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25DB9FF9-A610-409F-B445-49F0E68A96EC}" xr6:coauthVersionLast="47" xr6:coauthVersionMax="47" xr10:uidLastSave="{00000000-0000-0000-0000-000000000000}"/>
  <bookViews>
    <workbookView xWindow="29235" yWindow="240" windowWidth="28245" windowHeight="14415" xr2:uid="{00000000-000D-0000-FFFF-FFFF00000000}"/>
  </bookViews>
  <sheets>
    <sheet name="2019A Revised" sheetId="12" r:id="rId1"/>
  </sheets>
  <definedNames>
    <definedName name="_xlnm.Print_Titles" localSheetId="0">'2019A Revised'!$A:$A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14" i="12" l="1"/>
  <c r="U50" i="12"/>
  <c r="T50" i="12"/>
  <c r="S50" i="12"/>
  <c r="Q50" i="12"/>
  <c r="P50" i="12"/>
  <c r="O50" i="12"/>
  <c r="G9" i="12"/>
  <c r="I9" i="12"/>
  <c r="H9" i="12"/>
  <c r="T28" i="12" l="1"/>
  <c r="T27" i="12"/>
  <c r="U27" i="12" s="1"/>
  <c r="T26" i="12"/>
  <c r="T25" i="12"/>
  <c r="U25" i="12" s="1"/>
  <c r="T24" i="12"/>
  <c r="U24" i="12" s="1"/>
  <c r="T23" i="12"/>
  <c r="T22" i="12"/>
  <c r="T21" i="12"/>
  <c r="T20" i="12"/>
  <c r="T19" i="12"/>
  <c r="T18" i="12"/>
  <c r="T17" i="12"/>
  <c r="T16" i="12"/>
  <c r="T15" i="12"/>
  <c r="T14" i="12"/>
  <c r="T13" i="12"/>
  <c r="T12" i="12"/>
  <c r="S28" i="12"/>
  <c r="S26" i="12"/>
  <c r="S24" i="12"/>
  <c r="S22" i="12"/>
  <c r="S20" i="12"/>
  <c r="U20" i="12" s="1"/>
  <c r="S18" i="12"/>
  <c r="S16" i="12"/>
  <c r="S14" i="12"/>
  <c r="S12" i="12"/>
  <c r="U19" i="12"/>
  <c r="U17" i="12"/>
  <c r="U15" i="12"/>
  <c r="U22" i="12"/>
  <c r="U23" i="12"/>
  <c r="U21" i="12"/>
  <c r="U13" i="12"/>
  <c r="U11" i="12"/>
  <c r="U10" i="12"/>
  <c r="U9" i="12"/>
  <c r="U26" i="12" l="1"/>
  <c r="U18" i="12"/>
  <c r="U16" i="12"/>
  <c r="U28" i="12"/>
  <c r="U14" i="12"/>
  <c r="U12" i="12"/>
  <c r="X50" i="12" l="1"/>
  <c r="W50" i="12"/>
  <c r="L50" i="12"/>
  <c r="K50" i="12"/>
  <c r="F50" i="12"/>
  <c r="E50" i="12"/>
  <c r="D50" i="12"/>
  <c r="C50" i="12"/>
  <c r="CG48" i="12"/>
  <c r="CB48" i="12"/>
  <c r="CA48" i="12"/>
  <c r="BX48" i="12"/>
  <c r="BW48" i="12"/>
  <c r="BU48" i="12"/>
  <c r="BP48" i="12"/>
  <c r="BO48" i="12"/>
  <c r="BL48" i="12"/>
  <c r="BK48" i="12"/>
  <c r="BH48" i="12"/>
  <c r="BG48" i="12"/>
  <c r="BI48" i="12" s="1"/>
  <c r="BD48" i="12"/>
  <c r="BC48" i="12"/>
  <c r="AZ48" i="12"/>
  <c r="AY48" i="12"/>
  <c r="AV48" i="12"/>
  <c r="AU48" i="12"/>
  <c r="AR48" i="12"/>
  <c r="AQ48" i="12"/>
  <c r="AN48" i="12"/>
  <c r="AM48" i="12"/>
  <c r="AJ48" i="12"/>
  <c r="AI48" i="12"/>
  <c r="AF48" i="12"/>
  <c r="AE48" i="12"/>
  <c r="Y48" i="12"/>
  <c r="H48" i="12"/>
  <c r="G48" i="12"/>
  <c r="CG47" i="12"/>
  <c r="CB47" i="12"/>
  <c r="CC47" i="12" s="1"/>
  <c r="BX47" i="12"/>
  <c r="BU47" i="12"/>
  <c r="BP47" i="12"/>
  <c r="BQ47" i="12" s="1"/>
  <c r="BL47" i="12"/>
  <c r="BM47" i="12" s="1"/>
  <c r="BH47" i="12"/>
  <c r="BI47" i="12" s="1"/>
  <c r="BD47" i="12"/>
  <c r="BE47" i="12" s="1"/>
  <c r="AZ47" i="12"/>
  <c r="BA47" i="12" s="1"/>
  <c r="AV47" i="12"/>
  <c r="AW47" i="12" s="1"/>
  <c r="AR47" i="12"/>
  <c r="AS47" i="12" s="1"/>
  <c r="AN47" i="12"/>
  <c r="AO47" i="12" s="1"/>
  <c r="AJ47" i="12"/>
  <c r="AK47" i="12" s="1"/>
  <c r="AF47" i="12"/>
  <c r="AG47" i="12" s="1"/>
  <c r="Y47" i="12"/>
  <c r="H47" i="12"/>
  <c r="I47" i="12" s="1"/>
  <c r="CG46" i="12"/>
  <c r="CB46" i="12"/>
  <c r="CA46" i="12"/>
  <c r="BX46" i="12"/>
  <c r="BW46" i="12"/>
  <c r="BU46" i="12"/>
  <c r="BP46" i="12"/>
  <c r="BO46" i="12"/>
  <c r="BL46" i="12"/>
  <c r="BK46" i="12"/>
  <c r="BH46" i="12"/>
  <c r="BG46" i="12"/>
  <c r="BD46" i="12"/>
  <c r="BC46" i="12"/>
  <c r="AZ46" i="12"/>
  <c r="AY46" i="12"/>
  <c r="AV46" i="12"/>
  <c r="AU46" i="12"/>
  <c r="AR46" i="12"/>
  <c r="AQ46" i="12"/>
  <c r="AN46" i="12"/>
  <c r="AM46" i="12"/>
  <c r="AJ46" i="12"/>
  <c r="AI46" i="12"/>
  <c r="AF46" i="12"/>
  <c r="AE46" i="12"/>
  <c r="Y46" i="12"/>
  <c r="H46" i="12"/>
  <c r="G46" i="12"/>
  <c r="CG45" i="12"/>
  <c r="CB45" i="12"/>
  <c r="CC45" i="12" s="1"/>
  <c r="BX45" i="12"/>
  <c r="BY45" i="12" s="1"/>
  <c r="BU45" i="12"/>
  <c r="BP45" i="12"/>
  <c r="BQ45" i="12" s="1"/>
  <c r="BL45" i="12"/>
  <c r="BM45" i="12" s="1"/>
  <c r="BH45" i="12"/>
  <c r="BI45" i="12" s="1"/>
  <c r="BD45" i="12"/>
  <c r="BE45" i="12" s="1"/>
  <c r="BA45" i="12"/>
  <c r="AZ45" i="12"/>
  <c r="AV45" i="12"/>
  <c r="AW45" i="12" s="1"/>
  <c r="AR45" i="12"/>
  <c r="AS45" i="12" s="1"/>
  <c r="AN45" i="12"/>
  <c r="AO45" i="12" s="1"/>
  <c r="AJ45" i="12"/>
  <c r="AK45" i="12" s="1"/>
  <c r="AF45" i="12"/>
  <c r="Y45" i="12"/>
  <c r="H45" i="12"/>
  <c r="I45" i="12" s="1"/>
  <c r="CG44" i="12"/>
  <c r="CB44" i="12"/>
  <c r="CA44" i="12"/>
  <c r="BX44" i="12"/>
  <c r="BW44" i="12"/>
  <c r="BU44" i="12"/>
  <c r="BP44" i="12"/>
  <c r="BO44" i="12"/>
  <c r="BL44" i="12"/>
  <c r="BK44" i="12"/>
  <c r="BH44" i="12"/>
  <c r="BG44" i="12"/>
  <c r="BD44" i="12"/>
  <c r="BC44" i="12"/>
  <c r="AZ44" i="12"/>
  <c r="AY44" i="12"/>
  <c r="AV44" i="12"/>
  <c r="AU44" i="12"/>
  <c r="AR44" i="12"/>
  <c r="AQ44" i="12"/>
  <c r="AN44" i="12"/>
  <c r="AM44" i="12"/>
  <c r="AJ44" i="12"/>
  <c r="AI44" i="12"/>
  <c r="AF44" i="12"/>
  <c r="AE44" i="12"/>
  <c r="Y44" i="12"/>
  <c r="H44" i="12"/>
  <c r="G44" i="12"/>
  <c r="CG43" i="12"/>
  <c r="CB43" i="12"/>
  <c r="CC43" i="12" s="1"/>
  <c r="BX43" i="12"/>
  <c r="BU43" i="12"/>
  <c r="BP43" i="12"/>
  <c r="BQ43" i="12" s="1"/>
  <c r="BL43" i="12"/>
  <c r="BM43" i="12" s="1"/>
  <c r="BH43" i="12"/>
  <c r="BI43" i="12" s="1"/>
  <c r="BD43" i="12"/>
  <c r="BE43" i="12" s="1"/>
  <c r="AZ43" i="12"/>
  <c r="BA43" i="12" s="1"/>
  <c r="AW43" i="12"/>
  <c r="AV43" i="12"/>
  <c r="AR43" i="12"/>
  <c r="AS43" i="12" s="1"/>
  <c r="AN43" i="12"/>
  <c r="AO43" i="12" s="1"/>
  <c r="AJ43" i="12"/>
  <c r="AK43" i="12" s="1"/>
  <c r="AF43" i="12"/>
  <c r="AG43" i="12" s="1"/>
  <c r="Y43" i="12"/>
  <c r="H43" i="12"/>
  <c r="I43" i="12" s="1"/>
  <c r="CG42" i="12"/>
  <c r="CB42" i="12"/>
  <c r="CA42" i="12"/>
  <c r="BX42" i="12"/>
  <c r="BW42" i="12"/>
  <c r="BU42" i="12"/>
  <c r="BP42" i="12"/>
  <c r="BO42" i="12"/>
  <c r="BL42" i="12"/>
  <c r="BK42" i="12"/>
  <c r="BH42" i="12"/>
  <c r="BG42" i="12"/>
  <c r="BD42" i="12"/>
  <c r="BC42" i="12"/>
  <c r="AZ42" i="12"/>
  <c r="AY42" i="12"/>
  <c r="AV42" i="12"/>
  <c r="AU42" i="12"/>
  <c r="AR42" i="12"/>
  <c r="AQ42" i="12"/>
  <c r="AN42" i="12"/>
  <c r="AM42" i="12"/>
  <c r="AJ42" i="12"/>
  <c r="AI42" i="12"/>
  <c r="AF42" i="12"/>
  <c r="AE42" i="12"/>
  <c r="Y42" i="12"/>
  <c r="H42" i="12"/>
  <c r="G42" i="12"/>
  <c r="CG41" i="12"/>
  <c r="CB41" i="12"/>
  <c r="CC41" i="12" s="1"/>
  <c r="BX41" i="12"/>
  <c r="BY41" i="12" s="1"/>
  <c r="BU41" i="12"/>
  <c r="BP41" i="12"/>
  <c r="BQ41" i="12" s="1"/>
  <c r="BL41" i="12"/>
  <c r="BM41" i="12" s="1"/>
  <c r="BH41" i="12"/>
  <c r="BI41" i="12" s="1"/>
  <c r="BD41" i="12"/>
  <c r="BE41" i="12" s="1"/>
  <c r="AZ41" i="12"/>
  <c r="BA41" i="12" s="1"/>
  <c r="AV41" i="12"/>
  <c r="AW41" i="12" s="1"/>
  <c r="AR41" i="12"/>
  <c r="AS41" i="12" s="1"/>
  <c r="AN41" i="12"/>
  <c r="AO41" i="12" s="1"/>
  <c r="AJ41" i="12"/>
  <c r="AK41" i="12" s="1"/>
  <c r="AF41" i="12"/>
  <c r="Y41" i="12"/>
  <c r="H41" i="12"/>
  <c r="I41" i="12" s="1"/>
  <c r="CG40" i="12"/>
  <c r="CB40" i="12"/>
  <c r="CA40" i="12"/>
  <c r="BX40" i="12"/>
  <c r="BW40" i="12"/>
  <c r="BU40" i="12"/>
  <c r="BP40" i="12"/>
  <c r="BO40" i="12"/>
  <c r="BL40" i="12"/>
  <c r="BK40" i="12"/>
  <c r="BH40" i="12"/>
  <c r="BG40" i="12"/>
  <c r="BD40" i="12"/>
  <c r="BC40" i="12"/>
  <c r="AZ40" i="12"/>
  <c r="AY40" i="12"/>
  <c r="AV40" i="12"/>
  <c r="AU40" i="12"/>
  <c r="AR40" i="12"/>
  <c r="AQ40" i="12"/>
  <c r="AN40" i="12"/>
  <c r="AM40" i="12"/>
  <c r="AJ40" i="12"/>
  <c r="AI40" i="12"/>
  <c r="AF40" i="12"/>
  <c r="AE40" i="12"/>
  <c r="Y40" i="12"/>
  <c r="H40" i="12"/>
  <c r="G40" i="12"/>
  <c r="CG39" i="12"/>
  <c r="CB39" i="12"/>
  <c r="CC39" i="12" s="1"/>
  <c r="BX39" i="12"/>
  <c r="BU39" i="12"/>
  <c r="BP39" i="12"/>
  <c r="BQ39" i="12" s="1"/>
  <c r="BL39" i="12"/>
  <c r="BM39" i="12" s="1"/>
  <c r="BH39" i="12"/>
  <c r="BI39" i="12" s="1"/>
  <c r="BD39" i="12"/>
  <c r="BE39" i="12" s="1"/>
  <c r="AZ39" i="12"/>
  <c r="BA39" i="12" s="1"/>
  <c r="AV39" i="12"/>
  <c r="AW39" i="12" s="1"/>
  <c r="AR39" i="12"/>
  <c r="AS39" i="12" s="1"/>
  <c r="AN39" i="12"/>
  <c r="AO39" i="12" s="1"/>
  <c r="AJ39" i="12"/>
  <c r="AK39" i="12" s="1"/>
  <c r="AF39" i="12"/>
  <c r="AG39" i="12" s="1"/>
  <c r="Y39" i="12"/>
  <c r="H39" i="12"/>
  <c r="I39" i="12" s="1"/>
  <c r="CG38" i="12"/>
  <c r="CB38" i="12"/>
  <c r="CA38" i="12"/>
  <c r="BX38" i="12"/>
  <c r="BW38" i="12"/>
  <c r="BU38" i="12"/>
  <c r="BP38" i="12"/>
  <c r="BO38" i="12"/>
  <c r="BL38" i="12"/>
  <c r="BK38" i="12"/>
  <c r="BH38" i="12"/>
  <c r="BG38" i="12"/>
  <c r="BD38" i="12"/>
  <c r="BC38" i="12"/>
  <c r="AZ38" i="12"/>
  <c r="AY38" i="12"/>
  <c r="AV38" i="12"/>
  <c r="AW38" i="12" s="1"/>
  <c r="AU38" i="12"/>
  <c r="AR38" i="12"/>
  <c r="AQ38" i="12"/>
  <c r="AN38" i="12"/>
  <c r="AM38" i="12"/>
  <c r="AJ38" i="12"/>
  <c r="AI38" i="12"/>
  <c r="AK38" i="12" s="1"/>
  <c r="AF38" i="12"/>
  <c r="AE38" i="12"/>
  <c r="Y38" i="12"/>
  <c r="H38" i="12"/>
  <c r="G38" i="12"/>
  <c r="CG37" i="12"/>
  <c r="CB37" i="12"/>
  <c r="CC37" i="12" s="1"/>
  <c r="BX37" i="12"/>
  <c r="BY37" i="12" s="1"/>
  <c r="BU37" i="12"/>
  <c r="BP37" i="12"/>
  <c r="BQ37" i="12" s="1"/>
  <c r="BL37" i="12"/>
  <c r="BM37" i="12" s="1"/>
  <c r="BH37" i="12"/>
  <c r="BI37" i="12" s="1"/>
  <c r="BD37" i="12"/>
  <c r="BE37" i="12" s="1"/>
  <c r="AZ37" i="12"/>
  <c r="BA37" i="12" s="1"/>
  <c r="AV37" i="12"/>
  <c r="AW37" i="12" s="1"/>
  <c r="AR37" i="12"/>
  <c r="AS37" i="12" s="1"/>
  <c r="AN37" i="12"/>
  <c r="AO37" i="12" s="1"/>
  <c r="AJ37" i="12"/>
  <c r="AK37" i="12" s="1"/>
  <c r="AF37" i="12"/>
  <c r="Y37" i="12"/>
  <c r="H37" i="12"/>
  <c r="I37" i="12" s="1"/>
  <c r="CG36" i="12"/>
  <c r="CB36" i="12"/>
  <c r="CC36" i="12" s="1"/>
  <c r="CA36" i="12"/>
  <c r="BX36" i="12"/>
  <c r="BW36" i="12"/>
  <c r="BU36" i="12"/>
  <c r="BP36" i="12"/>
  <c r="BO36" i="12"/>
  <c r="BL36" i="12"/>
  <c r="BK36" i="12"/>
  <c r="BH36" i="12"/>
  <c r="BG36" i="12"/>
  <c r="BD36" i="12"/>
  <c r="BC36" i="12"/>
  <c r="AZ36" i="12"/>
  <c r="AY36" i="12"/>
  <c r="AV36" i="12"/>
  <c r="AU36" i="12"/>
  <c r="AR36" i="12"/>
  <c r="AQ36" i="12"/>
  <c r="AN36" i="12"/>
  <c r="AM36" i="12"/>
  <c r="AJ36" i="12"/>
  <c r="AI36" i="12"/>
  <c r="AF36" i="12"/>
  <c r="AE36" i="12"/>
  <c r="Y36" i="12"/>
  <c r="H36" i="12"/>
  <c r="G36" i="12"/>
  <c r="CG35" i="12"/>
  <c r="CB35" i="12"/>
  <c r="CC35" i="12" s="1"/>
  <c r="BX35" i="12"/>
  <c r="BU35" i="12"/>
  <c r="BP35" i="12"/>
  <c r="BQ35" i="12" s="1"/>
  <c r="BL35" i="12"/>
  <c r="BM35" i="12" s="1"/>
  <c r="BH35" i="12"/>
  <c r="BI35" i="12" s="1"/>
  <c r="BD35" i="12"/>
  <c r="BE35" i="12" s="1"/>
  <c r="AZ35" i="12"/>
  <c r="BA35" i="12" s="1"/>
  <c r="AV35" i="12"/>
  <c r="AW35" i="12" s="1"/>
  <c r="AR35" i="12"/>
  <c r="AS35" i="12" s="1"/>
  <c r="AN35" i="12"/>
  <c r="AO35" i="12" s="1"/>
  <c r="AJ35" i="12"/>
  <c r="AK35" i="12" s="1"/>
  <c r="AF35" i="12"/>
  <c r="AG35" i="12" s="1"/>
  <c r="Y35" i="12"/>
  <c r="H35" i="12"/>
  <c r="I35" i="12" s="1"/>
  <c r="CG34" i="12"/>
  <c r="CB34" i="12"/>
  <c r="CA34" i="12"/>
  <c r="BX34" i="12"/>
  <c r="BW34" i="12"/>
  <c r="BU34" i="12"/>
  <c r="BP34" i="12"/>
  <c r="BO34" i="12"/>
  <c r="BL34" i="12"/>
  <c r="BK34" i="12"/>
  <c r="BH34" i="12"/>
  <c r="BG34" i="12"/>
  <c r="BD34" i="12"/>
  <c r="BC34" i="12"/>
  <c r="AZ34" i="12"/>
  <c r="AY34" i="12"/>
  <c r="AV34" i="12"/>
  <c r="AU34" i="12"/>
  <c r="AR34" i="12"/>
  <c r="AQ34" i="12"/>
  <c r="AN34" i="12"/>
  <c r="AM34" i="12"/>
  <c r="AJ34" i="12"/>
  <c r="AI34" i="12"/>
  <c r="AF34" i="12"/>
  <c r="AE34" i="12"/>
  <c r="Y34" i="12"/>
  <c r="H34" i="12"/>
  <c r="G34" i="12"/>
  <c r="CG33" i="12"/>
  <c r="CB33" i="12"/>
  <c r="CC33" i="12" s="1"/>
  <c r="BX33" i="12"/>
  <c r="BY33" i="12" s="1"/>
  <c r="BU33" i="12"/>
  <c r="BP33" i="12"/>
  <c r="BQ33" i="12" s="1"/>
  <c r="BL33" i="12"/>
  <c r="BM33" i="12" s="1"/>
  <c r="BH33" i="12"/>
  <c r="BI33" i="12" s="1"/>
  <c r="BD33" i="12"/>
  <c r="BE33" i="12" s="1"/>
  <c r="AZ33" i="12"/>
  <c r="BA33" i="12" s="1"/>
  <c r="AV33" i="12"/>
  <c r="AW33" i="12" s="1"/>
  <c r="AR33" i="12"/>
  <c r="AS33" i="12" s="1"/>
  <c r="AN33" i="12"/>
  <c r="AO33" i="12" s="1"/>
  <c r="AJ33" i="12"/>
  <c r="AK33" i="12" s="1"/>
  <c r="AF33" i="12"/>
  <c r="Y33" i="12"/>
  <c r="H33" i="12"/>
  <c r="I33" i="12" s="1"/>
  <c r="CG32" i="12"/>
  <c r="CB32" i="12"/>
  <c r="CC32" i="12" s="1"/>
  <c r="CA32" i="12"/>
  <c r="BX32" i="12"/>
  <c r="BW32" i="12"/>
  <c r="BU32" i="12"/>
  <c r="BP32" i="12"/>
  <c r="BO32" i="12"/>
  <c r="BL32" i="12"/>
  <c r="BK32" i="12"/>
  <c r="BH32" i="12"/>
  <c r="BG32" i="12"/>
  <c r="BD32" i="12"/>
  <c r="BC32" i="12"/>
  <c r="AZ32" i="12"/>
  <c r="AY32" i="12"/>
  <c r="AV32" i="12"/>
  <c r="AU32" i="12"/>
  <c r="AW32" i="12" s="1"/>
  <c r="AR32" i="12"/>
  <c r="AQ32" i="12"/>
  <c r="AN32" i="12"/>
  <c r="AM32" i="12"/>
  <c r="AJ32" i="12"/>
  <c r="AI32" i="12"/>
  <c r="AF32" i="12"/>
  <c r="AE32" i="12"/>
  <c r="Y32" i="12"/>
  <c r="H32" i="12"/>
  <c r="G32" i="12"/>
  <c r="CG31" i="12"/>
  <c r="CB31" i="12"/>
  <c r="CC31" i="12" s="1"/>
  <c r="BX31" i="12"/>
  <c r="BY31" i="12" s="1"/>
  <c r="BU31" i="12"/>
  <c r="BP31" i="12"/>
  <c r="BQ31" i="12" s="1"/>
  <c r="BL31" i="12"/>
  <c r="BM31" i="12" s="1"/>
  <c r="BH31" i="12"/>
  <c r="BI31" i="12" s="1"/>
  <c r="BD31" i="12"/>
  <c r="BE31" i="12" s="1"/>
  <c r="AZ31" i="12"/>
  <c r="BA31" i="12" s="1"/>
  <c r="AV31" i="12"/>
  <c r="AW31" i="12" s="1"/>
  <c r="AR31" i="12"/>
  <c r="AS31" i="12" s="1"/>
  <c r="AN31" i="12"/>
  <c r="AO31" i="12" s="1"/>
  <c r="AJ31" i="12"/>
  <c r="AK31" i="12" s="1"/>
  <c r="AF31" i="12"/>
  <c r="Y31" i="12"/>
  <c r="H31" i="12"/>
  <c r="I31" i="12" s="1"/>
  <c r="CG30" i="12"/>
  <c r="CB30" i="12"/>
  <c r="CA30" i="12"/>
  <c r="BX30" i="12"/>
  <c r="BW30" i="12"/>
  <c r="BU30" i="12"/>
  <c r="BP30" i="12"/>
  <c r="BO30" i="12"/>
  <c r="BL30" i="12"/>
  <c r="BK30" i="12"/>
  <c r="BH30" i="12"/>
  <c r="BG30" i="12"/>
  <c r="BD30" i="12"/>
  <c r="BC30" i="12"/>
  <c r="AZ30" i="12"/>
  <c r="AY30" i="12"/>
  <c r="AV30" i="12"/>
  <c r="AU30" i="12"/>
  <c r="AR30" i="12"/>
  <c r="AQ30" i="12"/>
  <c r="AN30" i="12"/>
  <c r="AM30" i="12"/>
  <c r="AJ30" i="12"/>
  <c r="AI30" i="12"/>
  <c r="AF30" i="12"/>
  <c r="AE30" i="12"/>
  <c r="Y30" i="12"/>
  <c r="H30" i="12"/>
  <c r="G30" i="12"/>
  <c r="CG29" i="12"/>
  <c r="CB29" i="12"/>
  <c r="CC29" i="12" s="1"/>
  <c r="BX29" i="12"/>
  <c r="BY29" i="12" s="1"/>
  <c r="BU29" i="12"/>
  <c r="BP29" i="12"/>
  <c r="BQ29" i="12" s="1"/>
  <c r="BL29" i="12"/>
  <c r="BM29" i="12" s="1"/>
  <c r="BH29" i="12"/>
  <c r="BI29" i="12" s="1"/>
  <c r="BD29" i="12"/>
  <c r="BE29" i="12" s="1"/>
  <c r="AZ29" i="12"/>
  <c r="BA29" i="12" s="1"/>
  <c r="AV29" i="12"/>
  <c r="AW29" i="12" s="1"/>
  <c r="AR29" i="12"/>
  <c r="AS29" i="12" s="1"/>
  <c r="AN29" i="12"/>
  <c r="AO29" i="12" s="1"/>
  <c r="AJ29" i="12"/>
  <c r="AF29" i="12"/>
  <c r="AG29" i="12" s="1"/>
  <c r="Y29" i="12"/>
  <c r="H29" i="12"/>
  <c r="I29" i="12" s="1"/>
  <c r="CG28" i="12"/>
  <c r="CB28" i="12"/>
  <c r="CA28" i="12"/>
  <c r="BX28" i="12"/>
  <c r="BW28" i="12"/>
  <c r="BU28" i="12"/>
  <c r="BP28" i="12"/>
  <c r="BO28" i="12"/>
  <c r="BL28" i="12"/>
  <c r="BK28" i="12"/>
  <c r="BH28" i="12"/>
  <c r="BG28" i="12"/>
  <c r="BD28" i="12"/>
  <c r="BC28" i="12"/>
  <c r="AZ28" i="12"/>
  <c r="AY28" i="12"/>
  <c r="AV28" i="12"/>
  <c r="AU28" i="12"/>
  <c r="AR28" i="12"/>
  <c r="AQ28" i="12"/>
  <c r="AN28" i="12"/>
  <c r="AM28" i="12"/>
  <c r="AJ28" i="12"/>
  <c r="AI28" i="12"/>
  <c r="AK28" i="12" s="1"/>
  <c r="AF28" i="12"/>
  <c r="AE28" i="12"/>
  <c r="Y28" i="12"/>
  <c r="M28" i="12"/>
  <c r="H28" i="12"/>
  <c r="G28" i="12"/>
  <c r="CG27" i="12"/>
  <c r="CB27" i="12"/>
  <c r="CC27" i="12" s="1"/>
  <c r="BX27" i="12"/>
  <c r="BY27" i="12" s="1"/>
  <c r="BU27" i="12"/>
  <c r="BP27" i="12"/>
  <c r="BQ27" i="12" s="1"/>
  <c r="BL27" i="12"/>
  <c r="BM27" i="12" s="1"/>
  <c r="BH27" i="12"/>
  <c r="BI27" i="12" s="1"/>
  <c r="BD27" i="12"/>
  <c r="BE27" i="12" s="1"/>
  <c r="AZ27" i="12"/>
  <c r="BA27" i="12" s="1"/>
  <c r="AV27" i="12"/>
  <c r="AW27" i="12" s="1"/>
  <c r="AR27" i="12"/>
  <c r="AS27" i="12" s="1"/>
  <c r="AN27" i="12"/>
  <c r="AO27" i="12" s="1"/>
  <c r="AJ27" i="12"/>
  <c r="AK27" i="12" s="1"/>
  <c r="AF27" i="12"/>
  <c r="Y27" i="12"/>
  <c r="M27" i="12"/>
  <c r="H27" i="12"/>
  <c r="I27" i="12" s="1"/>
  <c r="CG26" i="12"/>
  <c r="CB26" i="12"/>
  <c r="CA26" i="12"/>
  <c r="BX26" i="12"/>
  <c r="BW26" i="12"/>
  <c r="BU26" i="12"/>
  <c r="BP26" i="12"/>
  <c r="BO26" i="12"/>
  <c r="BL26" i="12"/>
  <c r="BK26" i="12"/>
  <c r="BH26" i="12"/>
  <c r="BG26" i="12"/>
  <c r="BD26" i="12"/>
  <c r="BC26" i="12"/>
  <c r="AZ26" i="12"/>
  <c r="AY26" i="12"/>
  <c r="AV26" i="12"/>
  <c r="AU26" i="12"/>
  <c r="AR26" i="12"/>
  <c r="AQ26" i="12"/>
  <c r="AS26" i="12" s="1"/>
  <c r="AN26" i="12"/>
  <c r="AM26" i="12"/>
  <c r="AJ26" i="12"/>
  <c r="AI26" i="12"/>
  <c r="AF26" i="12"/>
  <c r="AE26" i="12"/>
  <c r="Y26" i="12"/>
  <c r="M26" i="12"/>
  <c r="H26" i="12"/>
  <c r="G26" i="12"/>
  <c r="CG25" i="12"/>
  <c r="CB25" i="12"/>
  <c r="CC25" i="12" s="1"/>
  <c r="BX25" i="12"/>
  <c r="BY25" i="12" s="1"/>
  <c r="BU25" i="12"/>
  <c r="BP25" i="12"/>
  <c r="BQ25" i="12" s="1"/>
  <c r="BM25" i="12"/>
  <c r="BL25" i="12"/>
  <c r="BH25" i="12"/>
  <c r="BI25" i="12" s="1"/>
  <c r="BD25" i="12"/>
  <c r="BE25" i="12" s="1"/>
  <c r="AZ25" i="12"/>
  <c r="BA25" i="12" s="1"/>
  <c r="AV25" i="12"/>
  <c r="AW25" i="12" s="1"/>
  <c r="AR25" i="12"/>
  <c r="AS25" i="12" s="1"/>
  <c r="AN25" i="12"/>
  <c r="AO25" i="12" s="1"/>
  <c r="AJ25" i="12"/>
  <c r="AK25" i="12" s="1"/>
  <c r="AF25" i="12"/>
  <c r="Y25" i="12"/>
  <c r="M25" i="12"/>
  <c r="H25" i="12"/>
  <c r="I25" i="12" s="1"/>
  <c r="CG24" i="12"/>
  <c r="CB24" i="12"/>
  <c r="CA24" i="12"/>
  <c r="BX24" i="12"/>
  <c r="BW24" i="12"/>
  <c r="BU24" i="12"/>
  <c r="BP24" i="12"/>
  <c r="BO24" i="12"/>
  <c r="BL24" i="12"/>
  <c r="BK24" i="12"/>
  <c r="BM24" i="12" s="1"/>
  <c r="BH24" i="12"/>
  <c r="BG24" i="12"/>
  <c r="BD24" i="12"/>
  <c r="BC24" i="12"/>
  <c r="AZ24" i="12"/>
  <c r="AY24" i="12"/>
  <c r="AV24" i="12"/>
  <c r="AU24" i="12"/>
  <c r="AR24" i="12"/>
  <c r="AQ24" i="12"/>
  <c r="AN24" i="12"/>
  <c r="AM24" i="12"/>
  <c r="AJ24" i="12"/>
  <c r="AI24" i="12"/>
  <c r="AF24" i="12"/>
  <c r="AE24" i="12"/>
  <c r="Y24" i="12"/>
  <c r="M24" i="12"/>
  <c r="H24" i="12"/>
  <c r="G24" i="12"/>
  <c r="CG23" i="12"/>
  <c r="CB23" i="12"/>
  <c r="CC23" i="12" s="1"/>
  <c r="BX23" i="12"/>
  <c r="BY23" i="12" s="1"/>
  <c r="BU23" i="12"/>
  <c r="BP23" i="12"/>
  <c r="BQ23" i="12" s="1"/>
  <c r="BL23" i="12"/>
  <c r="BM23" i="12" s="1"/>
  <c r="BH23" i="12"/>
  <c r="BI23" i="12" s="1"/>
  <c r="BD23" i="12"/>
  <c r="BE23" i="12" s="1"/>
  <c r="AZ23" i="12"/>
  <c r="BA23" i="12" s="1"/>
  <c r="AV23" i="12"/>
  <c r="AW23" i="12" s="1"/>
  <c r="AR23" i="12"/>
  <c r="AS23" i="12" s="1"/>
  <c r="AN23" i="12"/>
  <c r="AO23" i="12" s="1"/>
  <c r="AJ23" i="12"/>
  <c r="AK23" i="12" s="1"/>
  <c r="AF23" i="12"/>
  <c r="Y23" i="12"/>
  <c r="M23" i="12"/>
  <c r="I23" i="12"/>
  <c r="H23" i="12"/>
  <c r="CG22" i="12"/>
  <c r="CB22" i="12"/>
  <c r="CA22" i="12"/>
  <c r="CC22" i="12" s="1"/>
  <c r="BX22" i="12"/>
  <c r="BW22" i="12"/>
  <c r="BU22" i="12"/>
  <c r="BP22" i="12"/>
  <c r="BO22" i="12"/>
  <c r="BL22" i="12"/>
  <c r="BK22" i="12"/>
  <c r="BH22" i="12"/>
  <c r="BG22" i="12"/>
  <c r="BD22" i="12"/>
  <c r="BC22" i="12"/>
  <c r="BE22" i="12" s="1"/>
  <c r="AZ22" i="12"/>
  <c r="AY22" i="12"/>
  <c r="AV22" i="12"/>
  <c r="AU22" i="12"/>
  <c r="AR22" i="12"/>
  <c r="AQ22" i="12"/>
  <c r="AS22" i="12" s="1"/>
  <c r="AN22" i="12"/>
  <c r="AM22" i="12"/>
  <c r="AJ22" i="12"/>
  <c r="AI22" i="12"/>
  <c r="AF22" i="12"/>
  <c r="AE22" i="12"/>
  <c r="Y22" i="12"/>
  <c r="M22" i="12"/>
  <c r="H22" i="12"/>
  <c r="G22" i="12"/>
  <c r="CG21" i="12"/>
  <c r="CB21" i="12"/>
  <c r="CC21" i="12" s="1"/>
  <c r="BX21" i="12"/>
  <c r="BY21" i="12" s="1"/>
  <c r="BU21" i="12"/>
  <c r="BP21" i="12"/>
  <c r="BQ21" i="12" s="1"/>
  <c r="BL21" i="12"/>
  <c r="BM21" i="12" s="1"/>
  <c r="BH21" i="12"/>
  <c r="BI21" i="12" s="1"/>
  <c r="BD21" i="12"/>
  <c r="BE21" i="12" s="1"/>
  <c r="AZ21" i="12"/>
  <c r="BA21" i="12" s="1"/>
  <c r="AV21" i="12"/>
  <c r="AW21" i="12" s="1"/>
  <c r="AR21" i="12"/>
  <c r="AS21" i="12" s="1"/>
  <c r="AN21" i="12"/>
  <c r="AO21" i="12" s="1"/>
  <c r="AJ21" i="12"/>
  <c r="AK21" i="12" s="1"/>
  <c r="AF21" i="12"/>
  <c r="Y21" i="12"/>
  <c r="M21" i="12"/>
  <c r="H21" i="12"/>
  <c r="I21" i="12" s="1"/>
  <c r="CG20" i="12"/>
  <c r="CB20" i="12"/>
  <c r="CA20" i="12"/>
  <c r="BX20" i="12"/>
  <c r="BW20" i="12"/>
  <c r="BU20" i="12"/>
  <c r="BP20" i="12"/>
  <c r="BO20" i="12"/>
  <c r="BQ20" i="12" s="1"/>
  <c r="BL20" i="12"/>
  <c r="BK20" i="12"/>
  <c r="BH20" i="12"/>
  <c r="BG20" i="12"/>
  <c r="BD20" i="12"/>
  <c r="BC20" i="12"/>
  <c r="AZ20" i="12"/>
  <c r="AY20" i="12"/>
  <c r="AV20" i="12"/>
  <c r="AU20" i="12"/>
  <c r="AR20" i="12"/>
  <c r="AQ20" i="12"/>
  <c r="AN20" i="12"/>
  <c r="AM20" i="12"/>
  <c r="AJ20" i="12"/>
  <c r="AI20" i="12"/>
  <c r="AK20" i="12" s="1"/>
  <c r="AF20" i="12"/>
  <c r="AE20" i="12"/>
  <c r="Y20" i="12"/>
  <c r="M20" i="12"/>
  <c r="H20" i="12"/>
  <c r="G20" i="12"/>
  <c r="CG19" i="12"/>
  <c r="CB19" i="12"/>
  <c r="CC19" i="12" s="1"/>
  <c r="BX19" i="12"/>
  <c r="BY19" i="12" s="1"/>
  <c r="BU19" i="12"/>
  <c r="BP19" i="12"/>
  <c r="BQ19" i="12" s="1"/>
  <c r="BL19" i="12"/>
  <c r="BM19" i="12" s="1"/>
  <c r="BH19" i="12"/>
  <c r="BI19" i="12" s="1"/>
  <c r="BD19" i="12"/>
  <c r="BE19" i="12" s="1"/>
  <c r="AZ19" i="12"/>
  <c r="BA19" i="12" s="1"/>
  <c r="AV19" i="12"/>
  <c r="AW19" i="12" s="1"/>
  <c r="AR19" i="12"/>
  <c r="AS19" i="12" s="1"/>
  <c r="AN19" i="12"/>
  <c r="AO19" i="12" s="1"/>
  <c r="AJ19" i="12"/>
  <c r="AK19" i="12" s="1"/>
  <c r="AF19" i="12"/>
  <c r="Y19" i="12"/>
  <c r="M19" i="12"/>
  <c r="H19" i="12"/>
  <c r="I19" i="12" s="1"/>
  <c r="CG18" i="12"/>
  <c r="CB18" i="12"/>
  <c r="CA18" i="12"/>
  <c r="BX18" i="12"/>
  <c r="BW18" i="12"/>
  <c r="BU18" i="12"/>
  <c r="BP18" i="12"/>
  <c r="BO18" i="12"/>
  <c r="BL18" i="12"/>
  <c r="BK18" i="12"/>
  <c r="BH18" i="12"/>
  <c r="BG18" i="12"/>
  <c r="BD18" i="12"/>
  <c r="BC18" i="12"/>
  <c r="BE18" i="12" s="1"/>
  <c r="AZ18" i="12"/>
  <c r="AY18" i="12"/>
  <c r="AV18" i="12"/>
  <c r="AU18" i="12"/>
  <c r="AR18" i="12"/>
  <c r="AQ18" i="12"/>
  <c r="AN18" i="12"/>
  <c r="AM18" i="12"/>
  <c r="AJ18" i="12"/>
  <c r="AI18" i="12"/>
  <c r="AF18" i="12"/>
  <c r="AE18" i="12"/>
  <c r="Y18" i="12"/>
  <c r="M18" i="12"/>
  <c r="H18" i="12"/>
  <c r="G18" i="12"/>
  <c r="CG17" i="12"/>
  <c r="CB17" i="12"/>
  <c r="CC17" i="12" s="1"/>
  <c r="BX17" i="12"/>
  <c r="BY17" i="12" s="1"/>
  <c r="BU17" i="12"/>
  <c r="BP17" i="12"/>
  <c r="BQ17" i="12" s="1"/>
  <c r="BL17" i="12"/>
  <c r="BM17" i="12" s="1"/>
  <c r="BH17" i="12"/>
  <c r="BI17" i="12" s="1"/>
  <c r="BD17" i="12"/>
  <c r="BE17" i="12" s="1"/>
  <c r="AZ17" i="12"/>
  <c r="BA17" i="12" s="1"/>
  <c r="AV17" i="12"/>
  <c r="AW17" i="12" s="1"/>
  <c r="AR17" i="12"/>
  <c r="AS17" i="12" s="1"/>
  <c r="AN17" i="12"/>
  <c r="AO17" i="12" s="1"/>
  <c r="AJ17" i="12"/>
  <c r="AK17" i="12" s="1"/>
  <c r="AF17" i="12"/>
  <c r="AG17" i="12" s="1"/>
  <c r="Y17" i="12"/>
  <c r="M17" i="12"/>
  <c r="H17" i="12"/>
  <c r="I17" i="12" s="1"/>
  <c r="CG16" i="12"/>
  <c r="CB16" i="12"/>
  <c r="CA16" i="12"/>
  <c r="BX16" i="12"/>
  <c r="BW16" i="12"/>
  <c r="BU16" i="12"/>
  <c r="BP16" i="12"/>
  <c r="BO16" i="12"/>
  <c r="BL16" i="12"/>
  <c r="BK16" i="12"/>
  <c r="BH16" i="12"/>
  <c r="BG16" i="12"/>
  <c r="BD16" i="12"/>
  <c r="BC16" i="12"/>
  <c r="AZ16" i="12"/>
  <c r="AY16" i="12"/>
  <c r="AV16" i="12"/>
  <c r="AU16" i="12"/>
  <c r="AR16" i="12"/>
  <c r="AQ16" i="12"/>
  <c r="AN16" i="12"/>
  <c r="AM16" i="12"/>
  <c r="AJ16" i="12"/>
  <c r="AI16" i="12"/>
  <c r="AF16" i="12"/>
  <c r="AE16" i="12"/>
  <c r="Y16" i="12"/>
  <c r="M16" i="12"/>
  <c r="H16" i="12"/>
  <c r="G16" i="12"/>
  <c r="CG15" i="12"/>
  <c r="CB15" i="12"/>
  <c r="CC15" i="12" s="1"/>
  <c r="BX15" i="12"/>
  <c r="BY15" i="12" s="1"/>
  <c r="BU15" i="12"/>
  <c r="BP15" i="12"/>
  <c r="BQ15" i="12" s="1"/>
  <c r="BL15" i="12"/>
  <c r="BM15" i="12" s="1"/>
  <c r="BH15" i="12"/>
  <c r="BI15" i="12" s="1"/>
  <c r="BD15" i="12"/>
  <c r="BE15" i="12" s="1"/>
  <c r="AZ15" i="12"/>
  <c r="BA15" i="12" s="1"/>
  <c r="AV15" i="12"/>
  <c r="AW15" i="12" s="1"/>
  <c r="AR15" i="12"/>
  <c r="AS15" i="12" s="1"/>
  <c r="AN15" i="12"/>
  <c r="AO15" i="12" s="1"/>
  <c r="AJ15" i="12"/>
  <c r="AK15" i="12" s="1"/>
  <c r="AF15" i="12"/>
  <c r="Y15" i="12"/>
  <c r="M15" i="12"/>
  <c r="H15" i="12"/>
  <c r="I15" i="12" s="1"/>
  <c r="CF14" i="12"/>
  <c r="CB14" i="12"/>
  <c r="CA14" i="12"/>
  <c r="BX14" i="12"/>
  <c r="BW14" i="12"/>
  <c r="BU14" i="12"/>
  <c r="BP14" i="12"/>
  <c r="BQ14" i="12" s="1"/>
  <c r="BO14" i="12"/>
  <c r="BL14" i="12"/>
  <c r="BK14" i="12"/>
  <c r="BH14" i="12"/>
  <c r="BG14" i="12"/>
  <c r="BD14" i="12"/>
  <c r="BC14" i="12"/>
  <c r="AZ14" i="12"/>
  <c r="AY14" i="12"/>
  <c r="AV14" i="12"/>
  <c r="AU14" i="12"/>
  <c r="AW14" i="12" s="1"/>
  <c r="AR14" i="12"/>
  <c r="AQ14" i="12"/>
  <c r="AN14" i="12"/>
  <c r="AM14" i="12"/>
  <c r="AJ14" i="12"/>
  <c r="AI14" i="12"/>
  <c r="AF14" i="12"/>
  <c r="AE14" i="12"/>
  <c r="Y14" i="12"/>
  <c r="M14" i="12"/>
  <c r="H14" i="12"/>
  <c r="G14" i="12"/>
  <c r="I14" i="12" s="1"/>
  <c r="CG13" i="12"/>
  <c r="CB13" i="12"/>
  <c r="CC13" i="12" s="1"/>
  <c r="BX13" i="12"/>
  <c r="BY13" i="12" s="1"/>
  <c r="BT13" i="12"/>
  <c r="BU13" i="12" s="1"/>
  <c r="BP13" i="12"/>
  <c r="BQ13" i="12" s="1"/>
  <c r="BL13" i="12"/>
  <c r="BM13" i="12" s="1"/>
  <c r="BH13" i="12"/>
  <c r="BI13" i="12" s="1"/>
  <c r="BD13" i="12"/>
  <c r="BE13" i="12" s="1"/>
  <c r="AZ13" i="12"/>
  <c r="BA13" i="12" s="1"/>
  <c r="AV13" i="12"/>
  <c r="AW13" i="12" s="1"/>
  <c r="AR13" i="12"/>
  <c r="AS13" i="12" s="1"/>
  <c r="AN13" i="12"/>
  <c r="AO13" i="12" s="1"/>
  <c r="AJ13" i="12"/>
  <c r="AK13" i="12" s="1"/>
  <c r="AF13" i="12"/>
  <c r="AG13" i="12" s="1"/>
  <c r="Y13" i="12"/>
  <c r="M13" i="12"/>
  <c r="H13" i="12"/>
  <c r="I13" i="12" s="1"/>
  <c r="CG12" i="12"/>
  <c r="CB12" i="12"/>
  <c r="CA12" i="12"/>
  <c r="BX12" i="12"/>
  <c r="BW12" i="12"/>
  <c r="BT12" i="12"/>
  <c r="BS12" i="12"/>
  <c r="BS50" i="12" s="1"/>
  <c r="BP12" i="12"/>
  <c r="BO12" i="12"/>
  <c r="BL12" i="12"/>
  <c r="BK12" i="12"/>
  <c r="BH12" i="12"/>
  <c r="BG12" i="12"/>
  <c r="BD12" i="12"/>
  <c r="BC12" i="12"/>
  <c r="AZ12" i="12"/>
  <c r="AY12" i="12"/>
  <c r="AV12" i="12"/>
  <c r="AU12" i="12"/>
  <c r="AR12" i="12"/>
  <c r="AS12" i="12" s="1"/>
  <c r="AQ12" i="12"/>
  <c r="AN12" i="12"/>
  <c r="AM12" i="12"/>
  <c r="AJ12" i="12"/>
  <c r="AI12" i="12"/>
  <c r="AF12" i="12"/>
  <c r="AE12" i="12"/>
  <c r="Y12" i="12"/>
  <c r="M12" i="12"/>
  <c r="H12" i="12"/>
  <c r="G12" i="12"/>
  <c r="CG11" i="12"/>
  <c r="CB11" i="12"/>
  <c r="BX11" i="12"/>
  <c r="BT11" i="12"/>
  <c r="BU11" i="12" s="1"/>
  <c r="BP11" i="12"/>
  <c r="BL11" i="12"/>
  <c r="BM11" i="12" s="1"/>
  <c r="BH11" i="12"/>
  <c r="BD11" i="12"/>
  <c r="BE11" i="12" s="1"/>
  <c r="AZ11" i="12"/>
  <c r="AV11" i="12"/>
  <c r="AW11" i="12" s="1"/>
  <c r="AN11" i="12"/>
  <c r="AO11" i="12" s="1"/>
  <c r="AJ11" i="12"/>
  <c r="AF11" i="12"/>
  <c r="AG11" i="12" s="1"/>
  <c r="Y11" i="12"/>
  <c r="M11" i="12"/>
  <c r="H11" i="12"/>
  <c r="AR11" i="12" s="1"/>
  <c r="CF10" i="12"/>
  <c r="CE10" i="12"/>
  <c r="CC10" i="12"/>
  <c r="BY10" i="12"/>
  <c r="BU10" i="12"/>
  <c r="BQ10" i="12"/>
  <c r="BM10" i="12"/>
  <c r="BI10" i="12"/>
  <c r="BE10" i="12"/>
  <c r="BA10" i="12"/>
  <c r="AW10" i="12"/>
  <c r="AS10" i="12"/>
  <c r="AO10" i="12"/>
  <c r="AK10" i="12"/>
  <c r="AG10" i="12"/>
  <c r="AB10" i="12"/>
  <c r="AA10" i="12"/>
  <c r="Y10" i="12"/>
  <c r="M10" i="12"/>
  <c r="H10" i="12"/>
  <c r="G10" i="12"/>
  <c r="CF9" i="12"/>
  <c r="AB9" i="12" s="1"/>
  <c r="AC9" i="12" s="1"/>
  <c r="CC9" i="12"/>
  <c r="BY9" i="12"/>
  <c r="BU9" i="12"/>
  <c r="BQ9" i="12"/>
  <c r="BM9" i="12"/>
  <c r="BI9" i="12"/>
  <c r="BE9" i="12"/>
  <c r="BA9" i="12"/>
  <c r="AW9" i="12"/>
  <c r="AS9" i="12"/>
  <c r="AO9" i="12"/>
  <c r="AK9" i="12"/>
  <c r="AG9" i="12"/>
  <c r="Y9" i="12"/>
  <c r="M9" i="12"/>
  <c r="AB7" i="12"/>
  <c r="AA7" i="12"/>
  <c r="CC40" i="12" l="1"/>
  <c r="AW16" i="12"/>
  <c r="AS48" i="12"/>
  <c r="BQ48" i="12"/>
  <c r="AG20" i="12"/>
  <c r="BE30" i="12"/>
  <c r="BM46" i="12"/>
  <c r="BM20" i="12"/>
  <c r="BE44" i="12"/>
  <c r="BY12" i="12"/>
  <c r="BM38" i="12"/>
  <c r="BM34" i="12"/>
  <c r="AW34" i="12"/>
  <c r="BA32" i="12"/>
  <c r="CG9" i="12"/>
  <c r="BY16" i="12"/>
  <c r="BA24" i="12"/>
  <c r="BY24" i="12"/>
  <c r="AB25" i="12"/>
  <c r="AC25" i="12" s="1"/>
  <c r="AS40" i="12"/>
  <c r="AO46" i="12"/>
  <c r="BI22" i="12"/>
  <c r="AS30" i="12"/>
  <c r="AB32" i="12"/>
  <c r="BY34" i="12"/>
  <c r="H50" i="12"/>
  <c r="AG12" i="12"/>
  <c r="AO12" i="12"/>
  <c r="AW12" i="12"/>
  <c r="CC12" i="12"/>
  <c r="BY20" i="12"/>
  <c r="AW28" i="12"/>
  <c r="CC30" i="12"/>
  <c r="BA46" i="12"/>
  <c r="AK16" i="12"/>
  <c r="BA16" i="12"/>
  <c r="BQ16" i="12"/>
  <c r="AO26" i="12"/>
  <c r="CC26" i="12"/>
  <c r="I32" i="12"/>
  <c r="BQ34" i="12"/>
  <c r="AO36" i="12"/>
  <c r="BE36" i="12"/>
  <c r="I42" i="12"/>
  <c r="AW42" i="12"/>
  <c r="BM42" i="12"/>
  <c r="BY42" i="12"/>
  <c r="CC44" i="12"/>
  <c r="AK46" i="12"/>
  <c r="AS14" i="12"/>
  <c r="CG14" i="12"/>
  <c r="I16" i="12"/>
  <c r="BI18" i="12"/>
  <c r="AG24" i="12"/>
  <c r="BY28" i="12"/>
  <c r="AO30" i="12"/>
  <c r="BI30" i="12"/>
  <c r="AB34" i="12"/>
  <c r="AS36" i="12"/>
  <c r="BA36" i="12"/>
  <c r="BI36" i="12"/>
  <c r="AK42" i="12"/>
  <c r="CC20" i="12"/>
  <c r="I28" i="12"/>
  <c r="AG28" i="12"/>
  <c r="BA28" i="12"/>
  <c r="BQ28" i="12"/>
  <c r="BY32" i="12"/>
  <c r="I34" i="12"/>
  <c r="AS44" i="12"/>
  <c r="BI44" i="12"/>
  <c r="BQ44" i="12"/>
  <c r="I12" i="12"/>
  <c r="BM12" i="12"/>
  <c r="AK14" i="12"/>
  <c r="BA14" i="12"/>
  <c r="BY14" i="12"/>
  <c r="AG16" i="12"/>
  <c r="I18" i="12"/>
  <c r="AG18" i="12"/>
  <c r="AO18" i="12"/>
  <c r="I20" i="12"/>
  <c r="BI20" i="12"/>
  <c r="AW24" i="12"/>
  <c r="AB24" i="12"/>
  <c r="BQ24" i="12"/>
  <c r="AG25" i="12"/>
  <c r="AK26" i="12"/>
  <c r="AW26" i="12"/>
  <c r="BE26" i="12"/>
  <c r="AG32" i="12"/>
  <c r="BQ32" i="12"/>
  <c r="BE40" i="12"/>
  <c r="BA42" i="12"/>
  <c r="BI42" i="12"/>
  <c r="BQ42" i="12"/>
  <c r="I44" i="12"/>
  <c r="AG44" i="12"/>
  <c r="I46" i="12"/>
  <c r="I48" i="12"/>
  <c r="AG48" i="12"/>
  <c r="CG10" i="12"/>
  <c r="CB50" i="12"/>
  <c r="AI50" i="12"/>
  <c r="AG14" i="12"/>
  <c r="AB16" i="12"/>
  <c r="BE16" i="12"/>
  <c r="BM16" i="12"/>
  <c r="AB21" i="12"/>
  <c r="AC21" i="12" s="1"/>
  <c r="CC34" i="12"/>
  <c r="BY38" i="12"/>
  <c r="BQ40" i="12"/>
  <c r="AC10" i="12"/>
  <c r="BP50" i="12"/>
  <c r="AB14" i="12"/>
  <c r="BE14" i="12"/>
  <c r="BM14" i="12"/>
  <c r="AS16" i="12"/>
  <c r="AS18" i="12"/>
  <c r="BA18" i="12"/>
  <c r="BM18" i="12"/>
  <c r="AA20" i="12"/>
  <c r="AW20" i="12"/>
  <c r="BY22" i="12"/>
  <c r="AK24" i="12"/>
  <c r="BQ26" i="12"/>
  <c r="BY30" i="12"/>
  <c r="AS32" i="12"/>
  <c r="BE32" i="12"/>
  <c r="BM32" i="12"/>
  <c r="AS34" i="12"/>
  <c r="BA34" i="12"/>
  <c r="BY36" i="12"/>
  <c r="BI38" i="12"/>
  <c r="BQ38" i="12"/>
  <c r="I40" i="12"/>
  <c r="AG40" i="12"/>
  <c r="G50" i="12"/>
  <c r="BH50" i="12"/>
  <c r="BG50" i="12"/>
  <c r="AG21" i="12"/>
  <c r="AB28" i="12"/>
  <c r="AB30" i="12"/>
  <c r="AG34" i="12"/>
  <c r="AA34" i="12"/>
  <c r="M50" i="12"/>
  <c r="AZ50" i="12"/>
  <c r="BL50" i="12"/>
  <c r="AB12" i="12"/>
  <c r="AA14" i="12"/>
  <c r="BI14" i="12"/>
  <c r="CC14" i="12"/>
  <c r="AB15" i="12"/>
  <c r="AC15" i="12" s="1"/>
  <c r="AW18" i="12"/>
  <c r="BQ18" i="12"/>
  <c r="AB19" i="12"/>
  <c r="AC19" i="12" s="1"/>
  <c r="BA20" i="12"/>
  <c r="BM28" i="12"/>
  <c r="BI40" i="12"/>
  <c r="AA42" i="12"/>
  <c r="BY46" i="12"/>
  <c r="AJ50" i="12"/>
  <c r="CC11" i="12"/>
  <c r="AY50" i="12"/>
  <c r="AB13" i="12"/>
  <c r="AC13" i="12" s="1"/>
  <c r="AF50" i="12"/>
  <c r="BX50" i="12"/>
  <c r="AQ50" i="12"/>
  <c r="BE12" i="12"/>
  <c r="BI12" i="12"/>
  <c r="BO50" i="12"/>
  <c r="BW50" i="12"/>
  <c r="AV50" i="12"/>
  <c r="AB17" i="12"/>
  <c r="AC17" i="12" s="1"/>
  <c r="AK18" i="12"/>
  <c r="CC18" i="12"/>
  <c r="AB20" i="12"/>
  <c r="I22" i="12"/>
  <c r="AG22" i="12"/>
  <c r="AO22" i="12"/>
  <c r="I24" i="12"/>
  <c r="BI26" i="12"/>
  <c r="AK32" i="12"/>
  <c r="AK34" i="12"/>
  <c r="BA38" i="12"/>
  <c r="AB45" i="12"/>
  <c r="AC45" i="12" s="1"/>
  <c r="BQ46" i="12"/>
  <c r="AA16" i="12"/>
  <c r="BI16" i="12"/>
  <c r="CC16" i="12"/>
  <c r="AB18" i="12"/>
  <c r="BY18" i="12"/>
  <c r="AK22" i="12"/>
  <c r="AW22" i="12"/>
  <c r="BQ22" i="12"/>
  <c r="AS24" i="12"/>
  <c r="BE24" i="12"/>
  <c r="AB26" i="12"/>
  <c r="AB27" i="12"/>
  <c r="AC27" i="12" s="1"/>
  <c r="AA28" i="12"/>
  <c r="BI28" i="12"/>
  <c r="CC28" i="12"/>
  <c r="AB29" i="12"/>
  <c r="AC29" i="12" s="1"/>
  <c r="AK30" i="12"/>
  <c r="AW30" i="12"/>
  <c r="BQ30" i="12"/>
  <c r="BI34" i="12"/>
  <c r="I36" i="12"/>
  <c r="AG36" i="12"/>
  <c r="BQ36" i="12"/>
  <c r="AB37" i="12"/>
  <c r="AC37" i="12" s="1"/>
  <c r="I38" i="12"/>
  <c r="AO38" i="12"/>
  <c r="AO40" i="12"/>
  <c r="AW40" i="12"/>
  <c r="AO42" i="12"/>
  <c r="AO44" i="12"/>
  <c r="AW44" i="12"/>
  <c r="AW46" i="12"/>
  <c r="BE46" i="12"/>
  <c r="AW48" i="12"/>
  <c r="AS20" i="12"/>
  <c r="BE20" i="12"/>
  <c r="AB22" i="12"/>
  <c r="AB23" i="12"/>
  <c r="AC23" i="12" s="1"/>
  <c r="I26" i="12"/>
  <c r="AG26" i="12"/>
  <c r="BA26" i="12"/>
  <c r="BM26" i="12"/>
  <c r="AB31" i="12"/>
  <c r="AC31" i="12" s="1"/>
  <c r="AA32" i="12"/>
  <c r="BI32" i="12"/>
  <c r="AO34" i="12"/>
  <c r="AB36" i="12"/>
  <c r="AW36" i="12"/>
  <c r="BE38" i="12"/>
  <c r="AK40" i="12"/>
  <c r="BM40" i="12"/>
  <c r="BE42" i="12"/>
  <c r="AK44" i="12"/>
  <c r="BM44" i="12"/>
  <c r="AS46" i="12"/>
  <c r="CC46" i="12"/>
  <c r="AK48" i="12"/>
  <c r="BM48" i="12"/>
  <c r="BA22" i="12"/>
  <c r="BM22" i="12"/>
  <c r="AA24" i="12"/>
  <c r="BI24" i="12"/>
  <c r="CC24" i="12"/>
  <c r="BY26" i="12"/>
  <c r="AS28" i="12"/>
  <c r="BE28" i="12"/>
  <c r="I30" i="12"/>
  <c r="AG30" i="12"/>
  <c r="BA30" i="12"/>
  <c r="BM30" i="12"/>
  <c r="BE34" i="12"/>
  <c r="AK36" i="12"/>
  <c r="BM36" i="12"/>
  <c r="AS38" i="12"/>
  <c r="CC38" i="12"/>
  <c r="BA40" i="12"/>
  <c r="BY40" i="12"/>
  <c r="AS42" i="12"/>
  <c r="CC42" i="12"/>
  <c r="BA44" i="12"/>
  <c r="BY44" i="12"/>
  <c r="BI46" i="12"/>
  <c r="BA48" i="12"/>
  <c r="BY48" i="12"/>
  <c r="AR50" i="12"/>
  <c r="AS11" i="12"/>
  <c r="AB44" i="12"/>
  <c r="CE50" i="12"/>
  <c r="I11" i="12"/>
  <c r="AK11" i="12"/>
  <c r="BA11" i="12"/>
  <c r="BI11" i="12"/>
  <c r="BQ11" i="12"/>
  <c r="BY11" i="12"/>
  <c r="AE50" i="12"/>
  <c r="AU50" i="12"/>
  <c r="BK50" i="12"/>
  <c r="BU12" i="12"/>
  <c r="BU50" i="12" s="1"/>
  <c r="CA50" i="12"/>
  <c r="AG15" i="12"/>
  <c r="AA18" i="12"/>
  <c r="AC18" i="12" s="1"/>
  <c r="AG19" i="12"/>
  <c r="AA22" i="12"/>
  <c r="AG23" i="12"/>
  <c r="AA26" i="12"/>
  <c r="AG27" i="12"/>
  <c r="AK29" i="12"/>
  <c r="AA30" i="12"/>
  <c r="AG31" i="12"/>
  <c r="AB33" i="12"/>
  <c r="AC33" i="12" s="1"/>
  <c r="AG38" i="12"/>
  <c r="AB38" i="12"/>
  <c r="BY39" i="12"/>
  <c r="AB39" i="12"/>
  <c r="AC39" i="12" s="1"/>
  <c r="AG46" i="12"/>
  <c r="AB46" i="12"/>
  <c r="Y50" i="12"/>
  <c r="CF50" i="12"/>
  <c r="I10" i="12"/>
  <c r="AN50" i="12"/>
  <c r="BD50" i="12"/>
  <c r="BT50" i="12"/>
  <c r="AA12" i="12"/>
  <c r="AK12" i="12"/>
  <c r="BA12" i="12"/>
  <c r="BQ12" i="12"/>
  <c r="AO14" i="12"/>
  <c r="AO16" i="12"/>
  <c r="AO20" i="12"/>
  <c r="AO24" i="12"/>
  <c r="AO28" i="12"/>
  <c r="AO32" i="12"/>
  <c r="AG33" i="12"/>
  <c r="AB40" i="12"/>
  <c r="AB41" i="12"/>
  <c r="AC41" i="12" s="1"/>
  <c r="BY47" i="12"/>
  <c r="AB47" i="12"/>
  <c r="AC47" i="12" s="1"/>
  <c r="AO48" i="12"/>
  <c r="AB11" i="12"/>
  <c r="AC11" i="12" s="1"/>
  <c r="AM50" i="12"/>
  <c r="BC50" i="12"/>
  <c r="BY35" i="12"/>
  <c r="AB35" i="12"/>
  <c r="AC35" i="12" s="1"/>
  <c r="AA38" i="12"/>
  <c r="AG42" i="12"/>
  <c r="AB42" i="12"/>
  <c r="BY43" i="12"/>
  <c r="AB43" i="12"/>
  <c r="AC43" i="12" s="1"/>
  <c r="AA46" i="12"/>
  <c r="AB48" i="12"/>
  <c r="BE48" i="12"/>
  <c r="CC48" i="12"/>
  <c r="AA36" i="12"/>
  <c r="AG37" i="12"/>
  <c r="AA40" i="12"/>
  <c r="AG41" i="12"/>
  <c r="AA44" i="12"/>
  <c r="AG45" i="12"/>
  <c r="AA48" i="12"/>
  <c r="AC32" i="12" l="1"/>
  <c r="AC16" i="12"/>
  <c r="AC46" i="12"/>
  <c r="AC24" i="12"/>
  <c r="AC30" i="12"/>
  <c r="CG50" i="12"/>
  <c r="AK50" i="12"/>
  <c r="AC22" i="12"/>
  <c r="AC14" i="12"/>
  <c r="AC42" i="12"/>
  <c r="AC20" i="12"/>
  <c r="AC34" i="12"/>
  <c r="AW50" i="12"/>
  <c r="CC50" i="12"/>
  <c r="BM50" i="12"/>
  <c r="I50" i="12"/>
  <c r="AC48" i="12"/>
  <c r="AC40" i="12"/>
  <c r="BE50" i="12"/>
  <c r="BY50" i="12"/>
  <c r="BI50" i="12"/>
  <c r="AO50" i="12"/>
  <c r="AG50" i="12"/>
  <c r="BA50" i="12"/>
  <c r="AS50" i="12"/>
  <c r="AC36" i="12"/>
  <c r="AC28" i="12"/>
  <c r="AC38" i="12"/>
  <c r="AC26" i="12"/>
  <c r="AB50" i="12"/>
  <c r="AC44" i="12"/>
  <c r="BQ50" i="12"/>
  <c r="AA50" i="12"/>
  <c r="AC12" i="12"/>
  <c r="AC50" i="12" l="1"/>
</calcChain>
</file>

<file path=xl/sharedStrings.xml><?xml version="1.0" encoding="utf-8"?>
<sst xmlns="http://schemas.openxmlformats.org/spreadsheetml/2006/main" count="136" uniqueCount="40">
  <si>
    <t>Payment</t>
  </si>
  <si>
    <t>Date</t>
  </si>
  <si>
    <t>Principal</t>
  </si>
  <si>
    <t>Interest</t>
  </si>
  <si>
    <t>Total</t>
  </si>
  <si>
    <t xml:space="preserve"> </t>
  </si>
  <si>
    <t xml:space="preserve">          Distribution of Debt Services</t>
  </si>
  <si>
    <t xml:space="preserve">       University System of Maryland</t>
  </si>
  <si>
    <t xml:space="preserve">  UMB Elevator &amp; Fire Alarm Improvement (Aux)</t>
  </si>
  <si>
    <t xml:space="preserve">        UMBC Event Center and Arena (Aux)</t>
  </si>
  <si>
    <t xml:space="preserve">   UMCP Dorchester Residence Hall (Auxiliary)</t>
  </si>
  <si>
    <t xml:space="preserve">     TU Union Addition/Renovation (Auxiliary)</t>
  </si>
  <si>
    <t xml:space="preserve">  UMCP N. Campus Dining Hall Replace (Aux)</t>
  </si>
  <si>
    <t xml:space="preserve">      UMCP Two New Residence Halls (Aux)</t>
  </si>
  <si>
    <t xml:space="preserve">            FSU New Residence Hall(Aux)</t>
  </si>
  <si>
    <t xml:space="preserve">       FSU Five Dorm Renovation (Auxiliary)</t>
  </si>
  <si>
    <t>Debt Svc from Earnings\Accrued Int\Plant Fund</t>
  </si>
  <si>
    <t xml:space="preserve">        Total Academic Projects - 2019A</t>
  </si>
  <si>
    <t xml:space="preserve">    2019 Series A Bond Funded Projects</t>
  </si>
  <si>
    <t xml:space="preserve">           Total Auxiliary Projects - 2019A</t>
  </si>
  <si>
    <t xml:space="preserve"> TU Glen Towers &amp; Addition &amp; Renov (Auxiliary)</t>
  </si>
  <si>
    <t xml:space="preserve">         Total Facilities Renewal - 2019A</t>
  </si>
  <si>
    <t>Principal-Total</t>
  </si>
  <si>
    <t>Interest-Total</t>
  </si>
  <si>
    <t xml:space="preserve">                                                              Total Debt Services - 2019 Series A</t>
  </si>
  <si>
    <t>UMBC Retriver Activities Center Renewal (Aux)</t>
  </si>
  <si>
    <t>UMBC New Health Svc &amp; Counseling Bldg (Aux)</t>
  </si>
  <si>
    <t xml:space="preserve">    SU Real Property &amp; New Housing (Aux)</t>
  </si>
  <si>
    <t xml:space="preserve">   UMCP CSS &amp; Residences Hall SCUB (Aux)</t>
  </si>
  <si>
    <t>Paid off on March 1, 2022</t>
  </si>
  <si>
    <t xml:space="preserve">      2019A - 20 Year Bonds</t>
  </si>
  <si>
    <t xml:space="preserve">      2019A - 10 Year Bonds</t>
  </si>
  <si>
    <t xml:space="preserve">               2019 A Bonds - Total</t>
  </si>
  <si>
    <t xml:space="preserve">                 2019A - 10 Year Bonds</t>
  </si>
  <si>
    <t xml:space="preserve">                 2019A - 20 Year Bonds</t>
  </si>
  <si>
    <t>20 Year Bonds</t>
  </si>
  <si>
    <t>20 Yr Bonds</t>
  </si>
  <si>
    <t>UMB Facilities Renewal 42nd Amendment (Aux)</t>
  </si>
  <si>
    <t>Facilities Renewal (Academic)</t>
  </si>
  <si>
    <t>SU Paid off to USM on 3/1/22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</si>
</sst>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%"/>
  </numFmts>
  <fonts count="5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ED0000"/>
      <name val="Arial"/>
      <family val="2"/>
    </font>
    <font>
      <sz val="10"/>
      <color rgb="FFBB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2" borderId="2" xfId="0" applyNumberFormat="1" applyFill="1" applyBorder="1" applyAlignment="1">
      <alignment horizontal="right"/>
    </xf>
    <xf numFmtId="38" fontId="0" fillId="2" borderId="3" xfId="0" applyNumberFormat="1" applyFill="1" applyBorder="1" applyAlignment="1">
      <alignment horizontal="right"/>
    </xf>
    <xf numFmtId="38" fontId="0" fillId="0" borderId="5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/>
    <xf numFmtId="165" fontId="0" fillId="0" borderId="5" xfId="0" applyNumberFormat="1" applyBorder="1"/>
    <xf numFmtId="165" fontId="0" fillId="0" borderId="3" xfId="0" applyNumberFormat="1" applyBorder="1" applyAlignment="1">
      <alignment horizontal="right"/>
    </xf>
    <xf numFmtId="165" fontId="0" fillId="0" borderId="4" xfId="0" quotePrefix="1" applyNumberFormat="1" applyBorder="1" applyAlignment="1">
      <alignment horizontal="right"/>
    </xf>
    <xf numFmtId="165" fontId="0" fillId="0" borderId="2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0" fillId="0" borderId="4" xfId="0" applyNumberFormat="1" applyBorder="1" applyAlignment="1">
      <alignment horizontal="left"/>
    </xf>
    <xf numFmtId="165" fontId="0" fillId="0" borderId="13" xfId="0" applyNumberFormat="1" applyBorder="1"/>
    <xf numFmtId="165" fontId="0" fillId="0" borderId="0" xfId="0" applyNumberFormat="1" applyAlignment="1">
      <alignment horizontal="right"/>
    </xf>
    <xf numFmtId="38" fontId="1" fillId="0" borderId="9" xfId="0" applyNumberFormat="1" applyFont="1" applyBorder="1" applyAlignment="1">
      <alignment horizontal="center"/>
    </xf>
    <xf numFmtId="38" fontId="0" fillId="0" borderId="0" xfId="0" applyNumberFormat="1" applyAlignment="1">
      <alignment horizontal="center"/>
    </xf>
    <xf numFmtId="38" fontId="1" fillId="0" borderId="0" xfId="0" quotePrefix="1" applyNumberFormat="1" applyFont="1" applyAlignment="1">
      <alignment horizontal="left"/>
    </xf>
    <xf numFmtId="38" fontId="0" fillId="0" borderId="2" xfId="0" applyNumberFormat="1" applyBorder="1"/>
    <xf numFmtId="38" fontId="0" fillId="0" borderId="13" xfId="0" applyNumberFormat="1" applyBorder="1"/>
    <xf numFmtId="38" fontId="1" fillId="0" borderId="0" xfId="0" applyNumberFormat="1" applyFont="1"/>
    <xf numFmtId="38" fontId="1" fillId="2" borderId="7" xfId="0" quotePrefix="1" applyNumberFormat="1" applyFont="1" applyFill="1" applyBorder="1" applyAlignment="1">
      <alignment horizontal="left"/>
    </xf>
    <xf numFmtId="38" fontId="0" fillId="2" borderId="5" xfId="0" applyNumberFormat="1" applyFill="1" applyBorder="1" applyAlignment="1">
      <alignment horizontal="right"/>
    </xf>
    <xf numFmtId="38" fontId="0" fillId="0" borderId="13" xfId="0" applyNumberFormat="1" applyBorder="1" applyAlignment="1">
      <alignment horizontal="right"/>
    </xf>
    <xf numFmtId="165" fontId="0" fillId="0" borderId="12" xfId="0" applyNumberFormat="1" applyBorder="1"/>
    <xf numFmtId="165" fontId="0" fillId="0" borderId="14" xfId="0" applyNumberFormat="1" applyBorder="1"/>
    <xf numFmtId="38" fontId="1" fillId="3" borderId="4" xfId="0" quotePrefix="1" applyNumberFormat="1" applyFont="1" applyFill="1" applyBorder="1" applyAlignment="1">
      <alignment horizontal="left"/>
    </xf>
    <xf numFmtId="38" fontId="0" fillId="3" borderId="5" xfId="0" applyNumberForma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38" fontId="1" fillId="4" borderId="4" xfId="0" quotePrefix="1" applyNumberFormat="1" applyFont="1" applyFill="1" applyBorder="1" applyAlignment="1">
      <alignment horizontal="left"/>
    </xf>
    <xf numFmtId="38" fontId="0" fillId="4" borderId="5" xfId="0" applyNumberFormat="1" applyFill="1" applyBorder="1" applyAlignment="1">
      <alignment horizontal="right"/>
    </xf>
    <xf numFmtId="38" fontId="0" fillId="4" borderId="3" xfId="0" applyNumberFormat="1" applyFill="1" applyBorder="1" applyAlignment="1">
      <alignment horizontal="right"/>
    </xf>
    <xf numFmtId="165" fontId="1" fillId="4" borderId="7" xfId="0" quotePrefix="1" applyNumberFormat="1" applyFont="1" applyFill="1" applyBorder="1"/>
    <xf numFmtId="165" fontId="0" fillId="4" borderId="5" xfId="0" applyNumberFormat="1" applyFill="1" applyBorder="1"/>
    <xf numFmtId="165" fontId="0" fillId="4" borderId="3" xfId="0" applyNumberFormat="1" applyFill="1" applyBorder="1" applyAlignment="1">
      <alignment horizontal="right"/>
    </xf>
    <xf numFmtId="165" fontId="1" fillId="0" borderId="7" xfId="0" quotePrefix="1" applyNumberFormat="1" applyFont="1" applyBorder="1"/>
    <xf numFmtId="165" fontId="1" fillId="3" borderId="7" xfId="0" quotePrefix="1" applyNumberFormat="1" applyFont="1" applyFill="1" applyBorder="1"/>
    <xf numFmtId="165" fontId="0" fillId="3" borderId="5" xfId="0" applyNumberFormat="1" applyFill="1" applyBorder="1"/>
    <xf numFmtId="165" fontId="0" fillId="3" borderId="3" xfId="0" applyNumberFormat="1" applyFill="1" applyBorder="1" applyAlignment="1">
      <alignment horizontal="right"/>
    </xf>
    <xf numFmtId="38" fontId="0" fillId="3" borderId="2" xfId="0" applyNumberFormat="1" applyFill="1" applyBorder="1" applyAlignment="1">
      <alignment horizontal="right"/>
    </xf>
    <xf numFmtId="3" fontId="0" fillId="3" borderId="2" xfId="0" applyNumberFormat="1" applyFill="1" applyBorder="1"/>
    <xf numFmtId="3" fontId="0" fillId="3" borderId="3" xfId="0" applyNumberFormat="1" applyFill="1" applyBorder="1"/>
    <xf numFmtId="3" fontId="1" fillId="3" borderId="4" xfId="0" applyNumberFormat="1" applyFont="1" applyFill="1" applyBorder="1" applyAlignment="1">
      <alignment horizontal="left"/>
    </xf>
    <xf numFmtId="165" fontId="2" fillId="0" borderId="0" xfId="0" applyNumberFormat="1" applyFont="1"/>
    <xf numFmtId="165" fontId="0" fillId="3" borderId="11" xfId="0" applyNumberFormat="1" applyFill="1" applyBorder="1"/>
    <xf numFmtId="38" fontId="1" fillId="0" borderId="0" xfId="0" quotePrefix="1" applyNumberFormat="1" applyFont="1"/>
    <xf numFmtId="165" fontId="0" fillId="0" borderId="15" xfId="0" applyNumberFormat="1" applyBorder="1"/>
    <xf numFmtId="165" fontId="0" fillId="0" borderId="16" xfId="0" applyNumberFormat="1" applyBorder="1"/>
    <xf numFmtId="165" fontId="0" fillId="0" borderId="16" xfId="0" applyNumberFormat="1" applyBorder="1" applyAlignment="1">
      <alignment horizontal="right"/>
    </xf>
    <xf numFmtId="3" fontId="0" fillId="3" borderId="7" xfId="0" applyNumberFormat="1" applyFill="1" applyBorder="1" applyAlignment="1">
      <alignment horizontal="left"/>
    </xf>
    <xf numFmtId="3" fontId="0" fillId="3" borderId="5" xfId="0" applyNumberFormat="1" applyFill="1" applyBorder="1"/>
    <xf numFmtId="3" fontId="0" fillId="3" borderId="11" xfId="0" applyNumberFormat="1" applyFill="1" applyBorder="1"/>
    <xf numFmtId="3" fontId="0" fillId="3" borderId="7" xfId="0" quotePrefix="1" applyNumberFormat="1" applyFill="1" applyBorder="1" applyAlignment="1">
      <alignment horizontal="left"/>
    </xf>
    <xf numFmtId="3" fontId="1" fillId="3" borderId="7" xfId="0" applyNumberFormat="1" applyFont="1" applyFill="1" applyBorder="1" applyAlignment="1">
      <alignment horizontal="left"/>
    </xf>
    <xf numFmtId="165" fontId="0" fillId="0" borderId="11" xfId="0" applyNumberFormat="1" applyBorder="1" applyAlignment="1">
      <alignment horizontal="right"/>
    </xf>
    <xf numFmtId="165" fontId="1" fillId="0" borderId="0" xfId="0" applyNumberFormat="1" applyFont="1"/>
    <xf numFmtId="165" fontId="1" fillId="0" borderId="13" xfId="0" applyNumberFormat="1" applyFont="1" applyBorder="1"/>
    <xf numFmtId="165" fontId="1" fillId="0" borderId="4" xfId="0" quotePrefix="1" applyNumberFormat="1" applyFont="1" applyBorder="1" applyAlignment="1">
      <alignment horizontal="right"/>
    </xf>
    <xf numFmtId="165" fontId="3" fillId="0" borderId="2" xfId="0" applyNumberFormat="1" applyFont="1" applyBorder="1"/>
    <xf numFmtId="38" fontId="4" fillId="4" borderId="4" xfId="0" quotePrefix="1" applyNumberFormat="1" applyFont="1" applyFill="1" applyBorder="1" applyAlignment="1">
      <alignment horizontal="left"/>
    </xf>
    <xf numFmtId="38" fontId="1" fillId="4" borderId="7" xfId="0" quotePrefix="1" applyNumberFormat="1" applyFont="1" applyFill="1" applyBorder="1" applyAlignment="1">
      <alignment horizontal="center"/>
    </xf>
    <xf numFmtId="38" fontId="1" fillId="4" borderId="5" xfId="0" quotePrefix="1" applyNumberFormat="1" applyFont="1" applyFill="1" applyBorder="1" applyAlignment="1">
      <alignment horizontal="center"/>
    </xf>
    <xf numFmtId="38" fontId="1" fillId="4" borderId="11" xfId="0" quotePrefix="1" applyNumberFormat="1" applyFont="1" applyFill="1" applyBorder="1" applyAlignment="1">
      <alignment horizontal="center"/>
    </xf>
    <xf numFmtId="38" fontId="1" fillId="2" borderId="5" xfId="0" applyNumberFormat="1" applyFont="1" applyFill="1" applyBorder="1" applyAlignment="1">
      <alignment horizontal="center"/>
    </xf>
    <xf numFmtId="38" fontId="0" fillId="2" borderId="5" xfId="0" applyNumberFormat="1" applyFill="1" applyBorder="1" applyAlignment="1">
      <alignment horizontal="center"/>
    </xf>
    <xf numFmtId="38" fontId="0" fillId="2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87285-CCD3-4260-8631-1178C3268310}">
  <sheetPr>
    <tabColor theme="6" tint="0.59999389629810485"/>
  </sheetPr>
  <dimension ref="A1:CU580"/>
  <sheetViews>
    <sheetView tabSelected="1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4" sqref="C14"/>
    </sheetView>
  </sheetViews>
  <sheetFormatPr defaultColWidth="13.7109375" defaultRowHeight="12.75" x14ac:dyDescent="0.2"/>
  <cols>
    <col min="1" max="1" width="9.7109375" style="24" customWidth="1"/>
    <col min="2" max="2" width="3.7109375" customWidth="1"/>
    <col min="3" max="8" width="13.7109375" style="3"/>
    <col min="9" max="9" width="14.85546875" style="3" customWidth="1"/>
    <col min="10" max="10" width="4" style="5" customWidth="1"/>
    <col min="11" max="11" width="16" style="5" customWidth="1"/>
    <col min="12" max="12" width="15.140625" style="5" customWidth="1"/>
    <col min="13" max="13" width="16.28515625" style="5" customWidth="1"/>
    <col min="14" max="14" width="3.140625" style="5" customWidth="1"/>
    <col min="15" max="15" width="17.140625" style="5" customWidth="1"/>
    <col min="16" max="16" width="14.42578125" style="5" customWidth="1"/>
    <col min="17" max="17" width="16.5703125" style="5" customWidth="1"/>
    <col min="18" max="18" width="3.7109375" style="5" customWidth="1"/>
    <col min="19" max="20" width="13.7109375" style="5" customWidth="1"/>
    <col min="21" max="21" width="15.28515625" style="5" customWidth="1"/>
    <col min="22" max="22" width="3.7109375" style="5" customWidth="1"/>
    <col min="23" max="25" width="13.7109375" style="5"/>
    <col min="26" max="26" width="3.7109375" style="5" customWidth="1"/>
    <col min="30" max="30" width="3.7109375" customWidth="1"/>
    <col min="33" max="33" width="15.28515625" customWidth="1"/>
    <col min="34" max="34" width="3.7109375" style="5" customWidth="1"/>
    <col min="38" max="38" width="3.7109375" style="5" customWidth="1"/>
    <col min="39" max="41" width="13.7109375" style="5"/>
    <col min="42" max="42" width="3.7109375" style="5" customWidth="1"/>
    <col min="43" max="44" width="13.7109375" style="5"/>
    <col min="45" max="45" width="15.28515625" style="5" customWidth="1"/>
    <col min="46" max="46" width="3.7109375" style="5" customWidth="1"/>
    <col min="47" max="49" width="13.7109375" style="5"/>
    <col min="50" max="50" width="3.7109375" style="5" customWidth="1"/>
    <col min="51" max="53" width="13.7109375" style="5"/>
    <col min="54" max="54" width="3.7109375" style="5" customWidth="1"/>
    <col min="55" max="56" width="13.7109375" style="5"/>
    <col min="57" max="57" width="17.28515625" style="5" customWidth="1"/>
    <col min="58" max="58" width="3.7109375" style="5" customWidth="1"/>
    <col min="59" max="61" width="13.7109375" style="5"/>
    <col min="62" max="62" width="3.7109375" style="5" customWidth="1"/>
    <col min="63" max="65" width="13.7109375" style="5"/>
    <col min="66" max="66" width="3.7109375" style="5" customWidth="1"/>
    <col min="67" max="68" width="13.7109375" style="5"/>
    <col min="69" max="69" width="15.42578125" style="5" customWidth="1"/>
    <col min="70" max="70" width="3.7109375" style="5" customWidth="1"/>
    <col min="71" max="73" width="13.7109375" style="5"/>
    <col min="74" max="74" width="3.7109375" style="5" customWidth="1"/>
    <col min="75" max="77" width="13.7109375" style="5"/>
    <col min="78" max="78" width="3.7109375" style="5" customWidth="1"/>
    <col min="79" max="80" width="13.7109375" style="5"/>
    <col min="81" max="81" width="16.85546875" style="5" customWidth="1"/>
    <col min="82" max="82" width="3.7109375" style="5" customWidth="1"/>
    <col min="83" max="85" width="13.7109375" style="5"/>
    <col min="86" max="86" width="3.7109375" style="5" customWidth="1"/>
    <col min="87" max="89" width="13.7109375" style="6"/>
    <col min="90" max="90" width="3.7109375" style="6" customWidth="1"/>
  </cols>
  <sheetData>
    <row r="1" spans="1:99" x14ac:dyDescent="0.2">
      <c r="A1" s="1"/>
      <c r="B1" s="2"/>
      <c r="D1" s="4"/>
      <c r="E1" s="4" t="s">
        <v>7</v>
      </c>
      <c r="F1" s="4"/>
      <c r="G1" s="4"/>
      <c r="H1" s="4"/>
      <c r="O1" s="4" t="s">
        <v>7</v>
      </c>
      <c r="AA1" s="4" t="s">
        <v>7</v>
      </c>
      <c r="AM1" s="4" t="s">
        <v>7</v>
      </c>
      <c r="AY1" s="4" t="s">
        <v>7</v>
      </c>
      <c r="BK1" s="4" t="s">
        <v>7</v>
      </c>
      <c r="BW1" s="4" t="s">
        <v>7</v>
      </c>
      <c r="CH1" s="4"/>
      <c r="CI1" s="4" t="s">
        <v>7</v>
      </c>
      <c r="CM1" s="4"/>
    </row>
    <row r="2" spans="1:99" x14ac:dyDescent="0.2">
      <c r="A2" s="1"/>
      <c r="B2" s="2"/>
      <c r="D2" s="4"/>
      <c r="E2" s="4" t="s">
        <v>6</v>
      </c>
      <c r="F2" s="4"/>
      <c r="G2" s="4"/>
      <c r="H2" s="4"/>
      <c r="O2" s="4" t="s">
        <v>6</v>
      </c>
      <c r="P2" s="62"/>
      <c r="Q2" s="62"/>
      <c r="AA2" s="4" t="s">
        <v>6</v>
      </c>
      <c r="AM2" s="4" t="s">
        <v>6</v>
      </c>
      <c r="AY2" s="4" t="s">
        <v>6</v>
      </c>
      <c r="BK2" s="4" t="s">
        <v>6</v>
      </c>
      <c r="BW2" s="4" t="s">
        <v>6</v>
      </c>
      <c r="BX2" s="60"/>
      <c r="BY2" s="31"/>
      <c r="CH2" s="4"/>
      <c r="CI2" s="4" t="s">
        <v>6</v>
      </c>
      <c r="CM2" s="4"/>
    </row>
    <row r="3" spans="1:99" x14ac:dyDescent="0.2">
      <c r="A3" s="1"/>
      <c r="B3" s="2"/>
      <c r="D3" s="7"/>
      <c r="E3" s="34" t="s">
        <v>18</v>
      </c>
      <c r="F3" s="7"/>
      <c r="G3" s="7"/>
      <c r="H3" s="7"/>
      <c r="O3" s="34" t="s">
        <v>18</v>
      </c>
      <c r="P3" s="8"/>
      <c r="Q3" s="8"/>
      <c r="AA3" s="34" t="s">
        <v>18</v>
      </c>
      <c r="AB3" s="8"/>
      <c r="AM3" s="34" t="s">
        <v>18</v>
      </c>
      <c r="AY3" s="34" t="s">
        <v>18</v>
      </c>
      <c r="BK3" s="34" t="s">
        <v>18</v>
      </c>
      <c r="BW3" s="34" t="s">
        <v>18</v>
      </c>
      <c r="CH3" s="34"/>
      <c r="CI3" s="34" t="s">
        <v>18</v>
      </c>
      <c r="CM3" s="34"/>
    </row>
    <row r="4" spans="1:99" x14ac:dyDescent="0.2">
      <c r="A4" s="1"/>
      <c r="B4" s="2"/>
      <c r="C4" s="7"/>
      <c r="D4" s="4"/>
      <c r="E4" s="4"/>
      <c r="F4" s="4"/>
      <c r="G4" s="4"/>
      <c r="H4" s="4"/>
      <c r="O4" s="30"/>
      <c r="P4" s="8"/>
      <c r="Q4" s="30"/>
      <c r="AA4" s="8"/>
      <c r="AB4" s="8"/>
    </row>
    <row r="5" spans="1:99" x14ac:dyDescent="0.2">
      <c r="A5" s="9" t="s">
        <v>0</v>
      </c>
      <c r="C5" s="38" t="s">
        <v>24</v>
      </c>
      <c r="D5" s="39"/>
      <c r="E5" s="10"/>
      <c r="F5" s="10"/>
      <c r="G5" s="10"/>
      <c r="H5" s="10"/>
      <c r="I5" s="11"/>
      <c r="K5" s="46" t="s">
        <v>21</v>
      </c>
      <c r="L5" s="47"/>
      <c r="M5" s="48"/>
      <c r="O5" s="77" t="s">
        <v>38</v>
      </c>
      <c r="P5" s="78"/>
      <c r="Q5" s="79"/>
      <c r="S5" s="76" t="s">
        <v>37</v>
      </c>
      <c r="T5" s="47"/>
      <c r="U5" s="48"/>
      <c r="W5" s="43" t="s">
        <v>17</v>
      </c>
      <c r="X5" s="44"/>
      <c r="Y5" s="45"/>
      <c r="AA5" s="43" t="s">
        <v>19</v>
      </c>
      <c r="AB5" s="56"/>
      <c r="AC5" s="45"/>
      <c r="AD5" s="3"/>
      <c r="AE5" s="69" t="s">
        <v>10</v>
      </c>
      <c r="AF5" s="67"/>
      <c r="AG5" s="68"/>
      <c r="AI5" s="66" t="s">
        <v>12</v>
      </c>
      <c r="AJ5" s="67"/>
      <c r="AK5" s="68"/>
      <c r="AM5" s="66" t="s">
        <v>13</v>
      </c>
      <c r="AN5" s="67"/>
      <c r="AO5" s="68"/>
      <c r="AQ5" s="70" t="s">
        <v>28</v>
      </c>
      <c r="AR5" s="67"/>
      <c r="AS5" s="68"/>
      <c r="AU5" s="69" t="s">
        <v>8</v>
      </c>
      <c r="AV5" s="67"/>
      <c r="AW5" s="68"/>
      <c r="AX5" s="6"/>
      <c r="AY5" s="70" t="s">
        <v>9</v>
      </c>
      <c r="AZ5" s="67"/>
      <c r="BA5" s="68"/>
      <c r="BB5" s="6"/>
      <c r="BC5" s="70" t="s">
        <v>26</v>
      </c>
      <c r="BD5" s="67"/>
      <c r="BE5" s="68"/>
      <c r="BF5" s="6"/>
      <c r="BG5" s="70" t="s">
        <v>25</v>
      </c>
      <c r="BH5" s="67"/>
      <c r="BI5" s="68"/>
      <c r="BJ5" s="6"/>
      <c r="BK5" s="69" t="s">
        <v>14</v>
      </c>
      <c r="BL5" s="67"/>
      <c r="BM5" s="68"/>
      <c r="BN5" s="6"/>
      <c r="BO5" s="69" t="s">
        <v>15</v>
      </c>
      <c r="BP5" s="67"/>
      <c r="BQ5" s="68"/>
      <c r="BR5" s="6"/>
      <c r="BS5" s="59" t="s">
        <v>27</v>
      </c>
      <c r="BT5" s="57"/>
      <c r="BU5" s="58"/>
      <c r="BV5" s="6"/>
      <c r="BW5" s="70" t="s">
        <v>20</v>
      </c>
      <c r="BX5" s="67"/>
      <c r="BY5" s="68"/>
      <c r="BZ5" s="6"/>
      <c r="CA5" s="70" t="s">
        <v>11</v>
      </c>
      <c r="CB5" s="67"/>
      <c r="CC5" s="68"/>
      <c r="CE5" s="66" t="s">
        <v>16</v>
      </c>
      <c r="CF5" s="67"/>
      <c r="CG5" s="68"/>
    </row>
    <row r="6" spans="1:99" s="8" customFormat="1" x14ac:dyDescent="0.2">
      <c r="A6" s="14" t="s">
        <v>1</v>
      </c>
      <c r="C6" s="53" t="s">
        <v>30</v>
      </c>
      <c r="D6" s="61"/>
      <c r="E6" s="49" t="s">
        <v>31</v>
      </c>
      <c r="F6" s="47"/>
      <c r="G6" s="80" t="s">
        <v>32</v>
      </c>
      <c r="H6" s="81"/>
      <c r="I6" s="82"/>
      <c r="J6" s="5"/>
      <c r="K6" s="49" t="s">
        <v>33</v>
      </c>
      <c r="L6" s="50"/>
      <c r="M6" s="51"/>
      <c r="N6" s="5"/>
      <c r="O6" s="52" t="s">
        <v>33</v>
      </c>
      <c r="P6" s="16"/>
      <c r="Q6" s="17"/>
      <c r="R6" s="5"/>
      <c r="S6" s="52" t="s">
        <v>33</v>
      </c>
      <c r="T6" s="16"/>
      <c r="U6" s="17"/>
      <c r="V6" s="5"/>
      <c r="W6" s="53" t="s">
        <v>34</v>
      </c>
      <c r="X6" s="54"/>
      <c r="Y6" s="55"/>
      <c r="Z6" s="5"/>
      <c r="AA6" s="53" t="s">
        <v>34</v>
      </c>
      <c r="AB6" s="54"/>
      <c r="AC6" s="55"/>
      <c r="AD6" s="31"/>
      <c r="AE6" s="63"/>
      <c r="AF6" s="72" t="s">
        <v>35</v>
      </c>
      <c r="AG6" s="64"/>
      <c r="AH6" s="5"/>
      <c r="AI6" s="63"/>
      <c r="AJ6" s="72" t="s">
        <v>35</v>
      </c>
      <c r="AK6" s="65"/>
      <c r="AL6" s="5"/>
      <c r="AM6" s="63"/>
      <c r="AN6" s="72" t="s">
        <v>35</v>
      </c>
      <c r="AO6" s="64"/>
      <c r="AP6" s="5"/>
      <c r="AQ6" s="63"/>
      <c r="AR6" s="72" t="s">
        <v>35</v>
      </c>
      <c r="AS6" s="64"/>
      <c r="AU6" s="63"/>
      <c r="AV6" s="72" t="s">
        <v>35</v>
      </c>
      <c r="AW6" s="64"/>
      <c r="AY6" s="63"/>
      <c r="AZ6" s="72" t="s">
        <v>35</v>
      </c>
      <c r="BA6" s="64"/>
      <c r="BC6" s="41"/>
      <c r="BD6" s="73" t="s">
        <v>35</v>
      </c>
      <c r="BE6" s="42"/>
      <c r="BG6" s="41"/>
      <c r="BH6" s="73" t="s">
        <v>35</v>
      </c>
      <c r="BI6" s="42"/>
      <c r="BK6" s="41"/>
      <c r="BL6" s="73" t="s">
        <v>35</v>
      </c>
      <c r="BM6" s="42"/>
      <c r="BO6" s="63"/>
      <c r="BP6" s="72" t="s">
        <v>35</v>
      </c>
      <c r="BQ6" s="64"/>
      <c r="BR6" s="31"/>
      <c r="BS6" s="74" t="s">
        <v>36</v>
      </c>
      <c r="BT6" s="75" t="s">
        <v>29</v>
      </c>
      <c r="BU6" s="17"/>
      <c r="BV6" s="31"/>
      <c r="BW6" s="41"/>
      <c r="BX6" s="73" t="s">
        <v>35</v>
      </c>
      <c r="BY6" s="42"/>
      <c r="CA6" s="41"/>
      <c r="CB6" s="73" t="s">
        <v>35</v>
      </c>
      <c r="CC6" s="42"/>
      <c r="CE6" s="41"/>
      <c r="CF6" s="73" t="s">
        <v>35</v>
      </c>
      <c r="CG6" s="42"/>
      <c r="CH6" s="5"/>
    </row>
    <row r="7" spans="1:99" s="8" customFormat="1" x14ac:dyDescent="0.2">
      <c r="A7" s="14"/>
      <c r="C7" s="29"/>
      <c r="D7" s="12"/>
      <c r="E7" s="12"/>
      <c r="F7" s="12"/>
      <c r="G7" s="12"/>
      <c r="H7" s="12"/>
      <c r="I7" s="28"/>
      <c r="J7" s="5"/>
      <c r="K7" s="15"/>
      <c r="L7" s="16"/>
      <c r="M7" s="17"/>
      <c r="N7" s="5"/>
      <c r="O7" s="15"/>
      <c r="P7" s="8">
        <v>0.87815979999999993</v>
      </c>
      <c r="Q7" s="17"/>
      <c r="R7" s="5"/>
      <c r="S7" s="15"/>
      <c r="T7" s="8">
        <v>0.12184021899999997</v>
      </c>
      <c r="U7" s="17"/>
      <c r="V7" s="5"/>
      <c r="W7" s="15">
        <v>3.0257699999999998E-2</v>
      </c>
      <c r="X7" s="16">
        <v>7.2726200000000005E-2</v>
      </c>
      <c r="Y7" s="17"/>
      <c r="Z7" s="5"/>
      <c r="AA7" s="15">
        <f>AE7+AI7+AM7+AU7+AY7+BG7+BK7+BO7+BW7+CA7+CE7+BC7+BS7</f>
        <v>0.9697422</v>
      </c>
      <c r="AB7" s="31">
        <f>AF7+AJ7+AN7+AR7+AV7+AZ7+BD7+BH7+BL7+BP7+BT7+BX7+CB7</f>
        <v>0.92727379999999993</v>
      </c>
      <c r="AC7" s="71"/>
      <c r="AD7" s="31"/>
      <c r="AE7" s="18">
        <v>1.0191E-3</v>
      </c>
      <c r="AF7" s="19">
        <v>9.2949999999999999E-4</v>
      </c>
      <c r="AG7" s="17"/>
      <c r="AH7" s="5"/>
      <c r="AI7" s="18">
        <v>7.0005100000000001E-2</v>
      </c>
      <c r="AJ7" s="19">
        <v>7.4139700000000003E-2</v>
      </c>
      <c r="AK7" s="17"/>
      <c r="AL7" s="5"/>
      <c r="AM7" s="18">
        <v>0.1541392</v>
      </c>
      <c r="AN7" s="19">
        <v>0.13755419999999999</v>
      </c>
      <c r="AO7" s="17"/>
      <c r="AP7" s="5"/>
      <c r="AQ7" s="18">
        <v>0</v>
      </c>
      <c r="AR7" s="19">
        <v>2.5290000000000002E-4</v>
      </c>
      <c r="AS7" s="17"/>
      <c r="AT7" s="5"/>
      <c r="AU7" s="18">
        <v>2.6459999999999998E-4</v>
      </c>
      <c r="AV7" s="19">
        <v>2.3609999999999999E-4</v>
      </c>
      <c r="AW7" s="17"/>
      <c r="AX7" s="31"/>
      <c r="AY7" s="18">
        <v>4.303E-4</v>
      </c>
      <c r="AZ7" s="19">
        <v>1.3726000000000001E-3</v>
      </c>
      <c r="BA7" s="17"/>
      <c r="BB7" s="31"/>
      <c r="BC7" s="18">
        <v>8.1921000000000008E-3</v>
      </c>
      <c r="BD7" s="19">
        <v>3.7571500000000001E-2</v>
      </c>
      <c r="BE7" s="17"/>
      <c r="BF7" s="31"/>
      <c r="BG7" s="18">
        <v>7.0727499999999999E-2</v>
      </c>
      <c r="BH7" s="19">
        <v>0.14763680000000001</v>
      </c>
      <c r="BI7" s="17"/>
      <c r="BJ7" s="31"/>
      <c r="BK7" s="18">
        <v>0.1911765</v>
      </c>
      <c r="BL7" s="19">
        <v>0.18468889999999999</v>
      </c>
      <c r="BM7" s="17"/>
      <c r="BN7" s="31"/>
      <c r="BO7" s="18">
        <v>1.3390600000000001E-2</v>
      </c>
      <c r="BP7" s="19">
        <v>1.33239E-2</v>
      </c>
      <c r="BQ7" s="17"/>
      <c r="BR7" s="31"/>
      <c r="BS7" s="18">
        <v>8.6299999999999997E-5</v>
      </c>
      <c r="BT7" s="19">
        <v>7.7000000000000001E-5</v>
      </c>
      <c r="BU7" s="17"/>
      <c r="BV7" s="31"/>
      <c r="BW7" s="18">
        <v>2.1407599999999999E-2</v>
      </c>
      <c r="BX7" s="19">
        <v>2.1605099999999999E-2</v>
      </c>
      <c r="BY7" s="17"/>
      <c r="BZ7" s="31"/>
      <c r="CA7" s="18">
        <v>0.25869239999999999</v>
      </c>
      <c r="CB7" s="19">
        <v>0.30788559999999998</v>
      </c>
      <c r="CC7" s="17"/>
      <c r="CD7" s="5"/>
      <c r="CE7" s="18">
        <v>0.18021090000000001</v>
      </c>
      <c r="CF7" s="75" t="s">
        <v>39</v>
      </c>
      <c r="CG7" s="17"/>
      <c r="CH7" s="5"/>
    </row>
    <row r="8" spans="1:99" x14ac:dyDescent="0.2">
      <c r="A8" s="20"/>
      <c r="C8" s="32" t="s">
        <v>2</v>
      </c>
      <c r="D8" s="21" t="s">
        <v>3</v>
      </c>
      <c r="E8" s="32" t="s">
        <v>2</v>
      </c>
      <c r="F8" s="21" t="s">
        <v>3</v>
      </c>
      <c r="G8" s="21" t="s">
        <v>22</v>
      </c>
      <c r="H8" s="21" t="s">
        <v>23</v>
      </c>
      <c r="I8" s="21" t="s">
        <v>4</v>
      </c>
      <c r="K8" s="21" t="s">
        <v>2</v>
      </c>
      <c r="L8" s="32" t="s">
        <v>3</v>
      </c>
      <c r="M8" s="21" t="s">
        <v>4</v>
      </c>
      <c r="O8" s="21" t="s">
        <v>2</v>
      </c>
      <c r="P8" s="32" t="s">
        <v>3</v>
      </c>
      <c r="Q8" s="21" t="s">
        <v>4</v>
      </c>
      <c r="S8" s="21" t="s">
        <v>2</v>
      </c>
      <c r="T8" s="32" t="s">
        <v>3</v>
      </c>
      <c r="U8" s="21" t="s">
        <v>4</v>
      </c>
      <c r="W8" s="21" t="s">
        <v>2</v>
      </c>
      <c r="X8" s="32" t="s">
        <v>3</v>
      </c>
      <c r="Y8" s="21" t="s">
        <v>4</v>
      </c>
      <c r="AA8" s="21" t="s">
        <v>2</v>
      </c>
      <c r="AB8" s="21" t="s">
        <v>3</v>
      </c>
      <c r="AC8" s="21" t="s">
        <v>4</v>
      </c>
      <c r="AD8" s="33"/>
      <c r="AE8" s="22" t="s">
        <v>2</v>
      </c>
      <c r="AF8" s="22" t="s">
        <v>3</v>
      </c>
      <c r="AG8" s="22" t="s">
        <v>4</v>
      </c>
      <c r="AI8" s="22" t="s">
        <v>2</v>
      </c>
      <c r="AJ8" s="22" t="s">
        <v>3</v>
      </c>
      <c r="AK8" s="22" t="s">
        <v>4</v>
      </c>
      <c r="AM8" s="22" t="s">
        <v>2</v>
      </c>
      <c r="AN8" s="22" t="s">
        <v>3</v>
      </c>
      <c r="AO8" s="22" t="s">
        <v>4</v>
      </c>
      <c r="AQ8" s="22" t="s">
        <v>2</v>
      </c>
      <c r="AR8" s="22" t="s">
        <v>3</v>
      </c>
      <c r="AS8" s="22" t="s">
        <v>4</v>
      </c>
      <c r="AU8" s="22" t="s">
        <v>2</v>
      </c>
      <c r="AV8" s="22" t="s">
        <v>3</v>
      </c>
      <c r="AW8" s="22" t="s">
        <v>4</v>
      </c>
      <c r="AX8" s="23"/>
      <c r="AY8" s="22" t="s">
        <v>2</v>
      </c>
      <c r="AZ8" s="22" t="s">
        <v>3</v>
      </c>
      <c r="BA8" s="22" t="s">
        <v>4</v>
      </c>
      <c r="BB8" s="23"/>
      <c r="BC8" s="22" t="s">
        <v>2</v>
      </c>
      <c r="BD8" s="22" t="s">
        <v>3</v>
      </c>
      <c r="BE8" s="22" t="s">
        <v>4</v>
      </c>
      <c r="BF8" s="23"/>
      <c r="BG8" s="22" t="s">
        <v>2</v>
      </c>
      <c r="BH8" s="22" t="s">
        <v>3</v>
      </c>
      <c r="BI8" s="22" t="s">
        <v>4</v>
      </c>
      <c r="BJ8" s="23"/>
      <c r="BK8" s="22" t="s">
        <v>2</v>
      </c>
      <c r="BL8" s="22" t="s">
        <v>3</v>
      </c>
      <c r="BM8" s="22" t="s">
        <v>4</v>
      </c>
      <c r="BN8" s="23"/>
      <c r="BO8" s="22" t="s">
        <v>2</v>
      </c>
      <c r="BP8" s="22" t="s">
        <v>3</v>
      </c>
      <c r="BQ8" s="22" t="s">
        <v>4</v>
      </c>
      <c r="BR8" s="23"/>
      <c r="BS8" s="22" t="s">
        <v>2</v>
      </c>
      <c r="BT8" s="22" t="s">
        <v>3</v>
      </c>
      <c r="BU8" s="22" t="s">
        <v>4</v>
      </c>
      <c r="BV8" s="23"/>
      <c r="BW8" s="22" t="s">
        <v>2</v>
      </c>
      <c r="BX8" s="22" t="s">
        <v>3</v>
      </c>
      <c r="BY8" s="22" t="s">
        <v>4</v>
      </c>
      <c r="BZ8" s="23"/>
      <c r="CA8" s="22" t="s">
        <v>2</v>
      </c>
      <c r="CB8" s="22" t="s">
        <v>3</v>
      </c>
      <c r="CC8" s="22" t="s">
        <v>4</v>
      </c>
      <c r="CE8" s="22" t="s">
        <v>2</v>
      </c>
      <c r="CF8" s="22" t="s">
        <v>3</v>
      </c>
      <c r="CG8" s="22" t="s">
        <v>4</v>
      </c>
    </row>
    <row r="9" spans="1:99" x14ac:dyDescent="0.2">
      <c r="A9" s="24">
        <v>43739</v>
      </c>
      <c r="B9" t="s">
        <v>5</v>
      </c>
      <c r="D9" s="3">
        <v>2394474</v>
      </c>
      <c r="F9" s="3">
        <v>613889</v>
      </c>
      <c r="G9" s="3">
        <f t="shared" ref="G9:H48" si="0">C9+E9</f>
        <v>0</v>
      </c>
      <c r="H9" s="3">
        <f>D9+F9</f>
        <v>3008363</v>
      </c>
      <c r="I9" s="3">
        <f t="shared" ref="I9:I48" si="1">G9+H9</f>
        <v>3008363</v>
      </c>
      <c r="K9" s="35"/>
      <c r="L9" s="35">
        <v>613889</v>
      </c>
      <c r="M9" s="35">
        <f t="shared" ref="M9:M28" si="2">K9+L9</f>
        <v>613889</v>
      </c>
      <c r="O9" s="35"/>
      <c r="P9" s="5">
        <v>613889</v>
      </c>
      <c r="Q9" s="5">
        <v>613889</v>
      </c>
      <c r="S9" s="35"/>
      <c r="T9" s="35">
        <v>0</v>
      </c>
      <c r="U9" s="35">
        <f>S9+T9</f>
        <v>0</v>
      </c>
      <c r="W9" s="35"/>
      <c r="X9" s="35">
        <v>0</v>
      </c>
      <c r="Y9" s="35">
        <f t="shared" ref="Y9:Y48" si="3">W9+X9</f>
        <v>0</v>
      </c>
      <c r="AA9" s="35"/>
      <c r="AB9" s="13">
        <f>AF9+AJ9+AN9+AV9+AZ9+BH9+BL9+BP9+BX9+CB9+CF9</f>
        <v>2394474</v>
      </c>
      <c r="AC9" s="35">
        <f>AA9+AB9</f>
        <v>2394474</v>
      </c>
      <c r="AD9" s="5"/>
      <c r="AE9" s="35"/>
      <c r="AF9" s="35">
        <v>0</v>
      </c>
      <c r="AG9" s="35">
        <f>AE9+AF9</f>
        <v>0</v>
      </c>
      <c r="AI9" s="35"/>
      <c r="AJ9" s="35">
        <v>0</v>
      </c>
      <c r="AK9" s="35">
        <f t="shared" ref="AK9:AK48" si="4">AI9+AJ9</f>
        <v>0</v>
      </c>
      <c r="AM9" s="35"/>
      <c r="AN9" s="35">
        <v>0</v>
      </c>
      <c r="AO9" s="35">
        <f>AM9+AN9</f>
        <v>0</v>
      </c>
      <c r="AQ9" s="35"/>
      <c r="AR9" s="35">
        <v>0</v>
      </c>
      <c r="AS9" s="35">
        <f>AQ9+AR9</f>
        <v>0</v>
      </c>
      <c r="AU9" s="35"/>
      <c r="AV9" s="35">
        <v>0</v>
      </c>
      <c r="AW9" s="35">
        <f>AU9+AV9</f>
        <v>0</v>
      </c>
      <c r="AZ9" s="5">
        <v>0</v>
      </c>
      <c r="BA9" s="5">
        <f>AY9+AZ9</f>
        <v>0</v>
      </c>
      <c r="BC9" s="35"/>
      <c r="BD9" s="35">
        <v>0</v>
      </c>
      <c r="BE9" s="35">
        <f>BC9+BD9</f>
        <v>0</v>
      </c>
      <c r="BG9" s="35"/>
      <c r="BH9" s="35">
        <v>0</v>
      </c>
      <c r="BI9" s="35">
        <f>BG9+BH9</f>
        <v>0</v>
      </c>
      <c r="BK9" s="35"/>
      <c r="BL9" s="35">
        <v>0</v>
      </c>
      <c r="BM9" s="35">
        <f>BK9+BL9</f>
        <v>0</v>
      </c>
      <c r="BO9" s="35"/>
      <c r="BP9" s="35">
        <v>0</v>
      </c>
      <c r="BQ9" s="35">
        <f>BO9+BP9</f>
        <v>0</v>
      </c>
      <c r="BS9" s="35"/>
      <c r="BT9" s="35">
        <v>0</v>
      </c>
      <c r="BU9" s="35">
        <f>BS9+BT9</f>
        <v>0</v>
      </c>
      <c r="BW9" s="35"/>
      <c r="BX9" s="35">
        <v>0</v>
      </c>
      <c r="BY9" s="35">
        <f>BW9+BX9</f>
        <v>0</v>
      </c>
      <c r="CA9" s="35"/>
      <c r="CB9" s="35">
        <v>0</v>
      </c>
      <c r="CC9" s="35">
        <f>CA9+CB9</f>
        <v>0</v>
      </c>
      <c r="CE9" s="35"/>
      <c r="CF9" s="35">
        <f>3008363-613889</f>
        <v>2394474</v>
      </c>
      <c r="CG9" s="35">
        <f>CE9+CF9</f>
        <v>2394474</v>
      </c>
      <c r="CI9"/>
      <c r="CJ9"/>
      <c r="CK9"/>
      <c r="CL9" s="5"/>
      <c r="CM9" s="5"/>
      <c r="CN9" s="5"/>
      <c r="CO9" s="5"/>
      <c r="CP9" s="5"/>
      <c r="CQ9" s="5"/>
      <c r="CR9" s="5"/>
      <c r="CS9" s="5"/>
      <c r="CT9" s="5"/>
      <c r="CU9" s="5"/>
    </row>
    <row r="10" spans="1:99" x14ac:dyDescent="0.2">
      <c r="A10" s="24">
        <v>43922</v>
      </c>
      <c r="C10" s="3">
        <v>2560000</v>
      </c>
      <c r="D10" s="3">
        <v>1950250</v>
      </c>
      <c r="E10" s="3">
        <v>1490000</v>
      </c>
      <c r="F10" s="3">
        <v>500000</v>
      </c>
      <c r="G10" s="3">
        <f t="shared" si="0"/>
        <v>4050000</v>
      </c>
      <c r="H10" s="3">
        <f t="shared" si="0"/>
        <v>2450250</v>
      </c>
      <c r="I10" s="3">
        <f t="shared" si="1"/>
        <v>6500250</v>
      </c>
      <c r="K10" s="5">
        <v>1490000</v>
      </c>
      <c r="L10" s="5">
        <v>500000</v>
      </c>
      <c r="M10" s="5">
        <f t="shared" si="2"/>
        <v>1990000</v>
      </c>
      <c r="O10" s="5">
        <v>1490000</v>
      </c>
      <c r="P10" s="5">
        <v>500000</v>
      </c>
      <c r="Q10" s="5">
        <v>1990000</v>
      </c>
      <c r="T10" s="5">
        <v>0</v>
      </c>
      <c r="U10" s="5">
        <f t="shared" ref="U10:U28" si="5">S10+T10</f>
        <v>0</v>
      </c>
      <c r="W10" s="5">
        <v>37584</v>
      </c>
      <c r="X10" s="5">
        <v>22739</v>
      </c>
      <c r="Y10" s="5">
        <f t="shared" si="3"/>
        <v>60323</v>
      </c>
      <c r="AA10" s="5">
        <f>AE10+AI10+AM10+AU10+AY10+BG10+BK10+BO10+BW10+CA10+CE10</f>
        <v>2522416</v>
      </c>
      <c r="AB10" s="3">
        <f>AF10+AJ10+AN10+AV10+AZ10+BH10+BL10+BP10+BX10+CB10+CF10</f>
        <v>1927511</v>
      </c>
      <c r="AC10" s="5">
        <f t="shared" ref="AC10:AC48" si="6">AA10+AB10</f>
        <v>4449927</v>
      </c>
      <c r="AD10" s="5"/>
      <c r="AE10" s="5">
        <v>1141</v>
      </c>
      <c r="AF10" s="5">
        <v>690</v>
      </c>
      <c r="AG10" s="5">
        <f t="shared" ref="AG10:AG48" si="7">AE10+AF10</f>
        <v>1831</v>
      </c>
      <c r="AI10" s="5">
        <v>34124</v>
      </c>
      <c r="AJ10" s="5">
        <v>20645</v>
      </c>
      <c r="AK10" s="5">
        <f t="shared" si="4"/>
        <v>54769</v>
      </c>
      <c r="AM10" s="5">
        <v>94166</v>
      </c>
      <c r="AN10" s="5">
        <v>56971</v>
      </c>
      <c r="AO10" s="5">
        <f t="shared" ref="AO10:AO48" si="8">AM10+AN10</f>
        <v>151137</v>
      </c>
      <c r="AQ10" s="5">
        <v>0</v>
      </c>
      <c r="AR10" s="5">
        <v>0</v>
      </c>
      <c r="AS10" s="5">
        <f t="shared" ref="AS10:AS48" si="9">AQ10+AR10</f>
        <v>0</v>
      </c>
      <c r="AU10" s="5">
        <v>406</v>
      </c>
      <c r="AV10" s="5">
        <v>245</v>
      </c>
      <c r="AW10" s="5">
        <f t="shared" ref="AW10:AW48" si="10">AU10+AV10</f>
        <v>651</v>
      </c>
      <c r="AY10" s="37">
        <v>123</v>
      </c>
      <c r="AZ10" s="5">
        <v>74</v>
      </c>
      <c r="BA10" s="5">
        <f>AY10+AZ10</f>
        <v>197</v>
      </c>
      <c r="BC10" s="5">
        <v>0</v>
      </c>
      <c r="BD10" s="5">
        <v>0</v>
      </c>
      <c r="BE10" s="5">
        <f t="shared" ref="BE10:BE48" si="11">BC10+BD10</f>
        <v>0</v>
      </c>
      <c r="BG10" s="5">
        <v>137</v>
      </c>
      <c r="BH10" s="5">
        <v>83</v>
      </c>
      <c r="BI10" s="5">
        <f t="shared" ref="BI10:BI48" si="12">BG10+BH10</f>
        <v>220</v>
      </c>
      <c r="BK10" s="5">
        <v>280235</v>
      </c>
      <c r="BL10" s="5">
        <v>169542</v>
      </c>
      <c r="BM10" s="5">
        <f t="shared" ref="BM10:BM48" si="13">BK10+BL10</f>
        <v>449777</v>
      </c>
      <c r="BO10" s="5">
        <v>21754</v>
      </c>
      <c r="BP10" s="5">
        <v>13161</v>
      </c>
      <c r="BQ10" s="5">
        <f t="shared" ref="BQ10:BQ48" si="14">BO10+BP10</f>
        <v>34915</v>
      </c>
      <c r="BS10" s="5">
        <v>0</v>
      </c>
      <c r="BT10" s="5">
        <v>0</v>
      </c>
      <c r="BU10" s="5">
        <f t="shared" ref="BU10:BU48" si="15">BS10+BT10</f>
        <v>0</v>
      </c>
      <c r="BW10" s="5">
        <v>17549</v>
      </c>
      <c r="BX10" s="5">
        <v>10617</v>
      </c>
      <c r="BY10" s="5">
        <f t="shared" ref="BY10:BY48" si="16">BW10+BX10</f>
        <v>28166</v>
      </c>
      <c r="CA10" s="5">
        <v>305240</v>
      </c>
      <c r="CB10" s="5">
        <v>184670</v>
      </c>
      <c r="CC10" s="5">
        <f t="shared" ref="CC10:CC48" si="17">CA10+CB10</f>
        <v>489910</v>
      </c>
      <c r="CE10" s="5">
        <f>3194945-1427404</f>
        <v>1767541</v>
      </c>
      <c r="CF10" s="5">
        <f>1932942-462129</f>
        <v>1470813</v>
      </c>
      <c r="CG10" s="5">
        <f t="shared" ref="CG10:CG48" si="18">CE10+CF10</f>
        <v>3238354</v>
      </c>
      <c r="CI10"/>
      <c r="CJ10"/>
      <c r="CK10"/>
      <c r="CL10" s="5"/>
      <c r="CM10" s="5"/>
      <c r="CN10" s="5"/>
      <c r="CO10" s="5"/>
      <c r="CP10" s="5"/>
      <c r="CQ10" s="5"/>
      <c r="CR10" s="5"/>
      <c r="CS10" s="5"/>
      <c r="CT10" s="5"/>
      <c r="CU10" s="5"/>
    </row>
    <row r="11" spans="1:99" x14ac:dyDescent="0.2">
      <c r="A11" s="24">
        <v>44105</v>
      </c>
      <c r="D11" s="3">
        <v>1886250</v>
      </c>
      <c r="F11" s="3">
        <v>462750</v>
      </c>
      <c r="H11" s="3">
        <f t="shared" si="0"/>
        <v>2349000</v>
      </c>
      <c r="I11" s="3">
        <f t="shared" si="1"/>
        <v>2349000</v>
      </c>
      <c r="K11" s="36"/>
      <c r="L11" s="36">
        <v>462750</v>
      </c>
      <c r="M11" s="36">
        <f t="shared" si="2"/>
        <v>462750</v>
      </c>
      <c r="O11" s="36"/>
      <c r="P11" s="36">
        <v>462749.95372499997</v>
      </c>
      <c r="Q11" s="36">
        <v>462749.95372499997</v>
      </c>
      <c r="S11" s="36"/>
      <c r="T11" s="36">
        <v>0</v>
      </c>
      <c r="U11" s="36">
        <f t="shared" si="5"/>
        <v>0</v>
      </c>
      <c r="W11" s="36"/>
      <c r="X11" s="36">
        <v>57074</v>
      </c>
      <c r="Y11" s="36">
        <f t="shared" si="3"/>
        <v>57074</v>
      </c>
      <c r="AA11" s="36"/>
      <c r="AB11" s="40">
        <f>AF11+AJ11+AN11+AV11+AZ11+BD11+BH11+BL11+BP11+BT11+BX11+CB11+CF11</f>
        <v>1829176.414625</v>
      </c>
      <c r="AC11" s="36">
        <f t="shared" si="6"/>
        <v>1829176.414625</v>
      </c>
      <c r="AD11" s="5"/>
      <c r="AE11" s="36"/>
      <c r="AF11" s="36">
        <f>D11*AE7</f>
        <v>1922.2773749999999</v>
      </c>
      <c r="AG11" s="36">
        <f t="shared" si="7"/>
        <v>1922.2773749999999</v>
      </c>
      <c r="AI11" s="36"/>
      <c r="AJ11" s="36">
        <f>D11*AI7</f>
        <v>132047.119875</v>
      </c>
      <c r="AK11" s="36">
        <f t="shared" si="4"/>
        <v>132047.119875</v>
      </c>
      <c r="AM11" s="36"/>
      <c r="AN11" s="36">
        <f>D11*AM7</f>
        <v>290745.06599999999</v>
      </c>
      <c r="AO11" s="36">
        <f t="shared" si="8"/>
        <v>290745.06599999999</v>
      </c>
      <c r="AQ11" s="36"/>
      <c r="AR11" s="36">
        <f>H11*AQ7</f>
        <v>0</v>
      </c>
      <c r="AS11" s="36">
        <f t="shared" si="9"/>
        <v>0</v>
      </c>
      <c r="AU11" s="36"/>
      <c r="AV11" s="36">
        <f>D11*AU7</f>
        <v>499.10174999999998</v>
      </c>
      <c r="AW11" s="36">
        <f t="shared" si="10"/>
        <v>499.10174999999998</v>
      </c>
      <c r="AY11" s="36"/>
      <c r="AZ11" s="36">
        <f>D11*AY7</f>
        <v>811.65337499999998</v>
      </c>
      <c r="BA11" s="36">
        <f>AY11+AZ11</f>
        <v>811.65337499999998</v>
      </c>
      <c r="BC11" s="36"/>
      <c r="BD11" s="36">
        <f>D11*BC7</f>
        <v>15452.348625000002</v>
      </c>
      <c r="BE11" s="36">
        <f t="shared" si="11"/>
        <v>15452.348625000002</v>
      </c>
      <c r="BG11" s="36"/>
      <c r="BH11" s="36">
        <f>D11*BG7</f>
        <v>133409.74687500001</v>
      </c>
      <c r="BI11" s="36">
        <f t="shared" si="12"/>
        <v>133409.74687500001</v>
      </c>
      <c r="BK11" s="36"/>
      <c r="BL11" s="36">
        <f>D11*BK7</f>
        <v>360606.67312499997</v>
      </c>
      <c r="BM11" s="36">
        <f t="shared" si="13"/>
        <v>360606.67312499997</v>
      </c>
      <c r="BO11" s="36"/>
      <c r="BP11" s="36">
        <f>D11*BO7</f>
        <v>25258.019250000001</v>
      </c>
      <c r="BQ11" s="36">
        <f t="shared" si="14"/>
        <v>25258.019250000001</v>
      </c>
      <c r="BS11" s="36"/>
      <c r="BT11" s="36">
        <f>D11*BS7</f>
        <v>162.78337500000001</v>
      </c>
      <c r="BU11" s="36">
        <f t="shared" si="15"/>
        <v>162.78337500000001</v>
      </c>
      <c r="BW11" s="36"/>
      <c r="BX11" s="36">
        <f>D11*BW7</f>
        <v>40380.085500000001</v>
      </c>
      <c r="BY11" s="36">
        <f t="shared" si="16"/>
        <v>40380.085500000001</v>
      </c>
      <c r="CA11" s="36"/>
      <c r="CB11" s="36">
        <f>D11*CA7</f>
        <v>487958.53949999996</v>
      </c>
      <c r="CC11" s="36">
        <f t="shared" si="17"/>
        <v>487958.53949999996</v>
      </c>
      <c r="CE11" s="36"/>
      <c r="CF11" s="36">
        <v>339923</v>
      </c>
      <c r="CG11" s="36">
        <f t="shared" si="18"/>
        <v>339923</v>
      </c>
      <c r="CI11"/>
      <c r="CJ11"/>
      <c r="CK11"/>
      <c r="CL11" s="5"/>
      <c r="CM11" s="5"/>
      <c r="CN11" s="5"/>
      <c r="CO11" s="5"/>
      <c r="CP11" s="5"/>
      <c r="CQ11" s="5"/>
      <c r="CR11" s="5"/>
      <c r="CS11" s="5"/>
      <c r="CT11" s="5"/>
      <c r="CU11" s="5"/>
    </row>
    <row r="12" spans="1:99" x14ac:dyDescent="0.2">
      <c r="A12" s="24">
        <v>44287</v>
      </c>
      <c r="C12" s="3">
        <v>3135000</v>
      </c>
      <c r="D12" s="3">
        <v>1886250</v>
      </c>
      <c r="E12" s="3">
        <v>1680000</v>
      </c>
      <c r="F12" s="3">
        <v>462750</v>
      </c>
      <c r="G12" s="3">
        <f t="shared" si="0"/>
        <v>4815000</v>
      </c>
      <c r="H12" s="3">
        <f t="shared" si="0"/>
        <v>2349000</v>
      </c>
      <c r="I12" s="3">
        <f t="shared" si="1"/>
        <v>7164000</v>
      </c>
      <c r="K12" s="3">
        <v>1680000</v>
      </c>
      <c r="L12" s="3">
        <v>462750</v>
      </c>
      <c r="M12" s="5">
        <f t="shared" si="2"/>
        <v>2142750</v>
      </c>
      <c r="O12" s="5">
        <v>1475308.4639999999</v>
      </c>
      <c r="P12" s="5">
        <v>406368.44745000004</v>
      </c>
      <c r="Q12" s="5">
        <v>1881676.91145</v>
      </c>
      <c r="S12" s="5">
        <f>K12*$T$7</f>
        <v>204691.56791999994</v>
      </c>
      <c r="T12" s="5">
        <f>L12*$T$7</f>
        <v>56381.561342249988</v>
      </c>
      <c r="U12" s="5">
        <f t="shared" si="5"/>
        <v>261073.12926224992</v>
      </c>
      <c r="W12" s="5">
        <v>227997</v>
      </c>
      <c r="X12" s="5">
        <v>137180</v>
      </c>
      <c r="Y12" s="5">
        <f t="shared" si="3"/>
        <v>365177</v>
      </c>
      <c r="AA12" s="5">
        <f>AE12+AI12+AM12+AQ12+AU12+AY12+BC12+BG12+BK12+BO12+BS12+BW12+CA12</f>
        <v>2907003.3629999999</v>
      </c>
      <c r="AB12" s="3">
        <f>AF12+AJ12+AN12+AR12+AV12+AZ12+BD12+BH12+BL12+BP12+BT12+BX12+CB12</f>
        <v>1749070.2052500001</v>
      </c>
      <c r="AC12" s="5">
        <f t="shared" si="6"/>
        <v>4656073.5682500005</v>
      </c>
      <c r="AD12" s="5"/>
      <c r="AE12" s="5">
        <f>C12*$AF$7</f>
        <v>2913.9825000000001</v>
      </c>
      <c r="AF12" s="5">
        <f>D12*$AF$7</f>
        <v>1753.2693750000001</v>
      </c>
      <c r="AG12" s="5">
        <f t="shared" si="7"/>
        <v>4667.2518749999999</v>
      </c>
      <c r="AI12" s="5">
        <f>C12*$AJ$7</f>
        <v>232427.9595</v>
      </c>
      <c r="AJ12" s="5">
        <f>D12*$AJ$7</f>
        <v>139846.00912500001</v>
      </c>
      <c r="AK12" s="5">
        <f t="shared" si="4"/>
        <v>372273.96862499998</v>
      </c>
      <c r="AM12" s="5">
        <f>C12*$AN$7</f>
        <v>431232.41699999996</v>
      </c>
      <c r="AN12" s="5">
        <f>D12*$AN$7</f>
        <v>259461.60974999997</v>
      </c>
      <c r="AO12" s="5">
        <f t="shared" si="8"/>
        <v>690694.02674999996</v>
      </c>
      <c r="AQ12" s="5">
        <f>C12*$AR$7</f>
        <v>792.84150000000011</v>
      </c>
      <c r="AR12" s="5">
        <f>D12*$AR$7</f>
        <v>477.03262500000005</v>
      </c>
      <c r="AS12" s="5">
        <f t="shared" si="9"/>
        <v>1269.8741250000003</v>
      </c>
      <c r="AU12" s="5">
        <f>C12*$AV$7</f>
        <v>740.17349999999999</v>
      </c>
      <c r="AV12" s="5">
        <f>D12*$AV$7</f>
        <v>445.34362499999997</v>
      </c>
      <c r="AW12" s="5">
        <f t="shared" si="10"/>
        <v>1185.5171249999999</v>
      </c>
      <c r="AY12" s="5">
        <f>C12*$AZ$7</f>
        <v>4303.1010000000006</v>
      </c>
      <c r="AZ12" s="5">
        <f>D12*$AZ$7</f>
        <v>2589.06675</v>
      </c>
      <c r="BA12" s="5">
        <f>AY12+AZ12</f>
        <v>6892.1677500000005</v>
      </c>
      <c r="BC12" s="5">
        <f>C12*$BD$7</f>
        <v>117786.6525</v>
      </c>
      <c r="BD12" s="5">
        <f>D12*$BD$7</f>
        <v>70869.241875000007</v>
      </c>
      <c r="BE12" s="5">
        <f t="shared" si="11"/>
        <v>188655.894375</v>
      </c>
      <c r="BG12" s="5">
        <f>C12*$BH$7</f>
        <v>462841.36800000002</v>
      </c>
      <c r="BH12" s="5">
        <f>D12*$BH$7</f>
        <v>278479.91400000005</v>
      </c>
      <c r="BI12" s="5">
        <f t="shared" si="12"/>
        <v>741321.28200000012</v>
      </c>
      <c r="BK12" s="5">
        <f>C12*$BL$7</f>
        <v>578999.70149999997</v>
      </c>
      <c r="BL12" s="5">
        <f>D12*$BL$7</f>
        <v>348369.43762499996</v>
      </c>
      <c r="BM12" s="5">
        <f t="shared" si="13"/>
        <v>927369.13912499999</v>
      </c>
      <c r="BO12" s="5">
        <f>C12*$BP$7</f>
        <v>41770.426500000001</v>
      </c>
      <c r="BP12" s="5">
        <f>D12*$BP$7</f>
        <v>25132.206374999998</v>
      </c>
      <c r="BQ12" s="5">
        <f t="shared" si="14"/>
        <v>66902.632874999996</v>
      </c>
      <c r="BS12" s="5">
        <f>C12*$BT$7</f>
        <v>241.39500000000001</v>
      </c>
      <c r="BT12" s="5">
        <f>D12*$BT$7</f>
        <v>145.24125000000001</v>
      </c>
      <c r="BU12" s="5">
        <f t="shared" si="15"/>
        <v>386.63625000000002</v>
      </c>
      <c r="BW12" s="5">
        <f>C12*$BX$7</f>
        <v>67731.988499999992</v>
      </c>
      <c r="BX12" s="5">
        <f>D12*$BX$7</f>
        <v>40752.619874999997</v>
      </c>
      <c r="BY12" s="5">
        <f t="shared" si="16"/>
        <v>108484.60837499998</v>
      </c>
      <c r="CA12" s="5">
        <f>C12*$CB$7</f>
        <v>965221.35599999991</v>
      </c>
      <c r="CB12" s="5">
        <f>D12*$CB$7</f>
        <v>580749.21299999999</v>
      </c>
      <c r="CC12" s="5">
        <f t="shared" si="17"/>
        <v>1545970.5689999999</v>
      </c>
      <c r="CG12" s="5">
        <f t="shared" si="18"/>
        <v>0</v>
      </c>
      <c r="CI12"/>
      <c r="CJ12"/>
      <c r="CK12"/>
      <c r="CL12" s="5"/>
      <c r="CM12" s="5"/>
      <c r="CN12" s="5"/>
      <c r="CO12" s="5"/>
      <c r="CP12" s="5"/>
      <c r="CQ12" s="5"/>
      <c r="CR12" s="5"/>
      <c r="CS12" s="5"/>
      <c r="CT12" s="5"/>
      <c r="CU12" s="5"/>
    </row>
    <row r="13" spans="1:99" x14ac:dyDescent="0.2">
      <c r="A13" s="24">
        <v>44470</v>
      </c>
      <c r="D13" s="3">
        <v>1807875</v>
      </c>
      <c r="F13" s="3">
        <v>420750</v>
      </c>
      <c r="H13" s="3">
        <f t="shared" si="0"/>
        <v>2228625</v>
      </c>
      <c r="I13" s="3">
        <f t="shared" si="1"/>
        <v>2228625</v>
      </c>
      <c r="K13" s="3"/>
      <c r="L13" s="3">
        <v>420750</v>
      </c>
      <c r="M13" s="5">
        <f t="shared" si="2"/>
        <v>420750</v>
      </c>
      <c r="P13" s="5">
        <v>369485.73585</v>
      </c>
      <c r="Q13" s="5">
        <v>369485.73585</v>
      </c>
      <c r="T13" s="5">
        <f>L13*$T$7</f>
        <v>51264.27214424999</v>
      </c>
      <c r="U13" s="5">
        <f t="shared" si="5"/>
        <v>51264.27214424999</v>
      </c>
      <c r="X13" s="5">
        <v>131480</v>
      </c>
      <c r="Y13" s="5">
        <f t="shared" si="3"/>
        <v>131480</v>
      </c>
      <c r="AA13" s="5"/>
      <c r="AB13" s="3">
        <f>AF13+AJ13+AN13+AR13+AV13+AZ13+BD13+BH13+BL13+BP13+BT13+BX13+CB13</f>
        <v>1676395.121175</v>
      </c>
      <c r="AC13" s="5">
        <f t="shared" si="6"/>
        <v>1676395.121175</v>
      </c>
      <c r="AD13" s="5"/>
      <c r="AE13" s="5"/>
      <c r="AF13" s="5">
        <f t="shared" ref="AF13:AF48" si="19">D13*$AF$7</f>
        <v>1680.4198125</v>
      </c>
      <c r="AG13" s="5">
        <f t="shared" si="7"/>
        <v>1680.4198125</v>
      </c>
      <c r="AI13" s="5"/>
      <c r="AJ13" s="5">
        <f t="shared" ref="AJ13:AJ48" si="20">D13*$AJ$7</f>
        <v>134035.3101375</v>
      </c>
      <c r="AK13" s="5">
        <f t="shared" si="4"/>
        <v>134035.3101375</v>
      </c>
      <c r="AN13" s="5">
        <f t="shared" ref="AN13:AN48" si="21">D13*$AN$7</f>
        <v>248680.79932499997</v>
      </c>
      <c r="AO13" s="5">
        <f t="shared" si="8"/>
        <v>248680.79932499997</v>
      </c>
      <c r="AR13" s="5">
        <f t="shared" ref="AR13:AR48" si="22">D13*$AR$7</f>
        <v>457.21158750000006</v>
      </c>
      <c r="AS13" s="5">
        <f t="shared" si="9"/>
        <v>457.21158750000006</v>
      </c>
      <c r="AV13" s="5">
        <f t="shared" ref="AV13:AV48" si="23">D13*$AV$7</f>
        <v>426.83928750000001</v>
      </c>
      <c r="AW13" s="5">
        <f t="shared" si="10"/>
        <v>426.83928750000001</v>
      </c>
      <c r="AZ13" s="5">
        <f t="shared" ref="AZ13:AZ48" si="24">D13*$AZ$7</f>
        <v>2481.4892250000003</v>
      </c>
      <c r="BA13" s="5">
        <f t="shared" ref="BA13:BA48" si="25">AY13+AZ13</f>
        <v>2481.4892250000003</v>
      </c>
      <c r="BD13" s="5">
        <f t="shared" ref="BD13:BD48" si="26">D13*$BD$7</f>
        <v>67924.575562500002</v>
      </c>
      <c r="BE13" s="5">
        <f t="shared" si="11"/>
        <v>67924.575562500002</v>
      </c>
      <c r="BH13" s="5">
        <f t="shared" ref="BH13:BH48" si="27">D13*$BH$7</f>
        <v>266908.8798</v>
      </c>
      <c r="BI13" s="5">
        <f t="shared" si="12"/>
        <v>266908.8798</v>
      </c>
      <c r="BL13" s="5">
        <f t="shared" ref="BL13:BL48" si="28">D13*$BL$7</f>
        <v>333894.44508749997</v>
      </c>
      <c r="BM13" s="5">
        <f t="shared" si="13"/>
        <v>333894.44508749997</v>
      </c>
      <c r="BP13" s="5">
        <f t="shared" ref="BP13:BP48" si="29">D13*$BP$7</f>
        <v>24087.945712500001</v>
      </c>
      <c r="BQ13" s="5">
        <f t="shared" si="14"/>
        <v>24087.945712500001</v>
      </c>
      <c r="BT13" s="5">
        <f>D13*$BT$7</f>
        <v>139.20637500000001</v>
      </c>
      <c r="BU13" s="5">
        <f t="shared" si="15"/>
        <v>139.20637500000001</v>
      </c>
      <c r="BX13" s="5">
        <f t="shared" ref="BX13:BX48" si="30">D13*$BX$7</f>
        <v>39059.3201625</v>
      </c>
      <c r="BY13" s="5">
        <f t="shared" si="16"/>
        <v>39059.3201625</v>
      </c>
      <c r="CB13" s="5">
        <f t="shared" ref="CB13:CB48" si="31">D13*$CB$7</f>
        <v>556618.67909999995</v>
      </c>
      <c r="CC13" s="5">
        <f t="shared" si="17"/>
        <v>556618.67909999995</v>
      </c>
      <c r="CG13" s="5">
        <f t="shared" si="18"/>
        <v>0</v>
      </c>
      <c r="CL13" s="5"/>
      <c r="CM13" s="5"/>
      <c r="CN13" s="5"/>
      <c r="CO13" s="5"/>
      <c r="CP13" s="5"/>
      <c r="CQ13" s="5"/>
      <c r="CR13" s="5"/>
      <c r="CS13" s="5"/>
      <c r="CT13" s="5"/>
      <c r="CU13" s="5"/>
    </row>
    <row r="14" spans="1:99" x14ac:dyDescent="0.2">
      <c r="A14" s="24">
        <v>44652</v>
      </c>
      <c r="C14" s="3">
        <v>3290000</v>
      </c>
      <c r="D14" s="3">
        <v>1807875</v>
      </c>
      <c r="E14" s="3">
        <v>1765000</v>
      </c>
      <c r="F14" s="3">
        <v>420750</v>
      </c>
      <c r="G14" s="3">
        <f t="shared" si="0"/>
        <v>5055000</v>
      </c>
      <c r="H14" s="3">
        <f t="shared" si="0"/>
        <v>2228625</v>
      </c>
      <c r="I14" s="3">
        <f t="shared" si="1"/>
        <v>7283625</v>
      </c>
      <c r="K14" s="3">
        <v>1765000</v>
      </c>
      <c r="L14" s="3">
        <v>420750</v>
      </c>
      <c r="M14" s="5">
        <f t="shared" si="2"/>
        <v>2185750</v>
      </c>
      <c r="O14" s="5">
        <v>1549952.0469999998</v>
      </c>
      <c r="P14" s="5">
        <v>369485.73585</v>
      </c>
      <c r="Q14" s="5">
        <v>1919437.7828499998</v>
      </c>
      <c r="S14" s="5">
        <f>K14*$T$7</f>
        <v>215047.98653499995</v>
      </c>
      <c r="T14" s="5">
        <f>L14*$T$7</f>
        <v>51264.27214424999</v>
      </c>
      <c r="U14" s="5">
        <f t="shared" si="5"/>
        <v>266312.25867924991</v>
      </c>
      <c r="W14" s="5">
        <v>239269</v>
      </c>
      <c r="X14" s="5">
        <v>131480</v>
      </c>
      <c r="Y14" s="5">
        <f t="shared" si="3"/>
        <v>370749</v>
      </c>
      <c r="AA14" s="5">
        <f t="shared" ref="AA14:AB46" si="32">AE14+AI14+AM14+AQ14+AU14+AY14+BC14+BG14+BK14+BO14+BS14+BW14+CA14+CE14</f>
        <v>3050730.4720000001</v>
      </c>
      <c r="AB14" s="3">
        <f t="shared" si="32"/>
        <v>1676394.9147999999</v>
      </c>
      <c r="AC14" s="5">
        <f t="shared" si="6"/>
        <v>4727125.3868000004</v>
      </c>
      <c r="AD14" s="5"/>
      <c r="AE14" s="5">
        <f>C14*$AF$7</f>
        <v>3058.0549999999998</v>
      </c>
      <c r="AF14" s="5">
        <f t="shared" si="19"/>
        <v>1680.4198125</v>
      </c>
      <c r="AG14" s="5">
        <f t="shared" si="7"/>
        <v>4738.4748124999996</v>
      </c>
      <c r="AI14" s="5">
        <f>C14*$AJ$7</f>
        <v>243919.61300000001</v>
      </c>
      <c r="AJ14" s="5">
        <f t="shared" si="20"/>
        <v>134035.3101375</v>
      </c>
      <c r="AK14" s="5">
        <f t="shared" si="4"/>
        <v>377954.92313750001</v>
      </c>
      <c r="AM14" s="5">
        <f>C14*$AN$7</f>
        <v>452553.31799999997</v>
      </c>
      <c r="AN14" s="5">
        <f t="shared" si="21"/>
        <v>248680.79932499997</v>
      </c>
      <c r="AO14" s="5">
        <f t="shared" si="8"/>
        <v>701234.117325</v>
      </c>
      <c r="AQ14" s="5">
        <f>C14*$AR$7</f>
        <v>832.04100000000005</v>
      </c>
      <c r="AR14" s="5">
        <f t="shared" si="22"/>
        <v>457.21158750000006</v>
      </c>
      <c r="AS14" s="5">
        <f t="shared" si="9"/>
        <v>1289.2525875000001</v>
      </c>
      <c r="AU14" s="5">
        <f>C14*$AV$7</f>
        <v>776.76900000000001</v>
      </c>
      <c r="AV14" s="5">
        <f t="shared" si="23"/>
        <v>426.83928750000001</v>
      </c>
      <c r="AW14" s="5">
        <f t="shared" si="10"/>
        <v>1203.6082875</v>
      </c>
      <c r="AY14" s="5">
        <f>C14*$AZ$7</f>
        <v>4515.8540000000003</v>
      </c>
      <c r="AZ14" s="5">
        <f t="shared" si="24"/>
        <v>2481.4892250000003</v>
      </c>
      <c r="BA14" s="5">
        <f t="shared" si="25"/>
        <v>6997.3432250000005</v>
      </c>
      <c r="BC14" s="5">
        <f>C14*$BD$7</f>
        <v>123610.235</v>
      </c>
      <c r="BD14" s="5">
        <f t="shared" si="26"/>
        <v>67924.575562500002</v>
      </c>
      <c r="BE14" s="5">
        <f t="shared" si="11"/>
        <v>191534.8105625</v>
      </c>
      <c r="BG14" s="5">
        <f>C14*$BH$7</f>
        <v>485725.07200000004</v>
      </c>
      <c r="BH14" s="5">
        <f t="shared" si="27"/>
        <v>266908.8798</v>
      </c>
      <c r="BI14" s="5">
        <f t="shared" si="12"/>
        <v>752633.95180000004</v>
      </c>
      <c r="BK14" s="5">
        <f>C14*$BL$7</f>
        <v>607626.48099999991</v>
      </c>
      <c r="BL14" s="5">
        <f t="shared" si="28"/>
        <v>333894.44508749997</v>
      </c>
      <c r="BM14" s="5">
        <f t="shared" si="13"/>
        <v>941520.92608749983</v>
      </c>
      <c r="BO14" s="5">
        <f>C14*$BP$7</f>
        <v>43835.631000000001</v>
      </c>
      <c r="BP14" s="5">
        <f t="shared" si="29"/>
        <v>24087.945712500001</v>
      </c>
      <c r="BQ14" s="5">
        <f t="shared" si="14"/>
        <v>67923.576712499998</v>
      </c>
      <c r="BS14" s="5">
        <v>6876</v>
      </c>
      <c r="BT14" s="5">
        <v>172</v>
      </c>
      <c r="BU14" s="5">
        <f t="shared" si="15"/>
        <v>7048</v>
      </c>
      <c r="BW14" s="5">
        <f>C14*$BX$7</f>
        <v>71080.778999999995</v>
      </c>
      <c r="BX14" s="5">
        <f t="shared" si="30"/>
        <v>39059.3201625</v>
      </c>
      <c r="BY14" s="5">
        <f t="shared" si="16"/>
        <v>110140.0991625</v>
      </c>
      <c r="CA14" s="5">
        <f>C14*$CB$7</f>
        <v>1012943.624</v>
      </c>
      <c r="CB14" s="5">
        <f t="shared" si="31"/>
        <v>556618.67909999995</v>
      </c>
      <c r="CC14" s="5">
        <f t="shared" si="17"/>
        <v>1569562.3030999999</v>
      </c>
      <c r="CE14" s="5">
        <f>-6876+253</f>
        <v>-6623</v>
      </c>
      <c r="CF14" s="5">
        <f>-172+139</f>
        <v>-33</v>
      </c>
      <c r="CG14" s="5">
        <f t="shared" si="18"/>
        <v>-6656</v>
      </c>
      <c r="CL14" s="5"/>
      <c r="CM14" s="5"/>
      <c r="CN14" s="5"/>
      <c r="CO14" s="5"/>
      <c r="CP14" s="5"/>
      <c r="CQ14" s="5"/>
      <c r="CR14" s="5"/>
      <c r="CS14" s="5"/>
      <c r="CT14" s="5"/>
      <c r="CU14" s="5"/>
    </row>
    <row r="15" spans="1:99" x14ac:dyDescent="0.2">
      <c r="A15" s="24">
        <v>44835</v>
      </c>
      <c r="D15" s="3">
        <v>1725625</v>
      </c>
      <c r="F15" s="3">
        <v>376625</v>
      </c>
      <c r="H15" s="3">
        <f t="shared" si="0"/>
        <v>2102250</v>
      </c>
      <c r="I15" s="3">
        <f t="shared" si="1"/>
        <v>2102250</v>
      </c>
      <c r="K15" s="3"/>
      <c r="L15" s="3">
        <v>376625</v>
      </c>
      <c r="M15" s="5">
        <f t="shared" si="2"/>
        <v>376625</v>
      </c>
      <c r="P15" s="5">
        <v>330736.93467499997</v>
      </c>
      <c r="Q15" s="5">
        <v>330736.93467499997</v>
      </c>
      <c r="T15" s="5">
        <f>L15*$T$7</f>
        <v>45888.072480874987</v>
      </c>
      <c r="U15" s="5">
        <f t="shared" si="5"/>
        <v>45888.072480874987</v>
      </c>
      <c r="X15" s="5">
        <v>125498</v>
      </c>
      <c r="Y15" s="5">
        <f t="shared" si="3"/>
        <v>125498</v>
      </c>
      <c r="AA15" s="5"/>
      <c r="AB15" s="3">
        <f t="shared" si="32"/>
        <v>1600126.9780000001</v>
      </c>
      <c r="AC15" s="5">
        <f t="shared" si="6"/>
        <v>1600126.9780000001</v>
      </c>
      <c r="AD15" s="5"/>
      <c r="AE15" s="5"/>
      <c r="AF15" s="5">
        <f t="shared" si="19"/>
        <v>1603.9684374999999</v>
      </c>
      <c r="AG15" s="5">
        <f t="shared" si="7"/>
        <v>1603.9684374999999</v>
      </c>
      <c r="AI15" s="5"/>
      <c r="AJ15" s="5">
        <f t="shared" si="20"/>
        <v>127937.31981250001</v>
      </c>
      <c r="AK15" s="5">
        <f t="shared" si="4"/>
        <v>127937.31981250001</v>
      </c>
      <c r="AN15" s="5">
        <f t="shared" si="21"/>
        <v>237366.96637499999</v>
      </c>
      <c r="AO15" s="5">
        <f t="shared" si="8"/>
        <v>237366.96637499999</v>
      </c>
      <c r="AR15" s="5">
        <f t="shared" si="22"/>
        <v>436.41056250000003</v>
      </c>
      <c r="AS15" s="5">
        <f t="shared" si="9"/>
        <v>436.41056250000003</v>
      </c>
      <c r="AV15" s="5">
        <f t="shared" si="23"/>
        <v>407.42006249999997</v>
      </c>
      <c r="AW15" s="5">
        <f t="shared" si="10"/>
        <v>407.42006249999997</v>
      </c>
      <c r="AZ15" s="5">
        <f t="shared" si="24"/>
        <v>2368.5928750000003</v>
      </c>
      <c r="BA15" s="5">
        <f t="shared" si="25"/>
        <v>2368.5928750000003</v>
      </c>
      <c r="BD15" s="5">
        <f t="shared" si="26"/>
        <v>64834.319687499999</v>
      </c>
      <c r="BE15" s="5">
        <f t="shared" si="11"/>
        <v>64834.319687499999</v>
      </c>
      <c r="BH15" s="5">
        <f t="shared" si="27"/>
        <v>254765.75300000003</v>
      </c>
      <c r="BI15" s="5">
        <f t="shared" si="12"/>
        <v>254765.75300000003</v>
      </c>
      <c r="BL15" s="5">
        <f t="shared" si="28"/>
        <v>318703.78306250001</v>
      </c>
      <c r="BM15" s="5">
        <f t="shared" si="13"/>
        <v>318703.78306250001</v>
      </c>
      <c r="BP15" s="5">
        <f t="shared" si="29"/>
        <v>22992.054937500001</v>
      </c>
      <c r="BQ15" s="5">
        <f t="shared" si="14"/>
        <v>22992.054937500001</v>
      </c>
      <c r="BT15" s="5">
        <v>0</v>
      </c>
      <c r="BU15" s="5">
        <f t="shared" si="15"/>
        <v>0</v>
      </c>
      <c r="BX15" s="5">
        <f t="shared" si="30"/>
        <v>37282.300687499999</v>
      </c>
      <c r="BY15" s="5">
        <f t="shared" si="16"/>
        <v>37282.300687499999</v>
      </c>
      <c r="CB15" s="5">
        <f t="shared" si="31"/>
        <v>531295.08849999995</v>
      </c>
      <c r="CC15" s="5">
        <f t="shared" si="17"/>
        <v>531295.08849999995</v>
      </c>
      <c r="CF15" s="5">
        <v>133</v>
      </c>
      <c r="CG15" s="5">
        <f t="shared" si="18"/>
        <v>133</v>
      </c>
      <c r="CL15" s="5"/>
      <c r="CM15" s="5"/>
      <c r="CN15" s="5"/>
      <c r="CO15" s="5"/>
      <c r="CP15" s="5"/>
      <c r="CQ15" s="5"/>
      <c r="CR15" s="5"/>
      <c r="CS15" s="5"/>
      <c r="CT15" s="5"/>
      <c r="CU15" s="5"/>
    </row>
    <row r="16" spans="1:99" x14ac:dyDescent="0.2">
      <c r="A16" s="24">
        <v>45017</v>
      </c>
      <c r="C16" s="3">
        <v>3455000</v>
      </c>
      <c r="D16" s="3">
        <v>1725625</v>
      </c>
      <c r="E16" s="3">
        <v>1850000</v>
      </c>
      <c r="F16" s="3">
        <v>376625</v>
      </c>
      <c r="G16" s="3">
        <f t="shared" si="0"/>
        <v>5305000</v>
      </c>
      <c r="H16" s="3">
        <f t="shared" si="0"/>
        <v>2102250</v>
      </c>
      <c r="I16" s="3">
        <f t="shared" si="1"/>
        <v>7407250</v>
      </c>
      <c r="K16" s="3">
        <v>1850000</v>
      </c>
      <c r="L16" s="3">
        <v>376625</v>
      </c>
      <c r="M16" s="5">
        <f t="shared" si="2"/>
        <v>2226625</v>
      </c>
      <c r="O16" s="5">
        <v>1624595.6299999994</v>
      </c>
      <c r="P16" s="5">
        <v>330736.93467499997</v>
      </c>
      <c r="Q16" s="5">
        <v>1955332.5646749993</v>
      </c>
      <c r="S16" s="5">
        <f>K16*$T$7</f>
        <v>225404.40514999995</v>
      </c>
      <c r="T16" s="5">
        <f t="shared" ref="T16:T28" si="33">L16*$T$7</f>
        <v>45888.072480874987</v>
      </c>
      <c r="U16" s="5">
        <f t="shared" si="5"/>
        <v>271292.47763087496</v>
      </c>
      <c r="W16" s="5">
        <v>251269</v>
      </c>
      <c r="X16" s="5">
        <v>125498</v>
      </c>
      <c r="Y16" s="5">
        <f t="shared" si="3"/>
        <v>376767</v>
      </c>
      <c r="AA16" s="5">
        <f t="shared" si="32"/>
        <v>3203730.9440000001</v>
      </c>
      <c r="AB16" s="3">
        <f t="shared" si="32"/>
        <v>1600126.9780000001</v>
      </c>
      <c r="AC16" s="5">
        <f t="shared" si="6"/>
        <v>4803857.9220000003</v>
      </c>
      <c r="AD16" s="5"/>
      <c r="AE16" s="5">
        <f>C16*$AF$7</f>
        <v>3211.4225000000001</v>
      </c>
      <c r="AF16" s="5">
        <f t="shared" si="19"/>
        <v>1603.9684374999999</v>
      </c>
      <c r="AG16" s="5">
        <f t="shared" si="7"/>
        <v>4815.3909375000003</v>
      </c>
      <c r="AI16" s="5">
        <f>C16*$AJ$7</f>
        <v>256152.66350000002</v>
      </c>
      <c r="AJ16" s="5">
        <f t="shared" si="20"/>
        <v>127937.31981250001</v>
      </c>
      <c r="AK16" s="5">
        <f t="shared" si="4"/>
        <v>384089.98331250006</v>
      </c>
      <c r="AM16" s="5">
        <f>C16*$AN$7</f>
        <v>475249.76099999994</v>
      </c>
      <c r="AN16" s="5">
        <f t="shared" si="21"/>
        <v>237366.96637499999</v>
      </c>
      <c r="AO16" s="5">
        <f t="shared" si="8"/>
        <v>712616.7273749999</v>
      </c>
      <c r="AQ16" s="5">
        <f>C16*$AR$7</f>
        <v>873.76950000000011</v>
      </c>
      <c r="AR16" s="5">
        <f t="shared" si="22"/>
        <v>436.41056250000003</v>
      </c>
      <c r="AS16" s="5">
        <f t="shared" si="9"/>
        <v>1310.1800625000001</v>
      </c>
      <c r="AU16" s="5">
        <f>C16*$AV$7</f>
        <v>815.72550000000001</v>
      </c>
      <c r="AV16" s="5">
        <f t="shared" si="23"/>
        <v>407.42006249999997</v>
      </c>
      <c r="AW16" s="5">
        <f t="shared" si="10"/>
        <v>1223.1455624999999</v>
      </c>
      <c r="AY16" s="5">
        <f>C16*$AZ$7</f>
        <v>4742.3330000000005</v>
      </c>
      <c r="AZ16" s="5">
        <f t="shared" si="24"/>
        <v>2368.5928750000003</v>
      </c>
      <c r="BA16" s="5">
        <f t="shared" si="25"/>
        <v>7110.9258750000008</v>
      </c>
      <c r="BC16" s="5">
        <f>C16*$BD$7</f>
        <v>129809.5325</v>
      </c>
      <c r="BD16" s="5">
        <f t="shared" si="26"/>
        <v>64834.319687499999</v>
      </c>
      <c r="BE16" s="5">
        <f t="shared" si="11"/>
        <v>194643.85218749999</v>
      </c>
      <c r="BG16" s="5">
        <f>C16*$BH$7</f>
        <v>510085.14400000003</v>
      </c>
      <c r="BH16" s="5">
        <f t="shared" si="27"/>
        <v>254765.75300000003</v>
      </c>
      <c r="BI16" s="5">
        <f t="shared" si="12"/>
        <v>764850.89700000011</v>
      </c>
      <c r="BK16" s="5">
        <f>C16*$BL$7</f>
        <v>638100.14949999994</v>
      </c>
      <c r="BL16" s="5">
        <f t="shared" si="28"/>
        <v>318703.78306250001</v>
      </c>
      <c r="BM16" s="5">
        <f t="shared" si="13"/>
        <v>956803.93256250001</v>
      </c>
      <c r="BO16" s="5">
        <f>C16*$BP$7</f>
        <v>46034.074499999995</v>
      </c>
      <c r="BP16" s="5">
        <f t="shared" si="29"/>
        <v>22992.054937500001</v>
      </c>
      <c r="BQ16" s="5">
        <f t="shared" si="14"/>
        <v>69026.1294375</v>
      </c>
      <c r="BS16" s="5">
        <v>0</v>
      </c>
      <c r="BT16" s="5">
        <v>0</v>
      </c>
      <c r="BU16" s="5">
        <f t="shared" si="15"/>
        <v>0</v>
      </c>
      <c r="BW16" s="5">
        <f>C16*$BX$7</f>
        <v>74645.62049999999</v>
      </c>
      <c r="BX16" s="5">
        <f t="shared" si="30"/>
        <v>37282.300687499999</v>
      </c>
      <c r="BY16" s="5">
        <f t="shared" si="16"/>
        <v>111927.92118749999</v>
      </c>
      <c r="CA16" s="5">
        <f>C16*$CB$7</f>
        <v>1063744.7479999999</v>
      </c>
      <c r="CB16" s="5">
        <f t="shared" si="31"/>
        <v>531295.08849999995</v>
      </c>
      <c r="CC16" s="5">
        <f t="shared" si="17"/>
        <v>1595039.8364999997</v>
      </c>
      <c r="CE16" s="5">
        <v>266</v>
      </c>
      <c r="CF16" s="5">
        <v>133</v>
      </c>
      <c r="CG16" s="5">
        <f t="shared" si="18"/>
        <v>399</v>
      </c>
      <c r="CL16" s="5"/>
      <c r="CM16" s="5"/>
      <c r="CN16" s="5"/>
      <c r="CO16" s="5"/>
      <c r="CP16" s="5"/>
      <c r="CQ16" s="5"/>
      <c r="CR16" s="5"/>
      <c r="CS16" s="5"/>
      <c r="CT16" s="5"/>
      <c r="CU16" s="5"/>
    </row>
    <row r="17" spans="1:99" x14ac:dyDescent="0.2">
      <c r="A17" s="24">
        <v>45200</v>
      </c>
      <c r="D17" s="3">
        <v>1639250</v>
      </c>
      <c r="F17" s="3">
        <v>330375</v>
      </c>
      <c r="H17" s="3">
        <f t="shared" si="0"/>
        <v>1969625</v>
      </c>
      <c r="I17" s="3">
        <f t="shared" si="1"/>
        <v>1969625</v>
      </c>
      <c r="K17" s="3"/>
      <c r="L17" s="3">
        <v>330375</v>
      </c>
      <c r="M17" s="5">
        <f t="shared" si="2"/>
        <v>330375</v>
      </c>
      <c r="P17" s="5">
        <v>290122.04392500001</v>
      </c>
      <c r="Q17" s="5">
        <v>290122.04392500001</v>
      </c>
      <c r="T17" s="5">
        <f t="shared" si="33"/>
        <v>40252.962352124989</v>
      </c>
      <c r="U17" s="5">
        <f t="shared" si="5"/>
        <v>40252.962352124989</v>
      </c>
      <c r="X17" s="5">
        <v>119216</v>
      </c>
      <c r="Y17" s="5">
        <f t="shared" si="3"/>
        <v>119216</v>
      </c>
      <c r="AA17" s="5"/>
      <c r="AB17" s="3">
        <f t="shared" si="32"/>
        <v>1520033.3544000001</v>
      </c>
      <c r="AC17" s="5">
        <f t="shared" si="6"/>
        <v>1520033.3544000001</v>
      </c>
      <c r="AD17" s="5"/>
      <c r="AE17" s="5"/>
      <c r="AF17" s="5">
        <f t="shared" si="19"/>
        <v>1523.682875</v>
      </c>
      <c r="AG17" s="5">
        <f t="shared" si="7"/>
        <v>1523.682875</v>
      </c>
      <c r="AI17" s="5"/>
      <c r="AJ17" s="5">
        <f t="shared" si="20"/>
        <v>121533.50322500001</v>
      </c>
      <c r="AK17" s="5">
        <f t="shared" si="4"/>
        <v>121533.50322500001</v>
      </c>
      <c r="AN17" s="5">
        <f t="shared" si="21"/>
        <v>225485.72234999997</v>
      </c>
      <c r="AO17" s="5">
        <f t="shared" si="8"/>
        <v>225485.72234999997</v>
      </c>
      <c r="AR17" s="5">
        <f t="shared" si="22"/>
        <v>414.56632500000006</v>
      </c>
      <c r="AS17" s="5">
        <f t="shared" si="9"/>
        <v>414.56632500000006</v>
      </c>
      <c r="AV17" s="5">
        <f t="shared" si="23"/>
        <v>387.02692500000001</v>
      </c>
      <c r="AW17" s="5">
        <f t="shared" si="10"/>
        <v>387.02692500000001</v>
      </c>
      <c r="AZ17" s="5">
        <f t="shared" si="24"/>
        <v>2250.0345500000003</v>
      </c>
      <c r="BA17" s="5">
        <f t="shared" si="25"/>
        <v>2250.0345500000003</v>
      </c>
      <c r="BD17" s="5">
        <f t="shared" si="26"/>
        <v>61589.081375000002</v>
      </c>
      <c r="BE17" s="5">
        <f t="shared" si="11"/>
        <v>61589.081375000002</v>
      </c>
      <c r="BH17" s="5">
        <f t="shared" si="27"/>
        <v>242013.62440000003</v>
      </c>
      <c r="BI17" s="5">
        <f t="shared" si="12"/>
        <v>242013.62440000003</v>
      </c>
      <c r="BL17" s="5">
        <f t="shared" si="28"/>
        <v>302751.27932500001</v>
      </c>
      <c r="BM17" s="5">
        <f t="shared" si="13"/>
        <v>302751.27932500001</v>
      </c>
      <c r="BP17" s="5">
        <f t="shared" si="29"/>
        <v>21841.203074999998</v>
      </c>
      <c r="BQ17" s="5">
        <f t="shared" si="14"/>
        <v>21841.203074999998</v>
      </c>
      <c r="BT17" s="5">
        <v>0</v>
      </c>
      <c r="BU17" s="5">
        <f t="shared" si="15"/>
        <v>0</v>
      </c>
      <c r="BX17" s="5">
        <f t="shared" si="30"/>
        <v>35416.160174999997</v>
      </c>
      <c r="BY17" s="5">
        <f t="shared" si="16"/>
        <v>35416.160174999997</v>
      </c>
      <c r="CB17" s="5">
        <f t="shared" si="31"/>
        <v>504701.46979999996</v>
      </c>
      <c r="CC17" s="5">
        <f t="shared" si="17"/>
        <v>504701.46979999996</v>
      </c>
      <c r="CF17" s="5">
        <v>126</v>
      </c>
      <c r="CG17" s="5">
        <f t="shared" si="18"/>
        <v>126</v>
      </c>
      <c r="CL17" s="5"/>
      <c r="CM17" s="5"/>
      <c r="CN17" s="5"/>
      <c r="CO17" s="5"/>
      <c r="CP17" s="5"/>
      <c r="CQ17" s="5"/>
      <c r="CR17" s="5"/>
      <c r="CS17" s="5"/>
      <c r="CT17" s="5"/>
      <c r="CU17" s="5"/>
    </row>
    <row r="18" spans="1:99" x14ac:dyDescent="0.2">
      <c r="A18" s="24">
        <v>45383</v>
      </c>
      <c r="B18" s="25"/>
      <c r="C18" s="3">
        <v>3630000</v>
      </c>
      <c r="D18" s="3">
        <v>1639250</v>
      </c>
      <c r="E18" s="3">
        <v>1945000</v>
      </c>
      <c r="F18" s="3">
        <v>330375</v>
      </c>
      <c r="G18" s="3">
        <f t="shared" si="0"/>
        <v>5575000</v>
      </c>
      <c r="H18" s="3">
        <f t="shared" si="0"/>
        <v>1969625</v>
      </c>
      <c r="I18" s="3">
        <f t="shared" si="1"/>
        <v>7544625</v>
      </c>
      <c r="K18" s="3">
        <v>1945000</v>
      </c>
      <c r="L18" s="3">
        <v>330375</v>
      </c>
      <c r="M18" s="5">
        <f t="shared" si="2"/>
        <v>2275375</v>
      </c>
      <c r="O18" s="5">
        <v>1708020.8109999998</v>
      </c>
      <c r="P18" s="5">
        <v>290122.04392500001</v>
      </c>
      <c r="Q18" s="5">
        <v>1998142.8549249996</v>
      </c>
      <c r="S18" s="5">
        <f>K18*$T$7</f>
        <v>236979.22595499994</v>
      </c>
      <c r="T18" s="5">
        <f t="shared" si="33"/>
        <v>40252.962352124989</v>
      </c>
      <c r="U18" s="5">
        <f>S18+T18</f>
        <v>277232.18830712495</v>
      </c>
      <c r="W18" s="5">
        <v>263996</v>
      </c>
      <c r="X18" s="5">
        <v>119216</v>
      </c>
      <c r="Y18" s="5">
        <f t="shared" si="3"/>
        <v>383212</v>
      </c>
      <c r="AA18" s="5">
        <f t="shared" si="32"/>
        <v>3366004.3839999996</v>
      </c>
      <c r="AB18" s="3">
        <f t="shared" si="32"/>
        <v>1520033.3544000001</v>
      </c>
      <c r="AC18" s="5">
        <f t="shared" si="6"/>
        <v>4886037.7383999992</v>
      </c>
      <c r="AD18" s="5"/>
      <c r="AE18" s="5">
        <f>C18*$AF$7</f>
        <v>3374.085</v>
      </c>
      <c r="AF18" s="5">
        <f t="shared" si="19"/>
        <v>1523.682875</v>
      </c>
      <c r="AG18" s="5">
        <f t="shared" si="7"/>
        <v>4897.7678749999995</v>
      </c>
      <c r="AI18" s="5">
        <f>C18*$AJ$7</f>
        <v>269127.11100000003</v>
      </c>
      <c r="AJ18" s="5">
        <f t="shared" si="20"/>
        <v>121533.50322500001</v>
      </c>
      <c r="AK18" s="5">
        <f t="shared" si="4"/>
        <v>390660.61422500003</v>
      </c>
      <c r="AM18" s="5">
        <f>C18*$AN$7</f>
        <v>499321.74599999993</v>
      </c>
      <c r="AN18" s="5">
        <f t="shared" si="21"/>
        <v>225485.72234999997</v>
      </c>
      <c r="AO18" s="5">
        <f t="shared" si="8"/>
        <v>724807.46834999986</v>
      </c>
      <c r="AQ18" s="5">
        <f>C18*$AR$7</f>
        <v>918.02700000000004</v>
      </c>
      <c r="AR18" s="5">
        <f t="shared" si="22"/>
        <v>414.56632500000006</v>
      </c>
      <c r="AS18" s="5">
        <f t="shared" si="9"/>
        <v>1332.593325</v>
      </c>
      <c r="AU18" s="5">
        <f>C18*$AV$7</f>
        <v>857.04300000000001</v>
      </c>
      <c r="AV18" s="5">
        <f t="shared" si="23"/>
        <v>387.02692500000001</v>
      </c>
      <c r="AW18" s="5">
        <f t="shared" si="10"/>
        <v>1244.069925</v>
      </c>
      <c r="AY18" s="5">
        <f>C18*$AZ$7</f>
        <v>4982.5380000000005</v>
      </c>
      <c r="AZ18" s="5">
        <f t="shared" si="24"/>
        <v>2250.0345500000003</v>
      </c>
      <c r="BA18" s="5">
        <f t="shared" si="25"/>
        <v>7232.5725500000008</v>
      </c>
      <c r="BC18" s="5">
        <f>C18*$BD$7</f>
        <v>136384.54500000001</v>
      </c>
      <c r="BD18" s="5">
        <f t="shared" si="26"/>
        <v>61589.081375000002</v>
      </c>
      <c r="BE18" s="5">
        <f t="shared" si="11"/>
        <v>197973.62637500002</v>
      </c>
      <c r="BG18" s="5">
        <f>C18*$BH$7</f>
        <v>535921.58400000003</v>
      </c>
      <c r="BH18" s="5">
        <f t="shared" si="27"/>
        <v>242013.62440000003</v>
      </c>
      <c r="BI18" s="5">
        <f t="shared" si="12"/>
        <v>777935.20840000012</v>
      </c>
      <c r="BK18" s="5">
        <f>C18*$BL$7</f>
        <v>670420.70699999994</v>
      </c>
      <c r="BL18" s="5">
        <f t="shared" si="28"/>
        <v>302751.27932500001</v>
      </c>
      <c r="BM18" s="5">
        <f t="shared" si="13"/>
        <v>973171.98632499995</v>
      </c>
      <c r="BO18" s="5">
        <f>C18*$BP$7</f>
        <v>48365.756999999998</v>
      </c>
      <c r="BP18" s="5">
        <f t="shared" si="29"/>
        <v>21841.203074999998</v>
      </c>
      <c r="BQ18" s="5">
        <f t="shared" si="14"/>
        <v>70206.960074999995</v>
      </c>
      <c r="BS18" s="5">
        <v>0</v>
      </c>
      <c r="BT18" s="5">
        <v>0</v>
      </c>
      <c r="BU18" s="5">
        <f t="shared" si="15"/>
        <v>0</v>
      </c>
      <c r="BW18" s="5">
        <f>C18*$BX$7</f>
        <v>78426.512999999992</v>
      </c>
      <c r="BX18" s="5">
        <f t="shared" si="30"/>
        <v>35416.160174999997</v>
      </c>
      <c r="BY18" s="5">
        <f t="shared" si="16"/>
        <v>113842.67317499999</v>
      </c>
      <c r="CA18" s="5">
        <f>C18*$CB$7</f>
        <v>1117624.7279999999</v>
      </c>
      <c r="CB18" s="5">
        <f t="shared" si="31"/>
        <v>504701.46979999996</v>
      </c>
      <c r="CC18" s="5">
        <f t="shared" si="17"/>
        <v>1622326.1977999997</v>
      </c>
      <c r="CE18" s="5">
        <v>280</v>
      </c>
      <c r="CF18" s="5">
        <v>126</v>
      </c>
      <c r="CG18" s="5">
        <f t="shared" si="18"/>
        <v>406</v>
      </c>
      <c r="CL18" s="5"/>
      <c r="CM18" s="5"/>
      <c r="CN18" s="5"/>
      <c r="CO18" s="5"/>
      <c r="CP18" s="5"/>
      <c r="CQ18" s="5"/>
      <c r="CR18" s="5"/>
      <c r="CS18" s="5"/>
      <c r="CT18" s="5"/>
      <c r="CU18" s="5"/>
    </row>
    <row r="19" spans="1:99" x14ac:dyDescent="0.2">
      <c r="A19" s="24">
        <v>45566</v>
      </c>
      <c r="D19" s="3">
        <v>1548500</v>
      </c>
      <c r="F19" s="3">
        <v>281750</v>
      </c>
      <c r="H19" s="3">
        <f t="shared" si="0"/>
        <v>1830250</v>
      </c>
      <c r="I19" s="3">
        <f t="shared" si="1"/>
        <v>1830250</v>
      </c>
      <c r="K19" s="3"/>
      <c r="L19" s="3">
        <v>281750</v>
      </c>
      <c r="M19" s="5">
        <f t="shared" si="2"/>
        <v>281750</v>
      </c>
      <c r="P19" s="5">
        <v>247421.52365000005</v>
      </c>
      <c r="Q19" s="5">
        <v>247421.52365000005</v>
      </c>
      <c r="T19" s="5">
        <f t="shared" si="33"/>
        <v>34328.481703249992</v>
      </c>
      <c r="U19" s="5">
        <f>S19+T19</f>
        <v>34328.481703249992</v>
      </c>
      <c r="X19" s="5">
        <v>112617</v>
      </c>
      <c r="Y19" s="5">
        <f t="shared" si="3"/>
        <v>112617</v>
      </c>
      <c r="AA19" s="5"/>
      <c r="AB19" s="3">
        <f t="shared" si="32"/>
        <v>1435883.2448</v>
      </c>
      <c r="AC19" s="5">
        <f t="shared" si="6"/>
        <v>1435883.2448</v>
      </c>
      <c r="AD19" s="5"/>
      <c r="AE19" s="5"/>
      <c r="AF19" s="5">
        <f t="shared" si="19"/>
        <v>1439.3307500000001</v>
      </c>
      <c r="AG19" s="5">
        <f t="shared" si="7"/>
        <v>1439.3307500000001</v>
      </c>
      <c r="AI19" s="5"/>
      <c r="AJ19" s="5">
        <f t="shared" si="20"/>
        <v>114805.32545</v>
      </c>
      <c r="AK19" s="5">
        <f t="shared" si="4"/>
        <v>114805.32545</v>
      </c>
      <c r="AN19" s="5">
        <f t="shared" si="21"/>
        <v>213002.67869999999</v>
      </c>
      <c r="AO19" s="5">
        <f t="shared" si="8"/>
        <v>213002.67869999999</v>
      </c>
      <c r="AR19" s="5">
        <f t="shared" si="22"/>
        <v>391.61565000000002</v>
      </c>
      <c r="AS19" s="5">
        <f t="shared" si="9"/>
        <v>391.61565000000002</v>
      </c>
      <c r="AV19" s="5">
        <f t="shared" si="23"/>
        <v>365.60084999999998</v>
      </c>
      <c r="AW19" s="5">
        <f t="shared" si="10"/>
        <v>365.60084999999998</v>
      </c>
      <c r="AZ19" s="5">
        <f t="shared" si="24"/>
        <v>2125.4711000000002</v>
      </c>
      <c r="BA19" s="5">
        <f t="shared" si="25"/>
        <v>2125.4711000000002</v>
      </c>
      <c r="BD19" s="5">
        <f t="shared" si="26"/>
        <v>58179.467750000003</v>
      </c>
      <c r="BE19" s="5">
        <f t="shared" si="11"/>
        <v>58179.467750000003</v>
      </c>
      <c r="BH19" s="5">
        <f t="shared" si="27"/>
        <v>228615.58480000001</v>
      </c>
      <c r="BI19" s="5">
        <f t="shared" si="12"/>
        <v>228615.58480000001</v>
      </c>
      <c r="BL19" s="5">
        <f t="shared" si="28"/>
        <v>285990.76165</v>
      </c>
      <c r="BM19" s="5">
        <f t="shared" si="13"/>
        <v>285990.76165</v>
      </c>
      <c r="BP19" s="5">
        <f t="shared" si="29"/>
        <v>20632.059150000001</v>
      </c>
      <c r="BQ19" s="5">
        <f t="shared" si="14"/>
        <v>20632.059150000001</v>
      </c>
      <c r="BT19" s="5">
        <v>0</v>
      </c>
      <c r="BU19" s="5">
        <f t="shared" si="15"/>
        <v>0</v>
      </c>
      <c r="BX19" s="5">
        <f t="shared" si="30"/>
        <v>33455.497349999998</v>
      </c>
      <c r="BY19" s="5">
        <f t="shared" si="16"/>
        <v>33455.497349999998</v>
      </c>
      <c r="CB19" s="5">
        <f t="shared" si="31"/>
        <v>476760.85159999999</v>
      </c>
      <c r="CC19" s="5">
        <f t="shared" si="17"/>
        <v>476760.85159999999</v>
      </c>
      <c r="CF19" s="5">
        <v>119</v>
      </c>
      <c r="CG19" s="5">
        <f t="shared" si="18"/>
        <v>119</v>
      </c>
      <c r="CL19" s="5"/>
      <c r="CM19" s="5"/>
      <c r="CN19" s="5"/>
      <c r="CO19" s="5"/>
      <c r="CP19" s="5"/>
      <c r="CQ19" s="5"/>
      <c r="CR19" s="5"/>
      <c r="CS19" s="5"/>
      <c r="CT19" s="5"/>
      <c r="CU19" s="5"/>
    </row>
    <row r="20" spans="1:99" x14ac:dyDescent="0.2">
      <c r="A20" s="24">
        <v>45748</v>
      </c>
      <c r="C20" s="3">
        <v>3810000</v>
      </c>
      <c r="D20" s="3">
        <v>1548500</v>
      </c>
      <c r="E20" s="3">
        <v>2040000</v>
      </c>
      <c r="F20" s="3">
        <v>281750</v>
      </c>
      <c r="G20" s="3">
        <f t="shared" si="0"/>
        <v>5850000</v>
      </c>
      <c r="H20" s="3">
        <f t="shared" si="0"/>
        <v>1830250</v>
      </c>
      <c r="I20" s="3">
        <f t="shared" si="1"/>
        <v>7680250</v>
      </c>
      <c r="K20" s="3">
        <v>2040000</v>
      </c>
      <c r="L20" s="3">
        <v>281750</v>
      </c>
      <c r="M20" s="5">
        <f t="shared" si="2"/>
        <v>2321750</v>
      </c>
      <c r="O20" s="5">
        <v>1791445.9919999996</v>
      </c>
      <c r="P20" s="5">
        <v>247421.52365000005</v>
      </c>
      <c r="Q20" s="5">
        <v>2038867.5156499997</v>
      </c>
      <c r="S20" s="5">
        <f>K20*$T$7</f>
        <v>248554.04675999994</v>
      </c>
      <c r="T20" s="5">
        <f t="shared" si="33"/>
        <v>34328.481703249992</v>
      </c>
      <c r="U20" s="5">
        <f t="shared" si="5"/>
        <v>282882.52846324991</v>
      </c>
      <c r="W20" s="5">
        <v>277087</v>
      </c>
      <c r="X20" s="5">
        <v>112617</v>
      </c>
      <c r="Y20" s="5">
        <f t="shared" si="3"/>
        <v>389704</v>
      </c>
      <c r="AA20" s="5">
        <f t="shared" si="32"/>
        <v>3532912.8079999997</v>
      </c>
      <c r="AB20" s="3">
        <f t="shared" si="32"/>
        <v>1435883.2448</v>
      </c>
      <c r="AC20" s="5">
        <f t="shared" si="6"/>
        <v>4968796.0527999997</v>
      </c>
      <c r="AD20" s="5"/>
      <c r="AE20" s="5">
        <f>C20*$AF$7</f>
        <v>3541.395</v>
      </c>
      <c r="AF20" s="5">
        <f t="shared" si="19"/>
        <v>1439.3307500000001</v>
      </c>
      <c r="AG20" s="5">
        <f t="shared" si="7"/>
        <v>4980.7257499999996</v>
      </c>
      <c r="AI20" s="5">
        <f>C20*$AJ$7</f>
        <v>282472.25699999998</v>
      </c>
      <c r="AJ20" s="5">
        <f t="shared" si="20"/>
        <v>114805.32545</v>
      </c>
      <c r="AK20" s="5">
        <f t="shared" si="4"/>
        <v>397277.58244999999</v>
      </c>
      <c r="AM20" s="5">
        <f>C20*$AN$7</f>
        <v>524081.50199999998</v>
      </c>
      <c r="AN20" s="5">
        <f t="shared" si="21"/>
        <v>213002.67869999999</v>
      </c>
      <c r="AO20" s="5">
        <f t="shared" si="8"/>
        <v>737084.18069999991</v>
      </c>
      <c r="AQ20" s="5">
        <f>C20*$AR$7</f>
        <v>963.54900000000009</v>
      </c>
      <c r="AR20" s="5">
        <f t="shared" si="22"/>
        <v>391.61565000000002</v>
      </c>
      <c r="AS20" s="5">
        <f t="shared" si="9"/>
        <v>1355.1646500000002</v>
      </c>
      <c r="AU20" s="5">
        <f>C20*$AV$7</f>
        <v>899.54099999999994</v>
      </c>
      <c r="AV20" s="5">
        <f t="shared" si="23"/>
        <v>365.60084999999998</v>
      </c>
      <c r="AW20" s="5">
        <f t="shared" si="10"/>
        <v>1265.14185</v>
      </c>
      <c r="AY20" s="5">
        <f>C20*$AZ$7</f>
        <v>5229.6060000000007</v>
      </c>
      <c r="AZ20" s="5">
        <f t="shared" si="24"/>
        <v>2125.4711000000002</v>
      </c>
      <c r="BA20" s="5">
        <f t="shared" si="25"/>
        <v>7355.0771000000004</v>
      </c>
      <c r="BC20" s="5">
        <f>C20*$BD$7</f>
        <v>143147.41500000001</v>
      </c>
      <c r="BD20" s="5">
        <f t="shared" si="26"/>
        <v>58179.467750000003</v>
      </c>
      <c r="BE20" s="5">
        <f t="shared" si="11"/>
        <v>201326.88275000002</v>
      </c>
      <c r="BG20" s="5">
        <f>C20*$BH$7</f>
        <v>562496.2080000001</v>
      </c>
      <c r="BH20" s="5">
        <f t="shared" si="27"/>
        <v>228615.58480000001</v>
      </c>
      <c r="BI20" s="5">
        <f t="shared" si="12"/>
        <v>791111.79280000017</v>
      </c>
      <c r="BK20" s="5">
        <f>C20*$BL$7</f>
        <v>703664.70899999992</v>
      </c>
      <c r="BL20" s="5">
        <f t="shared" si="28"/>
        <v>285990.76165</v>
      </c>
      <c r="BM20" s="5">
        <f t="shared" si="13"/>
        <v>989655.47064999992</v>
      </c>
      <c r="BO20" s="5">
        <f>C20*$BP$7</f>
        <v>50764.059000000001</v>
      </c>
      <c r="BP20" s="5">
        <f t="shared" si="29"/>
        <v>20632.059150000001</v>
      </c>
      <c r="BQ20" s="5">
        <f t="shared" si="14"/>
        <v>71396.118149999995</v>
      </c>
      <c r="BS20" s="5">
        <v>0</v>
      </c>
      <c r="BT20" s="5">
        <v>0</v>
      </c>
      <c r="BU20" s="5">
        <f t="shared" si="15"/>
        <v>0</v>
      </c>
      <c r="BW20" s="5">
        <f>C20*$BX$7</f>
        <v>82315.430999999997</v>
      </c>
      <c r="BX20" s="5">
        <f t="shared" si="30"/>
        <v>33455.497349999998</v>
      </c>
      <c r="BY20" s="5">
        <f t="shared" si="16"/>
        <v>115770.92835</v>
      </c>
      <c r="CA20" s="5">
        <f>C20*$CB$7</f>
        <v>1173044.1359999999</v>
      </c>
      <c r="CB20" s="5">
        <f t="shared" si="31"/>
        <v>476760.85159999999</v>
      </c>
      <c r="CC20" s="5">
        <f t="shared" si="17"/>
        <v>1649804.9875999999</v>
      </c>
      <c r="CE20" s="5">
        <v>293</v>
      </c>
      <c r="CF20" s="5">
        <v>119</v>
      </c>
      <c r="CG20" s="5">
        <f t="shared" si="18"/>
        <v>412</v>
      </c>
      <c r="CL20" s="5"/>
      <c r="CM20" s="5"/>
      <c r="CN20" s="5"/>
      <c r="CO20" s="5"/>
      <c r="CP20" s="5"/>
      <c r="CQ20" s="5"/>
      <c r="CR20" s="5"/>
      <c r="CS20" s="5"/>
      <c r="CT20" s="5"/>
      <c r="CU20" s="5"/>
    </row>
    <row r="21" spans="1:99" x14ac:dyDescent="0.2">
      <c r="A21" s="24">
        <v>45931</v>
      </c>
      <c r="D21" s="3">
        <v>1453250</v>
      </c>
      <c r="F21" s="3">
        <v>230750</v>
      </c>
      <c r="H21" s="3">
        <f t="shared" si="0"/>
        <v>1684000</v>
      </c>
      <c r="I21" s="3">
        <f t="shared" si="1"/>
        <v>1684000</v>
      </c>
      <c r="K21" s="3"/>
      <c r="L21" s="3">
        <v>230750</v>
      </c>
      <c r="M21" s="5">
        <f t="shared" si="2"/>
        <v>230750</v>
      </c>
      <c r="P21" s="5">
        <v>202635.37385</v>
      </c>
      <c r="Q21" s="5">
        <v>202635.37385</v>
      </c>
      <c r="T21" s="5">
        <f t="shared" si="33"/>
        <v>28114.630534249995</v>
      </c>
      <c r="U21" s="5">
        <f t="shared" si="5"/>
        <v>28114.630534249995</v>
      </c>
      <c r="X21" s="5">
        <v>105689</v>
      </c>
      <c r="Y21" s="5">
        <f t="shared" si="3"/>
        <v>105689</v>
      </c>
      <c r="AA21" s="5"/>
      <c r="AB21" s="3">
        <f t="shared" si="32"/>
        <v>1347560.7496</v>
      </c>
      <c r="AC21" s="5">
        <f t="shared" si="6"/>
        <v>1347560.7496</v>
      </c>
      <c r="AD21" s="5"/>
      <c r="AE21" s="5"/>
      <c r="AF21" s="5">
        <f t="shared" si="19"/>
        <v>1350.795875</v>
      </c>
      <c r="AG21" s="5">
        <f t="shared" si="7"/>
        <v>1350.795875</v>
      </c>
      <c r="AI21" s="5"/>
      <c r="AJ21" s="5">
        <f t="shared" si="20"/>
        <v>107743.519025</v>
      </c>
      <c r="AK21" s="5">
        <f t="shared" si="4"/>
        <v>107743.519025</v>
      </c>
      <c r="AN21" s="5">
        <f t="shared" si="21"/>
        <v>199900.64114999998</v>
      </c>
      <c r="AO21" s="5">
        <f t="shared" si="8"/>
        <v>199900.64114999998</v>
      </c>
      <c r="AR21" s="5">
        <f t="shared" si="22"/>
        <v>367.52692500000001</v>
      </c>
      <c r="AS21" s="5">
        <f t="shared" si="9"/>
        <v>367.52692500000001</v>
      </c>
      <c r="AV21" s="5">
        <f t="shared" si="23"/>
        <v>343.112325</v>
      </c>
      <c r="AW21" s="5">
        <f t="shared" si="10"/>
        <v>343.112325</v>
      </c>
      <c r="AZ21" s="5">
        <f t="shared" si="24"/>
        <v>1994.7309500000001</v>
      </c>
      <c r="BA21" s="5">
        <f t="shared" si="25"/>
        <v>1994.7309500000001</v>
      </c>
      <c r="BD21" s="5">
        <f t="shared" si="26"/>
        <v>54600.782375000003</v>
      </c>
      <c r="BE21" s="5">
        <f t="shared" si="11"/>
        <v>54600.782375000003</v>
      </c>
      <c r="BH21" s="5">
        <f t="shared" si="27"/>
        <v>214553.17960000003</v>
      </c>
      <c r="BI21" s="5">
        <f t="shared" si="12"/>
        <v>214553.17960000003</v>
      </c>
      <c r="BL21" s="5">
        <f t="shared" si="28"/>
        <v>268399.14392499998</v>
      </c>
      <c r="BM21" s="5">
        <f t="shared" si="13"/>
        <v>268399.14392499998</v>
      </c>
      <c r="BP21" s="5">
        <f t="shared" si="29"/>
        <v>19362.957674999998</v>
      </c>
      <c r="BQ21" s="5">
        <f t="shared" si="14"/>
        <v>19362.957674999998</v>
      </c>
      <c r="BT21" s="5">
        <v>0</v>
      </c>
      <c r="BU21" s="5">
        <f t="shared" si="15"/>
        <v>0</v>
      </c>
      <c r="BX21" s="5">
        <f t="shared" si="30"/>
        <v>31397.611574999999</v>
      </c>
      <c r="BY21" s="5">
        <f t="shared" si="16"/>
        <v>31397.611574999999</v>
      </c>
      <c r="CB21" s="5">
        <f t="shared" si="31"/>
        <v>447434.74819999997</v>
      </c>
      <c r="CC21" s="5">
        <f t="shared" si="17"/>
        <v>447434.74819999997</v>
      </c>
      <c r="CF21" s="5">
        <v>112</v>
      </c>
      <c r="CG21" s="5">
        <f t="shared" si="18"/>
        <v>112</v>
      </c>
      <c r="CL21" s="5"/>
      <c r="CM21" s="5"/>
      <c r="CN21" s="5"/>
      <c r="CO21" s="5"/>
      <c r="CP21" s="5"/>
      <c r="CQ21" s="5"/>
      <c r="CR21" s="5"/>
      <c r="CS21" s="5"/>
      <c r="CT21" s="5"/>
      <c r="CU21" s="5"/>
    </row>
    <row r="22" spans="1:99" x14ac:dyDescent="0.2">
      <c r="A22" s="24">
        <v>46113</v>
      </c>
      <c r="C22" s="3">
        <v>4000000</v>
      </c>
      <c r="D22" s="3">
        <v>1453250</v>
      </c>
      <c r="E22" s="3">
        <v>2140000</v>
      </c>
      <c r="F22" s="3">
        <v>230750</v>
      </c>
      <c r="G22" s="3">
        <f t="shared" si="0"/>
        <v>6140000</v>
      </c>
      <c r="H22" s="3">
        <f t="shared" si="0"/>
        <v>1684000</v>
      </c>
      <c r="I22" s="3">
        <f t="shared" si="1"/>
        <v>7824000</v>
      </c>
      <c r="K22" s="3">
        <v>2140000</v>
      </c>
      <c r="L22" s="3">
        <v>230750</v>
      </c>
      <c r="M22" s="5">
        <f t="shared" si="2"/>
        <v>2370750</v>
      </c>
      <c r="O22" s="5">
        <v>1879261.9720000001</v>
      </c>
      <c r="P22" s="5">
        <v>202635.37385</v>
      </c>
      <c r="Q22" s="5">
        <v>2081897.3458500002</v>
      </c>
      <c r="S22" s="5">
        <f>K22*$T$7</f>
        <v>260738.06865999993</v>
      </c>
      <c r="T22" s="5">
        <f t="shared" si="33"/>
        <v>28114.630534249995</v>
      </c>
      <c r="U22" s="5">
        <f t="shared" si="5"/>
        <v>288852.69919424993</v>
      </c>
      <c r="W22" s="5">
        <v>290905</v>
      </c>
      <c r="X22" s="5">
        <v>105689</v>
      </c>
      <c r="Y22" s="5">
        <f t="shared" si="3"/>
        <v>396594</v>
      </c>
      <c r="AA22" s="5">
        <f t="shared" si="32"/>
        <v>3709095.1999999997</v>
      </c>
      <c r="AB22" s="3">
        <f t="shared" si="32"/>
        <v>1347560.7496</v>
      </c>
      <c r="AC22" s="5">
        <f t="shared" si="6"/>
        <v>5056655.9495999999</v>
      </c>
      <c r="AD22" s="5"/>
      <c r="AE22" s="5">
        <f>C22*$AF$7</f>
        <v>3718</v>
      </c>
      <c r="AF22" s="5">
        <f t="shared" si="19"/>
        <v>1350.795875</v>
      </c>
      <c r="AG22" s="5">
        <f t="shared" si="7"/>
        <v>5068.7958749999998</v>
      </c>
      <c r="AI22" s="5">
        <f>C22*$AJ$7</f>
        <v>296558.8</v>
      </c>
      <c r="AJ22" s="5">
        <f t="shared" si="20"/>
        <v>107743.519025</v>
      </c>
      <c r="AK22" s="5">
        <f t="shared" si="4"/>
        <v>404302.31902499998</v>
      </c>
      <c r="AM22" s="5">
        <f>C22*$AN$7</f>
        <v>550216.79999999993</v>
      </c>
      <c r="AN22" s="5">
        <f t="shared" si="21"/>
        <v>199900.64114999998</v>
      </c>
      <c r="AO22" s="5">
        <f t="shared" si="8"/>
        <v>750117.44114999985</v>
      </c>
      <c r="AQ22" s="5">
        <f>C22*$AR$7</f>
        <v>1011.6000000000001</v>
      </c>
      <c r="AR22" s="5">
        <f t="shared" si="22"/>
        <v>367.52692500000001</v>
      </c>
      <c r="AS22" s="5">
        <f t="shared" si="9"/>
        <v>1379.126925</v>
      </c>
      <c r="AU22" s="5">
        <f>C22*$AV$7</f>
        <v>944.4</v>
      </c>
      <c r="AV22" s="5">
        <f t="shared" si="23"/>
        <v>343.112325</v>
      </c>
      <c r="AW22" s="5">
        <f t="shared" si="10"/>
        <v>1287.5123249999999</v>
      </c>
      <c r="AY22" s="5">
        <f>C22*$AZ$7</f>
        <v>5490.4000000000005</v>
      </c>
      <c r="AZ22" s="5">
        <f t="shared" si="24"/>
        <v>1994.7309500000001</v>
      </c>
      <c r="BA22" s="5">
        <f t="shared" si="25"/>
        <v>7485.1309500000007</v>
      </c>
      <c r="BC22" s="5">
        <f>C22*$BD$7</f>
        <v>150286</v>
      </c>
      <c r="BD22" s="5">
        <f t="shared" si="26"/>
        <v>54600.782375000003</v>
      </c>
      <c r="BE22" s="5">
        <f t="shared" si="11"/>
        <v>204886.78237500001</v>
      </c>
      <c r="BG22" s="5">
        <f>C22*$BH$7</f>
        <v>590547.20000000007</v>
      </c>
      <c r="BH22" s="5">
        <f t="shared" si="27"/>
        <v>214553.17960000003</v>
      </c>
      <c r="BI22" s="5">
        <f t="shared" si="12"/>
        <v>805100.3796000001</v>
      </c>
      <c r="BK22" s="5">
        <f>C22*$BL$7</f>
        <v>738755.6</v>
      </c>
      <c r="BL22" s="5">
        <f t="shared" si="28"/>
        <v>268399.14392499998</v>
      </c>
      <c r="BM22" s="5">
        <f t="shared" si="13"/>
        <v>1007154.743925</v>
      </c>
      <c r="BO22" s="5">
        <f>C22*$BP$7</f>
        <v>53295.6</v>
      </c>
      <c r="BP22" s="5">
        <f t="shared" si="29"/>
        <v>19362.957674999998</v>
      </c>
      <c r="BQ22" s="5">
        <f t="shared" si="14"/>
        <v>72658.557674999989</v>
      </c>
      <c r="BS22" s="5">
        <v>0</v>
      </c>
      <c r="BT22" s="5">
        <v>0</v>
      </c>
      <c r="BU22" s="5">
        <f t="shared" si="15"/>
        <v>0</v>
      </c>
      <c r="BW22" s="5">
        <f>C22*$BX$7</f>
        <v>86420.4</v>
      </c>
      <c r="BX22" s="5">
        <f t="shared" si="30"/>
        <v>31397.611574999999</v>
      </c>
      <c r="BY22" s="5">
        <f t="shared" si="16"/>
        <v>117818.011575</v>
      </c>
      <c r="CA22" s="5">
        <f>C22*$CB$7</f>
        <v>1231542.3999999999</v>
      </c>
      <c r="CB22" s="5">
        <f t="shared" si="31"/>
        <v>447434.74819999997</v>
      </c>
      <c r="CC22" s="5">
        <f t="shared" si="17"/>
        <v>1678977.1481999999</v>
      </c>
      <c r="CE22" s="5">
        <v>308</v>
      </c>
      <c r="CF22" s="5">
        <v>112</v>
      </c>
      <c r="CG22" s="5">
        <f t="shared" si="18"/>
        <v>420</v>
      </c>
      <c r="CL22" s="5"/>
      <c r="CM22" s="5"/>
      <c r="CN22" s="5"/>
      <c r="CO22" s="5"/>
      <c r="CP22" s="5"/>
      <c r="CQ22" s="5"/>
      <c r="CR22" s="5"/>
      <c r="CS22" s="5"/>
      <c r="CT22" s="5"/>
      <c r="CU22" s="5"/>
    </row>
    <row r="23" spans="1:99" x14ac:dyDescent="0.2">
      <c r="A23" s="24">
        <v>46296</v>
      </c>
      <c r="D23" s="3">
        <v>1353250</v>
      </c>
      <c r="F23" s="3">
        <v>177250</v>
      </c>
      <c r="H23" s="3">
        <f t="shared" si="0"/>
        <v>1530500</v>
      </c>
      <c r="I23" s="3">
        <f t="shared" si="1"/>
        <v>1530500</v>
      </c>
      <c r="K23" s="3"/>
      <c r="L23" s="3">
        <v>177250</v>
      </c>
      <c r="M23" s="5">
        <f t="shared" si="2"/>
        <v>177250</v>
      </c>
      <c r="P23" s="5">
        <v>155653.82454999996</v>
      </c>
      <c r="Q23" s="5">
        <v>155653.82454999996</v>
      </c>
      <c r="T23" s="5">
        <f t="shared" si="33"/>
        <v>21596.178817749995</v>
      </c>
      <c r="U23" s="5">
        <f t="shared" si="5"/>
        <v>21596.178817749995</v>
      </c>
      <c r="X23" s="5">
        <v>98417</v>
      </c>
      <c r="Y23" s="5">
        <f t="shared" si="3"/>
        <v>98417</v>
      </c>
      <c r="AA23" s="5"/>
      <c r="AB23" s="3">
        <f t="shared" si="32"/>
        <v>1254833.0695999998</v>
      </c>
      <c r="AC23" s="5">
        <f t="shared" si="6"/>
        <v>1254833.0695999998</v>
      </c>
      <c r="AD23" s="5"/>
      <c r="AE23" s="5"/>
      <c r="AF23" s="5">
        <f t="shared" si="19"/>
        <v>1257.845875</v>
      </c>
      <c r="AG23" s="5">
        <f t="shared" si="7"/>
        <v>1257.845875</v>
      </c>
      <c r="AI23" s="5"/>
      <c r="AJ23" s="5">
        <f t="shared" si="20"/>
        <v>100329.549025</v>
      </c>
      <c r="AK23" s="5">
        <f t="shared" si="4"/>
        <v>100329.549025</v>
      </c>
      <c r="AN23" s="5">
        <f t="shared" si="21"/>
        <v>186145.22115</v>
      </c>
      <c r="AO23" s="5">
        <f t="shared" si="8"/>
        <v>186145.22115</v>
      </c>
      <c r="AR23" s="5">
        <f t="shared" si="22"/>
        <v>342.23692500000004</v>
      </c>
      <c r="AS23" s="5">
        <f t="shared" si="9"/>
        <v>342.23692500000004</v>
      </c>
      <c r="AV23" s="5">
        <f t="shared" si="23"/>
        <v>319.50232499999998</v>
      </c>
      <c r="AW23" s="5">
        <f t="shared" si="10"/>
        <v>319.50232499999998</v>
      </c>
      <c r="AZ23" s="5">
        <f t="shared" si="24"/>
        <v>1857.4709500000001</v>
      </c>
      <c r="BA23" s="5">
        <f t="shared" si="25"/>
        <v>1857.4709500000001</v>
      </c>
      <c r="BD23" s="5">
        <f t="shared" si="26"/>
        <v>50843.632375000001</v>
      </c>
      <c r="BE23" s="5">
        <f t="shared" si="11"/>
        <v>50843.632375000001</v>
      </c>
      <c r="BH23" s="5">
        <f t="shared" si="27"/>
        <v>199789.49960000001</v>
      </c>
      <c r="BI23" s="5">
        <f t="shared" si="12"/>
        <v>199789.49960000001</v>
      </c>
      <c r="BL23" s="5">
        <f t="shared" si="28"/>
        <v>249930.253925</v>
      </c>
      <c r="BM23" s="5">
        <f t="shared" si="13"/>
        <v>249930.253925</v>
      </c>
      <c r="BP23" s="5">
        <f t="shared" si="29"/>
        <v>18030.567674999998</v>
      </c>
      <c r="BQ23" s="5">
        <f t="shared" si="14"/>
        <v>18030.567674999998</v>
      </c>
      <c r="BT23" s="5">
        <v>0</v>
      </c>
      <c r="BU23" s="5">
        <f t="shared" si="15"/>
        <v>0</v>
      </c>
      <c r="BX23" s="5">
        <f t="shared" si="30"/>
        <v>29237.101574999997</v>
      </c>
      <c r="BY23" s="5">
        <f t="shared" si="16"/>
        <v>29237.101574999997</v>
      </c>
      <c r="CB23" s="5">
        <f t="shared" si="31"/>
        <v>416646.18819999998</v>
      </c>
      <c r="CC23" s="5">
        <f t="shared" si="17"/>
        <v>416646.18819999998</v>
      </c>
      <c r="CF23" s="5">
        <v>104</v>
      </c>
      <c r="CG23" s="5">
        <f t="shared" si="18"/>
        <v>104</v>
      </c>
      <c r="CL23" s="5"/>
      <c r="CM23" s="5"/>
      <c r="CN23" s="5"/>
      <c r="CO23" s="5"/>
      <c r="CP23" s="5"/>
      <c r="CQ23" s="5"/>
      <c r="CR23" s="5"/>
      <c r="CS23" s="5"/>
      <c r="CT23" s="5"/>
      <c r="CU23" s="5"/>
    </row>
    <row r="24" spans="1:99" x14ac:dyDescent="0.2">
      <c r="A24" s="24">
        <v>46478</v>
      </c>
      <c r="C24" s="3">
        <v>4200000</v>
      </c>
      <c r="D24" s="3">
        <v>1353250</v>
      </c>
      <c r="E24" s="3">
        <v>2250000</v>
      </c>
      <c r="F24" s="3">
        <v>177250</v>
      </c>
      <c r="G24" s="3">
        <f t="shared" si="0"/>
        <v>6450000</v>
      </c>
      <c r="H24" s="3">
        <f t="shared" si="0"/>
        <v>1530500</v>
      </c>
      <c r="I24" s="3">
        <f t="shared" si="1"/>
        <v>7980500</v>
      </c>
      <c r="K24" s="3">
        <v>2250000</v>
      </c>
      <c r="L24" s="3">
        <v>177250</v>
      </c>
      <c r="M24" s="5">
        <f t="shared" si="2"/>
        <v>2427250</v>
      </c>
      <c r="O24" s="5">
        <v>1975859.5499999998</v>
      </c>
      <c r="P24" s="5">
        <v>155653.82454999996</v>
      </c>
      <c r="Q24" s="5">
        <v>2131513.3745499998</v>
      </c>
      <c r="S24" s="5">
        <f>K24*$T$7</f>
        <v>274140.49274999992</v>
      </c>
      <c r="T24" s="5">
        <f t="shared" si="33"/>
        <v>21596.178817749995</v>
      </c>
      <c r="U24" s="5">
        <f t="shared" si="5"/>
        <v>295736.67156774993</v>
      </c>
      <c r="W24" s="5">
        <v>305450</v>
      </c>
      <c r="X24" s="5">
        <v>98417</v>
      </c>
      <c r="Y24" s="5">
        <f t="shared" si="3"/>
        <v>403867</v>
      </c>
      <c r="AA24" s="5">
        <f t="shared" si="32"/>
        <v>3894549.56</v>
      </c>
      <c r="AB24" s="3">
        <f t="shared" si="32"/>
        <v>1254833.0695999998</v>
      </c>
      <c r="AC24" s="5">
        <f t="shared" si="6"/>
        <v>5149382.6295999996</v>
      </c>
      <c r="AD24" s="5"/>
      <c r="AE24" s="5">
        <f>C24*$AF$7</f>
        <v>3903.9</v>
      </c>
      <c r="AF24" s="5">
        <f t="shared" si="19"/>
        <v>1257.845875</v>
      </c>
      <c r="AG24" s="5">
        <f t="shared" si="7"/>
        <v>5161.7458750000005</v>
      </c>
      <c r="AI24" s="5">
        <f>C24*$AJ$7</f>
        <v>311386.74</v>
      </c>
      <c r="AJ24" s="5">
        <f t="shared" si="20"/>
        <v>100329.549025</v>
      </c>
      <c r="AK24" s="5">
        <f t="shared" si="4"/>
        <v>411716.28902500001</v>
      </c>
      <c r="AM24" s="5">
        <f>C24*$AN$7</f>
        <v>577727.6399999999</v>
      </c>
      <c r="AN24" s="5">
        <f t="shared" si="21"/>
        <v>186145.22115</v>
      </c>
      <c r="AO24" s="5">
        <f t="shared" si="8"/>
        <v>763872.8611499999</v>
      </c>
      <c r="AQ24" s="5">
        <f>C24*$AR$7</f>
        <v>1062.18</v>
      </c>
      <c r="AR24" s="5">
        <f t="shared" si="22"/>
        <v>342.23692500000004</v>
      </c>
      <c r="AS24" s="5">
        <f t="shared" si="9"/>
        <v>1404.416925</v>
      </c>
      <c r="AU24" s="5">
        <f>C24*$AV$7</f>
        <v>991.62</v>
      </c>
      <c r="AV24" s="5">
        <f t="shared" si="23"/>
        <v>319.50232499999998</v>
      </c>
      <c r="AW24" s="5">
        <f t="shared" si="10"/>
        <v>1311.122325</v>
      </c>
      <c r="AY24" s="5">
        <f>C24*$AZ$7</f>
        <v>5764.92</v>
      </c>
      <c r="AZ24" s="5">
        <f t="shared" si="24"/>
        <v>1857.4709500000001</v>
      </c>
      <c r="BA24" s="5">
        <f t="shared" si="25"/>
        <v>7622.39095</v>
      </c>
      <c r="BC24" s="5">
        <f>C24*$BD$7</f>
        <v>157800.30000000002</v>
      </c>
      <c r="BD24" s="5">
        <f t="shared" si="26"/>
        <v>50843.632375000001</v>
      </c>
      <c r="BE24" s="5">
        <f t="shared" si="11"/>
        <v>208643.93237500003</v>
      </c>
      <c r="BG24" s="5">
        <f>C24*$BH$7</f>
        <v>620074.56000000006</v>
      </c>
      <c r="BH24" s="5">
        <f t="shared" si="27"/>
        <v>199789.49960000001</v>
      </c>
      <c r="BI24" s="5">
        <f t="shared" si="12"/>
        <v>819864.05960000004</v>
      </c>
      <c r="BK24" s="5">
        <f>C24*$BL$7</f>
        <v>775693.38</v>
      </c>
      <c r="BL24" s="5">
        <f t="shared" si="28"/>
        <v>249930.253925</v>
      </c>
      <c r="BM24" s="5">
        <f t="shared" si="13"/>
        <v>1025623.633925</v>
      </c>
      <c r="BO24" s="5">
        <f>C24*$BP$7</f>
        <v>55960.38</v>
      </c>
      <c r="BP24" s="5">
        <f t="shared" si="29"/>
        <v>18030.567674999998</v>
      </c>
      <c r="BQ24" s="5">
        <f t="shared" si="14"/>
        <v>73990.947675000003</v>
      </c>
      <c r="BS24" s="5">
        <v>0</v>
      </c>
      <c r="BT24" s="5">
        <v>0</v>
      </c>
      <c r="BU24" s="5">
        <f t="shared" si="15"/>
        <v>0</v>
      </c>
      <c r="BW24" s="5">
        <f>C24*$BX$7</f>
        <v>90741.42</v>
      </c>
      <c r="BX24" s="5">
        <f t="shared" si="30"/>
        <v>29237.101574999997</v>
      </c>
      <c r="BY24" s="5">
        <f t="shared" si="16"/>
        <v>119978.52157499999</v>
      </c>
      <c r="CA24" s="5">
        <f>C24*$CB$7</f>
        <v>1293119.52</v>
      </c>
      <c r="CB24" s="5">
        <f t="shared" si="31"/>
        <v>416646.18819999998</v>
      </c>
      <c r="CC24" s="5">
        <f t="shared" si="17"/>
        <v>1709765.7082</v>
      </c>
      <c r="CE24" s="5">
        <v>323</v>
      </c>
      <c r="CF24" s="5">
        <v>104</v>
      </c>
      <c r="CG24" s="5">
        <f t="shared" si="18"/>
        <v>427</v>
      </c>
      <c r="CL24" s="5"/>
      <c r="CM24" s="5"/>
      <c r="CN24" s="5"/>
      <c r="CO24" s="5"/>
      <c r="CP24" s="5"/>
      <c r="CQ24" s="5"/>
      <c r="CR24" s="5"/>
      <c r="CS24" s="5"/>
      <c r="CT24" s="5"/>
      <c r="CU24" s="5"/>
    </row>
    <row r="25" spans="1:99" x14ac:dyDescent="0.2">
      <c r="A25" s="24">
        <v>46661</v>
      </c>
      <c r="D25" s="3">
        <v>1248250</v>
      </c>
      <c r="F25" s="3">
        <v>121000</v>
      </c>
      <c r="H25" s="3">
        <f t="shared" si="0"/>
        <v>1369250</v>
      </c>
      <c r="I25" s="3">
        <f t="shared" si="1"/>
        <v>1369250</v>
      </c>
      <c r="K25" s="3"/>
      <c r="L25" s="3">
        <v>121000</v>
      </c>
      <c r="M25" s="5">
        <f t="shared" si="2"/>
        <v>121000</v>
      </c>
      <c r="P25" s="5">
        <v>106257.33579999999</v>
      </c>
      <c r="Q25" s="5">
        <v>106257.33579999999</v>
      </c>
      <c r="T25" s="5">
        <f t="shared" si="33"/>
        <v>14742.666498999997</v>
      </c>
      <c r="U25" s="5">
        <f t="shared" si="5"/>
        <v>14742.666498999997</v>
      </c>
      <c r="X25" s="5">
        <v>90780</v>
      </c>
      <c r="Y25" s="5">
        <f t="shared" si="3"/>
        <v>90780</v>
      </c>
      <c r="AA25" s="5"/>
      <c r="AB25" s="3">
        <f t="shared" si="32"/>
        <v>1157469.4055999999</v>
      </c>
      <c r="AC25" s="5">
        <f t="shared" si="6"/>
        <v>1157469.4055999999</v>
      </c>
      <c r="AD25" s="5"/>
      <c r="AE25" s="5"/>
      <c r="AF25" s="5">
        <f t="shared" si="19"/>
        <v>1160.2483749999999</v>
      </c>
      <c r="AG25" s="5">
        <f t="shared" si="7"/>
        <v>1160.2483749999999</v>
      </c>
      <c r="AI25" s="5"/>
      <c r="AJ25" s="5">
        <f t="shared" si="20"/>
        <v>92544.880525</v>
      </c>
      <c r="AK25" s="5">
        <f t="shared" si="4"/>
        <v>92544.880525</v>
      </c>
      <c r="AN25" s="5">
        <f t="shared" si="21"/>
        <v>171702.03014999998</v>
      </c>
      <c r="AO25" s="5">
        <f t="shared" si="8"/>
        <v>171702.03014999998</v>
      </c>
      <c r="AR25" s="5">
        <f t="shared" si="22"/>
        <v>315.68242500000002</v>
      </c>
      <c r="AS25" s="5">
        <f t="shared" si="9"/>
        <v>315.68242500000002</v>
      </c>
      <c r="AV25" s="5">
        <f t="shared" si="23"/>
        <v>294.71182499999998</v>
      </c>
      <c r="AW25" s="5">
        <f t="shared" si="10"/>
        <v>294.71182499999998</v>
      </c>
      <c r="AZ25" s="5">
        <f t="shared" si="24"/>
        <v>1713.3479500000001</v>
      </c>
      <c r="BA25" s="5">
        <f t="shared" si="25"/>
        <v>1713.3479500000001</v>
      </c>
      <c r="BD25" s="5">
        <f t="shared" si="26"/>
        <v>46898.624875000001</v>
      </c>
      <c r="BE25" s="5">
        <f t="shared" si="11"/>
        <v>46898.624875000001</v>
      </c>
      <c r="BH25" s="5">
        <f t="shared" si="27"/>
        <v>184287.63560000001</v>
      </c>
      <c r="BI25" s="5">
        <f t="shared" si="12"/>
        <v>184287.63560000001</v>
      </c>
      <c r="BL25" s="5">
        <f t="shared" si="28"/>
        <v>230537.919425</v>
      </c>
      <c r="BM25" s="5">
        <f t="shared" si="13"/>
        <v>230537.919425</v>
      </c>
      <c r="BP25" s="5">
        <f t="shared" si="29"/>
        <v>16631.558174999998</v>
      </c>
      <c r="BQ25" s="5">
        <f t="shared" si="14"/>
        <v>16631.558174999998</v>
      </c>
      <c r="BT25" s="5">
        <v>0</v>
      </c>
      <c r="BU25" s="5">
        <f t="shared" si="15"/>
        <v>0</v>
      </c>
      <c r="BX25" s="5">
        <f t="shared" si="30"/>
        <v>26968.566074999999</v>
      </c>
      <c r="BY25" s="5">
        <f t="shared" si="16"/>
        <v>26968.566074999999</v>
      </c>
      <c r="CB25" s="5">
        <f t="shared" si="31"/>
        <v>384318.20019999996</v>
      </c>
      <c r="CC25" s="5">
        <f t="shared" si="17"/>
        <v>384318.20019999996</v>
      </c>
      <c r="CF25" s="5">
        <v>96</v>
      </c>
      <c r="CG25" s="5">
        <f t="shared" si="18"/>
        <v>96</v>
      </c>
      <c r="CL25" s="5"/>
      <c r="CM25" s="5"/>
      <c r="CN25" s="5"/>
      <c r="CO25" s="5"/>
      <c r="CP25" s="5"/>
      <c r="CQ25" s="5"/>
      <c r="CR25" s="5"/>
      <c r="CS25" s="5"/>
      <c r="CT25" s="5"/>
      <c r="CU25" s="5"/>
    </row>
    <row r="26" spans="1:99" x14ac:dyDescent="0.2">
      <c r="A26" s="24">
        <v>46844</v>
      </c>
      <c r="C26" s="3">
        <v>4410000</v>
      </c>
      <c r="D26" s="3">
        <v>1248250</v>
      </c>
      <c r="E26" s="3">
        <v>2360000</v>
      </c>
      <c r="F26" s="3">
        <v>121000</v>
      </c>
      <c r="G26" s="3">
        <f t="shared" si="0"/>
        <v>6770000</v>
      </c>
      <c r="H26" s="3">
        <f t="shared" si="0"/>
        <v>1369250</v>
      </c>
      <c r="I26" s="3">
        <f t="shared" si="1"/>
        <v>8139250</v>
      </c>
      <c r="K26" s="3">
        <v>2360000</v>
      </c>
      <c r="L26" s="3">
        <v>121000</v>
      </c>
      <c r="M26" s="5">
        <f t="shared" si="2"/>
        <v>2481000</v>
      </c>
      <c r="O26" s="5">
        <v>2072457.128</v>
      </c>
      <c r="P26" s="5">
        <v>106257.33579999999</v>
      </c>
      <c r="Q26" s="5">
        <v>2178714.4638</v>
      </c>
      <c r="S26" s="5">
        <f>K26*$T$7</f>
        <v>287542.91683999996</v>
      </c>
      <c r="T26" s="5">
        <f t="shared" si="33"/>
        <v>14742.666498999997</v>
      </c>
      <c r="U26" s="5">
        <f t="shared" si="5"/>
        <v>302285.58333899995</v>
      </c>
      <c r="W26" s="5">
        <v>320723</v>
      </c>
      <c r="X26" s="5">
        <v>90780</v>
      </c>
      <c r="Y26" s="5">
        <f t="shared" si="3"/>
        <v>411503</v>
      </c>
      <c r="AA26" s="5">
        <f t="shared" si="32"/>
        <v>4089277.8879999998</v>
      </c>
      <c r="AB26" s="3">
        <f t="shared" si="32"/>
        <v>1157469.4055999999</v>
      </c>
      <c r="AC26" s="5">
        <f t="shared" si="6"/>
        <v>5246747.2935999995</v>
      </c>
      <c r="AD26" s="5"/>
      <c r="AE26" s="5">
        <f>C26*$AF$7</f>
        <v>4099.0950000000003</v>
      </c>
      <c r="AF26" s="5">
        <f t="shared" si="19"/>
        <v>1160.2483749999999</v>
      </c>
      <c r="AG26" s="5">
        <f t="shared" si="7"/>
        <v>5259.3433750000004</v>
      </c>
      <c r="AI26" s="5">
        <f>C26*$AJ$7</f>
        <v>326956.07699999999</v>
      </c>
      <c r="AJ26" s="5">
        <f t="shared" si="20"/>
        <v>92544.880525</v>
      </c>
      <c r="AK26" s="5">
        <f t="shared" si="4"/>
        <v>419500.95752499998</v>
      </c>
      <c r="AM26" s="5">
        <f>C26*$AN$7</f>
        <v>606614.022</v>
      </c>
      <c r="AN26" s="5">
        <f t="shared" si="21"/>
        <v>171702.03014999998</v>
      </c>
      <c r="AO26" s="5">
        <f t="shared" si="8"/>
        <v>778316.05215</v>
      </c>
      <c r="AQ26" s="5">
        <f>C26*$AR$7</f>
        <v>1115.289</v>
      </c>
      <c r="AR26" s="5">
        <f t="shared" si="22"/>
        <v>315.68242500000002</v>
      </c>
      <c r="AS26" s="5">
        <f t="shared" si="9"/>
        <v>1430.971425</v>
      </c>
      <c r="AU26" s="5">
        <f>C26*$AV$7</f>
        <v>1041.201</v>
      </c>
      <c r="AV26" s="5">
        <f t="shared" si="23"/>
        <v>294.71182499999998</v>
      </c>
      <c r="AW26" s="5">
        <f t="shared" si="10"/>
        <v>1335.9128249999999</v>
      </c>
      <c r="AY26" s="5">
        <f>C26*$AZ$7</f>
        <v>6053.1660000000002</v>
      </c>
      <c r="AZ26" s="5">
        <f t="shared" si="24"/>
        <v>1713.3479500000001</v>
      </c>
      <c r="BA26" s="5">
        <f t="shared" si="25"/>
        <v>7766.5139500000005</v>
      </c>
      <c r="BC26" s="5">
        <f>C26*$BD$7</f>
        <v>165690.315</v>
      </c>
      <c r="BD26" s="5">
        <f t="shared" si="26"/>
        <v>46898.624875000001</v>
      </c>
      <c r="BE26" s="5">
        <f t="shared" si="11"/>
        <v>212588.93987500001</v>
      </c>
      <c r="BG26" s="5">
        <f>C26*$BH$7</f>
        <v>651078.28800000006</v>
      </c>
      <c r="BH26" s="5">
        <f t="shared" si="27"/>
        <v>184287.63560000001</v>
      </c>
      <c r="BI26" s="5">
        <f t="shared" si="12"/>
        <v>835365.9236000001</v>
      </c>
      <c r="BK26" s="5">
        <f>C26*$BL$7</f>
        <v>814478.049</v>
      </c>
      <c r="BL26" s="5">
        <f t="shared" si="28"/>
        <v>230537.919425</v>
      </c>
      <c r="BM26" s="5">
        <f t="shared" si="13"/>
        <v>1045015.968425</v>
      </c>
      <c r="BO26" s="5">
        <f>C26*$BP$7</f>
        <v>58758.398999999998</v>
      </c>
      <c r="BP26" s="5">
        <f t="shared" si="29"/>
        <v>16631.558174999998</v>
      </c>
      <c r="BQ26" s="5">
        <f t="shared" si="14"/>
        <v>75389.957174999989</v>
      </c>
      <c r="BS26" s="5">
        <v>0</v>
      </c>
      <c r="BT26" s="5">
        <v>0</v>
      </c>
      <c r="BU26" s="5">
        <f t="shared" si="15"/>
        <v>0</v>
      </c>
      <c r="BW26" s="5">
        <f>C26*$BX$7</f>
        <v>95278.490999999995</v>
      </c>
      <c r="BX26" s="5">
        <f t="shared" si="30"/>
        <v>26968.566074999999</v>
      </c>
      <c r="BY26" s="5">
        <f t="shared" si="16"/>
        <v>122247.05707499999</v>
      </c>
      <c r="CA26" s="5">
        <f>C26*$CB$7</f>
        <v>1357775.4959999998</v>
      </c>
      <c r="CB26" s="5">
        <f t="shared" si="31"/>
        <v>384318.20019999996</v>
      </c>
      <c r="CC26" s="5">
        <f t="shared" si="17"/>
        <v>1742093.6961999997</v>
      </c>
      <c r="CE26" s="5">
        <v>340</v>
      </c>
      <c r="CF26" s="5">
        <v>96</v>
      </c>
      <c r="CG26" s="5">
        <f t="shared" si="18"/>
        <v>436</v>
      </c>
      <c r="CL26" s="5"/>
      <c r="CM26" s="5"/>
      <c r="CN26" s="5"/>
      <c r="CO26" s="5"/>
      <c r="CP26" s="5"/>
      <c r="CQ26" s="5"/>
      <c r="CR26" s="5"/>
      <c r="CS26" s="5"/>
      <c r="CT26" s="5"/>
      <c r="CU26" s="5"/>
    </row>
    <row r="27" spans="1:99" x14ac:dyDescent="0.2">
      <c r="A27" s="24">
        <v>47027</v>
      </c>
      <c r="D27" s="3">
        <v>1138000</v>
      </c>
      <c r="F27" s="3">
        <v>62000</v>
      </c>
      <c r="H27" s="3">
        <f t="shared" si="0"/>
        <v>1200000</v>
      </c>
      <c r="I27" s="3">
        <f t="shared" si="1"/>
        <v>1200000</v>
      </c>
      <c r="K27" s="3"/>
      <c r="L27" s="3">
        <v>62000</v>
      </c>
      <c r="M27" s="5">
        <f t="shared" si="2"/>
        <v>62000</v>
      </c>
      <c r="P27" s="5">
        <v>54445.907600000013</v>
      </c>
      <c r="Q27" s="5">
        <v>54445.907600000013</v>
      </c>
      <c r="T27" s="5">
        <f t="shared" si="33"/>
        <v>7554.0935779999982</v>
      </c>
      <c r="U27" s="5">
        <f t="shared" si="5"/>
        <v>7554.0935779999982</v>
      </c>
      <c r="X27" s="5">
        <v>82762</v>
      </c>
      <c r="Y27" s="5">
        <f t="shared" si="3"/>
        <v>82762</v>
      </c>
      <c r="AA27" s="5"/>
      <c r="AB27" s="3">
        <f t="shared" si="32"/>
        <v>1055237.9583999999</v>
      </c>
      <c r="AC27" s="5">
        <f t="shared" si="6"/>
        <v>1055237.9583999999</v>
      </c>
      <c r="AD27" s="5"/>
      <c r="AE27" s="5"/>
      <c r="AF27" s="5">
        <f t="shared" si="19"/>
        <v>1057.771</v>
      </c>
      <c r="AG27" s="5">
        <f t="shared" si="7"/>
        <v>1057.771</v>
      </c>
      <c r="AI27" s="5"/>
      <c r="AJ27" s="5">
        <f t="shared" si="20"/>
        <v>84370.978600000002</v>
      </c>
      <c r="AK27" s="5">
        <f t="shared" si="4"/>
        <v>84370.978600000002</v>
      </c>
      <c r="AN27" s="5">
        <f t="shared" si="21"/>
        <v>156536.67959999997</v>
      </c>
      <c r="AO27" s="5">
        <f t="shared" si="8"/>
        <v>156536.67959999997</v>
      </c>
      <c r="AR27" s="5">
        <f t="shared" si="22"/>
        <v>287.80020000000002</v>
      </c>
      <c r="AS27" s="5">
        <f t="shared" si="9"/>
        <v>287.80020000000002</v>
      </c>
      <c r="AV27" s="5">
        <f t="shared" si="23"/>
        <v>268.68180000000001</v>
      </c>
      <c r="AW27" s="5">
        <f t="shared" si="10"/>
        <v>268.68180000000001</v>
      </c>
      <c r="AZ27" s="5">
        <f t="shared" si="24"/>
        <v>1562.0188000000001</v>
      </c>
      <c r="BA27" s="5">
        <f t="shared" si="25"/>
        <v>1562.0188000000001</v>
      </c>
      <c r="BD27" s="5">
        <f t="shared" si="26"/>
        <v>42756.366999999998</v>
      </c>
      <c r="BE27" s="5">
        <f t="shared" si="11"/>
        <v>42756.366999999998</v>
      </c>
      <c r="BH27" s="5">
        <f t="shared" si="27"/>
        <v>168010.6784</v>
      </c>
      <c r="BI27" s="5">
        <f t="shared" si="12"/>
        <v>168010.6784</v>
      </c>
      <c r="BL27" s="5">
        <f t="shared" si="28"/>
        <v>210175.96819999997</v>
      </c>
      <c r="BM27" s="5">
        <f t="shared" si="13"/>
        <v>210175.96819999997</v>
      </c>
      <c r="BP27" s="5">
        <f t="shared" si="29"/>
        <v>15162.5982</v>
      </c>
      <c r="BQ27" s="5">
        <f t="shared" si="14"/>
        <v>15162.5982</v>
      </c>
      <c r="BT27" s="5">
        <v>0</v>
      </c>
      <c r="BU27" s="5">
        <f t="shared" si="15"/>
        <v>0</v>
      </c>
      <c r="BX27" s="5">
        <f t="shared" si="30"/>
        <v>24586.603799999997</v>
      </c>
      <c r="BY27" s="5">
        <f t="shared" si="16"/>
        <v>24586.603799999997</v>
      </c>
      <c r="CB27" s="5">
        <f t="shared" si="31"/>
        <v>350373.81279999996</v>
      </c>
      <c r="CC27" s="5">
        <f t="shared" si="17"/>
        <v>350373.81279999996</v>
      </c>
      <c r="CF27" s="5">
        <v>88</v>
      </c>
      <c r="CG27" s="5">
        <f t="shared" si="18"/>
        <v>88</v>
      </c>
      <c r="CL27" s="5"/>
      <c r="CM27" s="5"/>
      <c r="CN27" s="5"/>
      <c r="CO27" s="5"/>
      <c r="CP27" s="5"/>
      <c r="CQ27" s="5"/>
      <c r="CR27" s="5"/>
      <c r="CS27" s="5"/>
      <c r="CT27" s="5"/>
      <c r="CU27" s="5"/>
    </row>
    <row r="28" spans="1:99" x14ac:dyDescent="0.2">
      <c r="A28" s="24">
        <v>47209</v>
      </c>
      <c r="C28" s="3">
        <v>4630000</v>
      </c>
      <c r="D28" s="3">
        <v>1138000</v>
      </c>
      <c r="E28" s="3">
        <v>2480000</v>
      </c>
      <c r="F28" s="3">
        <v>62000</v>
      </c>
      <c r="G28" s="3">
        <f t="shared" si="0"/>
        <v>7110000</v>
      </c>
      <c r="H28" s="3">
        <f t="shared" si="0"/>
        <v>1200000</v>
      </c>
      <c r="I28" s="3">
        <f t="shared" si="1"/>
        <v>8310000</v>
      </c>
      <c r="K28" s="3">
        <v>2480000</v>
      </c>
      <c r="L28" s="3">
        <v>62000</v>
      </c>
      <c r="M28" s="5">
        <f t="shared" si="2"/>
        <v>2542000</v>
      </c>
      <c r="O28" s="5">
        <v>2177836.304</v>
      </c>
      <c r="P28" s="5">
        <v>54445.907600000013</v>
      </c>
      <c r="Q28" s="5">
        <v>2232282.2116</v>
      </c>
      <c r="S28" s="5">
        <f>K28*$T$7-1</f>
        <v>302162.74311999994</v>
      </c>
      <c r="T28" s="5">
        <f t="shared" si="33"/>
        <v>7554.0935779999982</v>
      </c>
      <c r="U28" s="5">
        <f t="shared" si="5"/>
        <v>309716.83669799991</v>
      </c>
      <c r="W28" s="5">
        <v>336722</v>
      </c>
      <c r="X28" s="5">
        <v>82762</v>
      </c>
      <c r="Y28" s="5">
        <f t="shared" si="3"/>
        <v>419484</v>
      </c>
      <c r="AA28" s="5">
        <f t="shared" si="32"/>
        <v>4293278.1840000004</v>
      </c>
      <c r="AB28" s="3">
        <f t="shared" si="32"/>
        <v>1055237.9583999999</v>
      </c>
      <c r="AC28" s="5">
        <f t="shared" si="6"/>
        <v>5348516.1424000002</v>
      </c>
      <c r="AD28" s="5"/>
      <c r="AE28" s="5">
        <f>C28*$AF$7</f>
        <v>4303.585</v>
      </c>
      <c r="AF28" s="5">
        <f t="shared" si="19"/>
        <v>1057.771</v>
      </c>
      <c r="AG28" s="5">
        <f t="shared" si="7"/>
        <v>5361.3559999999998</v>
      </c>
      <c r="AI28" s="5">
        <f>C28*$AJ$7</f>
        <v>343266.81099999999</v>
      </c>
      <c r="AJ28" s="5">
        <f t="shared" si="20"/>
        <v>84370.978600000002</v>
      </c>
      <c r="AK28" s="5">
        <f t="shared" si="4"/>
        <v>427637.78960000002</v>
      </c>
      <c r="AM28" s="5">
        <f>C28*$AN$7</f>
        <v>636875.946</v>
      </c>
      <c r="AN28" s="5">
        <f t="shared" si="21"/>
        <v>156536.67959999997</v>
      </c>
      <c r="AO28" s="5">
        <f t="shared" si="8"/>
        <v>793412.62559999991</v>
      </c>
      <c r="AQ28" s="5">
        <f>C28*$AR$7</f>
        <v>1170.9270000000001</v>
      </c>
      <c r="AR28" s="5">
        <f t="shared" si="22"/>
        <v>287.80020000000002</v>
      </c>
      <c r="AS28" s="5">
        <f t="shared" si="9"/>
        <v>1458.7272000000003</v>
      </c>
      <c r="AU28" s="5">
        <f>C28*$AV$7</f>
        <v>1093.143</v>
      </c>
      <c r="AV28" s="5">
        <f t="shared" si="23"/>
        <v>268.68180000000001</v>
      </c>
      <c r="AW28" s="5">
        <f t="shared" si="10"/>
        <v>1361.8248000000001</v>
      </c>
      <c r="AY28" s="5">
        <f>C28*$AZ$7</f>
        <v>6355.1379999999999</v>
      </c>
      <c r="AZ28" s="5">
        <f t="shared" si="24"/>
        <v>1562.0188000000001</v>
      </c>
      <c r="BA28" s="5">
        <f t="shared" si="25"/>
        <v>7917.1567999999997</v>
      </c>
      <c r="BC28" s="5">
        <f>C28*$BD$7</f>
        <v>173956.04500000001</v>
      </c>
      <c r="BD28" s="5">
        <f t="shared" si="26"/>
        <v>42756.366999999998</v>
      </c>
      <c r="BE28" s="5">
        <f t="shared" si="11"/>
        <v>216712.41200000001</v>
      </c>
      <c r="BG28" s="5">
        <f>C28*$BH$7</f>
        <v>683558.38400000008</v>
      </c>
      <c r="BH28" s="5">
        <f t="shared" si="27"/>
        <v>168010.6784</v>
      </c>
      <c r="BI28" s="5">
        <f t="shared" si="12"/>
        <v>851569.06240000005</v>
      </c>
      <c r="BK28" s="5">
        <f>C28*$BL$7</f>
        <v>855109.60699999996</v>
      </c>
      <c r="BL28" s="5">
        <f t="shared" si="28"/>
        <v>210175.96819999997</v>
      </c>
      <c r="BM28" s="5">
        <f t="shared" si="13"/>
        <v>1065285.5751999998</v>
      </c>
      <c r="BO28" s="5">
        <f>C28*$BP$7</f>
        <v>61689.656999999999</v>
      </c>
      <c r="BP28" s="5">
        <f t="shared" si="29"/>
        <v>15162.5982</v>
      </c>
      <c r="BQ28" s="5">
        <f t="shared" si="14"/>
        <v>76852.2552</v>
      </c>
      <c r="BS28" s="5">
        <v>0</v>
      </c>
      <c r="BT28" s="5">
        <v>0</v>
      </c>
      <c r="BU28" s="5">
        <f t="shared" si="15"/>
        <v>0</v>
      </c>
      <c r="BW28" s="5">
        <f>C28*$BX$7</f>
        <v>100031.613</v>
      </c>
      <c r="BX28" s="5">
        <f t="shared" si="30"/>
        <v>24586.603799999997</v>
      </c>
      <c r="BY28" s="5">
        <f t="shared" si="16"/>
        <v>124618.21679999999</v>
      </c>
      <c r="CA28" s="5">
        <f>C28*$CB$7</f>
        <v>1425510.328</v>
      </c>
      <c r="CB28" s="5">
        <f t="shared" si="31"/>
        <v>350373.81279999996</v>
      </c>
      <c r="CC28" s="5">
        <f t="shared" si="17"/>
        <v>1775884.1407999999</v>
      </c>
      <c r="CE28" s="5">
        <v>357</v>
      </c>
      <c r="CF28" s="5">
        <v>88</v>
      </c>
      <c r="CG28" s="5">
        <f t="shared" si="18"/>
        <v>445</v>
      </c>
      <c r="CL28" s="5"/>
      <c r="CM28" s="5"/>
      <c r="CN28" s="5"/>
      <c r="CO28" s="5"/>
      <c r="CP28" s="5"/>
      <c r="CQ28" s="5"/>
      <c r="CR28" s="5"/>
      <c r="CS28" s="5"/>
      <c r="CT28" s="5"/>
      <c r="CU28" s="5"/>
    </row>
    <row r="29" spans="1:99" x14ac:dyDescent="0.2">
      <c r="A29" s="24">
        <v>47392</v>
      </c>
      <c r="D29" s="3">
        <v>1022250</v>
      </c>
      <c r="H29" s="3">
        <f t="shared" si="0"/>
        <v>1022250</v>
      </c>
      <c r="I29" s="3">
        <f t="shared" si="1"/>
        <v>1022250</v>
      </c>
      <c r="S29"/>
      <c r="T29"/>
      <c r="U29"/>
      <c r="X29" s="5">
        <v>74344</v>
      </c>
      <c r="Y29" s="5">
        <f t="shared" si="3"/>
        <v>74344</v>
      </c>
      <c r="AA29" s="5"/>
      <c r="AB29" s="3">
        <f t="shared" si="32"/>
        <v>947905.92879999988</v>
      </c>
      <c r="AC29" s="5">
        <f t="shared" si="6"/>
        <v>947905.92879999988</v>
      </c>
      <c r="AD29" s="5"/>
      <c r="AE29" s="5"/>
      <c r="AF29" s="5">
        <f t="shared" si="19"/>
        <v>950.181375</v>
      </c>
      <c r="AG29" s="5">
        <f t="shared" si="7"/>
        <v>950.181375</v>
      </c>
      <c r="AI29" s="5"/>
      <c r="AJ29" s="5">
        <f t="shared" si="20"/>
        <v>75789.308325000005</v>
      </c>
      <c r="AK29" s="5">
        <f t="shared" si="4"/>
        <v>75789.308325000005</v>
      </c>
      <c r="AN29" s="5">
        <f t="shared" si="21"/>
        <v>140614.78094999999</v>
      </c>
      <c r="AO29" s="5">
        <f t="shared" si="8"/>
        <v>140614.78094999999</v>
      </c>
      <c r="AR29" s="5">
        <f t="shared" si="22"/>
        <v>258.52702500000004</v>
      </c>
      <c r="AS29" s="5">
        <f t="shared" si="9"/>
        <v>258.52702500000004</v>
      </c>
      <c r="AV29" s="5">
        <f t="shared" si="23"/>
        <v>241.35322499999998</v>
      </c>
      <c r="AW29" s="5">
        <f t="shared" si="10"/>
        <v>241.35322499999998</v>
      </c>
      <c r="AZ29" s="5">
        <f t="shared" si="24"/>
        <v>1403.1403500000001</v>
      </c>
      <c r="BA29" s="5">
        <f t="shared" si="25"/>
        <v>1403.1403500000001</v>
      </c>
      <c r="BD29" s="5">
        <f t="shared" si="26"/>
        <v>38407.465875000002</v>
      </c>
      <c r="BE29" s="5">
        <f t="shared" si="11"/>
        <v>38407.465875000002</v>
      </c>
      <c r="BH29" s="5">
        <f t="shared" si="27"/>
        <v>150921.7188</v>
      </c>
      <c r="BI29" s="5">
        <f t="shared" si="12"/>
        <v>150921.7188</v>
      </c>
      <c r="BL29" s="5">
        <f t="shared" si="28"/>
        <v>188798.22802499999</v>
      </c>
      <c r="BM29" s="5">
        <f t="shared" si="13"/>
        <v>188798.22802499999</v>
      </c>
      <c r="BP29" s="5">
        <f t="shared" si="29"/>
        <v>13620.356775</v>
      </c>
      <c r="BQ29" s="5">
        <f t="shared" si="14"/>
        <v>13620.356775</v>
      </c>
      <c r="BT29" s="5">
        <v>0</v>
      </c>
      <c r="BU29" s="5">
        <f t="shared" si="15"/>
        <v>0</v>
      </c>
      <c r="BX29" s="5">
        <f t="shared" si="30"/>
        <v>22085.813474999999</v>
      </c>
      <c r="BY29" s="5">
        <f t="shared" si="16"/>
        <v>22085.813474999999</v>
      </c>
      <c r="CB29" s="5">
        <f t="shared" si="31"/>
        <v>314736.05459999997</v>
      </c>
      <c r="CC29" s="5">
        <f t="shared" si="17"/>
        <v>314736.05459999997</v>
      </c>
      <c r="CF29" s="5">
        <v>79</v>
      </c>
      <c r="CG29" s="5">
        <f t="shared" si="18"/>
        <v>79</v>
      </c>
      <c r="CL29" s="5"/>
      <c r="CM29" s="5"/>
      <c r="CN29" s="5"/>
      <c r="CO29" s="5"/>
      <c r="CP29" s="5"/>
      <c r="CQ29" s="5"/>
      <c r="CR29" s="5"/>
      <c r="CS29" s="5"/>
      <c r="CT29" s="5"/>
      <c r="CU29" s="5"/>
    </row>
    <row r="30" spans="1:99" x14ac:dyDescent="0.2">
      <c r="A30" s="24">
        <v>11049</v>
      </c>
      <c r="C30" s="3">
        <v>4860000</v>
      </c>
      <c r="D30" s="3">
        <v>1022250</v>
      </c>
      <c r="G30" s="3">
        <f t="shared" si="0"/>
        <v>4860000</v>
      </c>
      <c r="H30" s="3">
        <f t="shared" si="0"/>
        <v>1022250</v>
      </c>
      <c r="I30" s="3">
        <f t="shared" si="1"/>
        <v>5882250</v>
      </c>
      <c r="W30" s="5">
        <v>353449</v>
      </c>
      <c r="X30" s="5">
        <v>74344</v>
      </c>
      <c r="Y30" s="5">
        <f t="shared" si="3"/>
        <v>427793</v>
      </c>
      <c r="AA30" s="5">
        <f t="shared" si="32"/>
        <v>4506550.4479999999</v>
      </c>
      <c r="AB30" s="3">
        <f t="shared" si="32"/>
        <v>947905.92879999988</v>
      </c>
      <c r="AC30" s="5">
        <f t="shared" si="6"/>
        <v>5454456.3767999997</v>
      </c>
      <c r="AD30" s="5"/>
      <c r="AE30" s="5">
        <f>C30*$AF$7</f>
        <v>4517.37</v>
      </c>
      <c r="AF30" s="5">
        <f t="shared" si="19"/>
        <v>950.181375</v>
      </c>
      <c r="AG30" s="5">
        <f t="shared" si="7"/>
        <v>5467.551375</v>
      </c>
      <c r="AI30" s="5">
        <f>C30*$AJ$7</f>
        <v>360318.94200000004</v>
      </c>
      <c r="AJ30" s="5">
        <f t="shared" si="20"/>
        <v>75789.308325000005</v>
      </c>
      <c r="AK30" s="5">
        <f t="shared" si="4"/>
        <v>436108.25032500003</v>
      </c>
      <c r="AM30" s="5">
        <f>C30*$AN$7</f>
        <v>668513.41199999989</v>
      </c>
      <c r="AN30" s="5">
        <f t="shared" si="21"/>
        <v>140614.78094999999</v>
      </c>
      <c r="AO30" s="5">
        <f t="shared" si="8"/>
        <v>809128.19294999982</v>
      </c>
      <c r="AQ30" s="5">
        <f>C30*$AR$7</f>
        <v>1229.0940000000001</v>
      </c>
      <c r="AR30" s="5">
        <f t="shared" si="22"/>
        <v>258.52702500000004</v>
      </c>
      <c r="AS30" s="5">
        <f t="shared" si="9"/>
        <v>1487.6210250000001</v>
      </c>
      <c r="AU30" s="5">
        <f>C30*$AV$7</f>
        <v>1147.4459999999999</v>
      </c>
      <c r="AV30" s="5">
        <f t="shared" si="23"/>
        <v>241.35322499999998</v>
      </c>
      <c r="AW30" s="5">
        <f t="shared" si="10"/>
        <v>1388.799225</v>
      </c>
      <c r="AY30" s="5">
        <f>C30*$AZ$7</f>
        <v>6670.8360000000002</v>
      </c>
      <c r="AZ30" s="5">
        <f t="shared" si="24"/>
        <v>1403.1403500000001</v>
      </c>
      <c r="BA30" s="5">
        <f t="shared" si="25"/>
        <v>8073.9763500000008</v>
      </c>
      <c r="BC30" s="5">
        <f>C30*$BD$7</f>
        <v>182597.49</v>
      </c>
      <c r="BD30" s="5">
        <f t="shared" si="26"/>
        <v>38407.465875000002</v>
      </c>
      <c r="BE30" s="5">
        <f t="shared" si="11"/>
        <v>221004.95587499999</v>
      </c>
      <c r="BG30" s="5">
        <f>C30*$BH$7</f>
        <v>717514.84800000011</v>
      </c>
      <c r="BH30" s="5">
        <f t="shared" si="27"/>
        <v>150921.7188</v>
      </c>
      <c r="BI30" s="5">
        <f t="shared" si="12"/>
        <v>868436.56680000015</v>
      </c>
      <c r="BK30" s="5">
        <f>C30*$BL$7</f>
        <v>897588.054</v>
      </c>
      <c r="BL30" s="5">
        <f t="shared" si="28"/>
        <v>188798.22802499999</v>
      </c>
      <c r="BM30" s="5">
        <f t="shared" si="13"/>
        <v>1086386.2820250001</v>
      </c>
      <c r="BO30" s="5">
        <f>C30*$BP$7</f>
        <v>64754.153999999995</v>
      </c>
      <c r="BP30" s="5">
        <f t="shared" si="29"/>
        <v>13620.356775</v>
      </c>
      <c r="BQ30" s="5">
        <f t="shared" si="14"/>
        <v>78374.510775000002</v>
      </c>
      <c r="BS30" s="5">
        <v>0</v>
      </c>
      <c r="BT30" s="5">
        <v>0</v>
      </c>
      <c r="BU30" s="5">
        <f t="shared" si="15"/>
        <v>0</v>
      </c>
      <c r="BW30" s="5">
        <f>C30*$BX$7</f>
        <v>105000.78599999999</v>
      </c>
      <c r="BX30" s="5">
        <f t="shared" si="30"/>
        <v>22085.813474999999</v>
      </c>
      <c r="BY30" s="5">
        <f t="shared" si="16"/>
        <v>127086.599475</v>
      </c>
      <c r="CA30" s="5">
        <f>C30*$CB$7</f>
        <v>1496324.0159999998</v>
      </c>
      <c r="CB30" s="5">
        <f t="shared" si="31"/>
        <v>314736.05459999997</v>
      </c>
      <c r="CC30" s="5">
        <f t="shared" si="17"/>
        <v>1811060.0705999997</v>
      </c>
      <c r="CE30" s="5">
        <v>374</v>
      </c>
      <c r="CF30" s="5">
        <v>79</v>
      </c>
      <c r="CG30" s="5">
        <f t="shared" si="18"/>
        <v>453</v>
      </c>
      <c r="CL30" s="5"/>
      <c r="CM30" s="5"/>
      <c r="CN30" s="5"/>
      <c r="CO30" s="5"/>
      <c r="CP30" s="5"/>
      <c r="CQ30" s="5"/>
      <c r="CR30" s="5"/>
      <c r="CS30" s="5"/>
      <c r="CT30" s="5"/>
      <c r="CU30" s="5"/>
    </row>
    <row r="31" spans="1:99" x14ac:dyDescent="0.2">
      <c r="A31" s="24">
        <v>11232</v>
      </c>
      <c r="D31" s="3">
        <v>900750</v>
      </c>
      <c r="H31" s="3">
        <f t="shared" si="0"/>
        <v>900750</v>
      </c>
      <c r="I31" s="3">
        <f t="shared" si="1"/>
        <v>900750</v>
      </c>
      <c r="X31" s="5">
        <v>65508</v>
      </c>
      <c r="Y31" s="5">
        <f t="shared" si="3"/>
        <v>65508</v>
      </c>
      <c r="AA31" s="5"/>
      <c r="AB31" s="3">
        <f t="shared" si="32"/>
        <v>835241.5175999999</v>
      </c>
      <c r="AC31" s="5">
        <f t="shared" si="6"/>
        <v>835241.5175999999</v>
      </c>
      <c r="AD31" s="5"/>
      <c r="AE31" s="5"/>
      <c r="AF31" s="5">
        <f t="shared" si="19"/>
        <v>837.24712499999998</v>
      </c>
      <c r="AG31" s="5">
        <f t="shared" si="7"/>
        <v>837.24712499999998</v>
      </c>
      <c r="AI31" s="5"/>
      <c r="AJ31" s="5">
        <f t="shared" si="20"/>
        <v>66781.334774999996</v>
      </c>
      <c r="AK31" s="5">
        <f t="shared" si="4"/>
        <v>66781.334774999996</v>
      </c>
      <c r="AN31" s="5">
        <f t="shared" si="21"/>
        <v>123901.94564999999</v>
      </c>
      <c r="AO31" s="5">
        <f t="shared" si="8"/>
        <v>123901.94564999999</v>
      </c>
      <c r="AR31" s="5">
        <f t="shared" si="22"/>
        <v>227.79967500000001</v>
      </c>
      <c r="AS31" s="5">
        <f t="shared" si="9"/>
        <v>227.79967500000001</v>
      </c>
      <c r="AV31" s="5">
        <f t="shared" si="23"/>
        <v>212.66707499999998</v>
      </c>
      <c r="AW31" s="5">
        <f t="shared" si="10"/>
        <v>212.66707499999998</v>
      </c>
      <c r="AZ31" s="5">
        <f t="shared" si="24"/>
        <v>1236.3694500000001</v>
      </c>
      <c r="BA31" s="5">
        <f t="shared" si="25"/>
        <v>1236.3694500000001</v>
      </c>
      <c r="BD31" s="5">
        <f t="shared" si="26"/>
        <v>33842.528624999999</v>
      </c>
      <c r="BE31" s="5">
        <f t="shared" si="11"/>
        <v>33842.528624999999</v>
      </c>
      <c r="BH31" s="5">
        <f t="shared" si="27"/>
        <v>132983.84760000001</v>
      </c>
      <c r="BI31" s="5">
        <f t="shared" si="12"/>
        <v>132983.84760000001</v>
      </c>
      <c r="BL31" s="5">
        <f t="shared" si="28"/>
        <v>166358.526675</v>
      </c>
      <c r="BM31" s="5">
        <f t="shared" si="13"/>
        <v>166358.526675</v>
      </c>
      <c r="BP31" s="5">
        <f t="shared" si="29"/>
        <v>12001.502924999999</v>
      </c>
      <c r="BQ31" s="5">
        <f t="shared" si="14"/>
        <v>12001.502924999999</v>
      </c>
      <c r="BT31" s="5">
        <v>0</v>
      </c>
      <c r="BU31" s="5">
        <f t="shared" si="15"/>
        <v>0</v>
      </c>
      <c r="BX31" s="5">
        <f t="shared" si="30"/>
        <v>19460.793824999997</v>
      </c>
      <c r="BY31" s="5">
        <f t="shared" si="16"/>
        <v>19460.793824999997</v>
      </c>
      <c r="CB31" s="5">
        <f t="shared" si="31"/>
        <v>277327.95419999998</v>
      </c>
      <c r="CC31" s="5">
        <f t="shared" si="17"/>
        <v>277327.95419999998</v>
      </c>
      <c r="CF31" s="5">
        <v>69</v>
      </c>
      <c r="CG31" s="5">
        <f t="shared" si="18"/>
        <v>69</v>
      </c>
      <c r="CL31" s="5"/>
      <c r="CM31" s="5"/>
      <c r="CN31" s="5"/>
      <c r="CO31" s="5"/>
      <c r="CP31" s="5"/>
      <c r="CQ31" s="5"/>
      <c r="CR31" s="5"/>
      <c r="CS31" s="5"/>
      <c r="CT31" s="5"/>
      <c r="CU31" s="5"/>
    </row>
    <row r="32" spans="1:99" x14ac:dyDescent="0.2">
      <c r="A32" s="24">
        <v>11414</v>
      </c>
      <c r="C32" s="3">
        <v>5105000</v>
      </c>
      <c r="D32" s="3">
        <v>900750</v>
      </c>
      <c r="G32" s="3">
        <f t="shared" si="0"/>
        <v>5105000</v>
      </c>
      <c r="H32" s="3">
        <f t="shared" si="0"/>
        <v>900750</v>
      </c>
      <c r="I32" s="3">
        <f t="shared" si="1"/>
        <v>6005750</v>
      </c>
      <c r="W32" s="5">
        <v>371267</v>
      </c>
      <c r="X32" s="5">
        <v>65508</v>
      </c>
      <c r="Y32" s="5">
        <f t="shared" si="3"/>
        <v>436775</v>
      </c>
      <c r="AA32" s="5">
        <f t="shared" si="32"/>
        <v>4733732.6639999999</v>
      </c>
      <c r="AB32" s="3">
        <f t="shared" si="32"/>
        <v>835241.5175999999</v>
      </c>
      <c r="AC32" s="5">
        <f t="shared" si="6"/>
        <v>5568974.1815999998</v>
      </c>
      <c r="AD32" s="5"/>
      <c r="AE32" s="5">
        <f>C32*$AF$7</f>
        <v>4745.0974999999999</v>
      </c>
      <c r="AF32" s="5">
        <f t="shared" si="19"/>
        <v>837.24712499999998</v>
      </c>
      <c r="AG32" s="5">
        <f t="shared" si="7"/>
        <v>5582.3446249999997</v>
      </c>
      <c r="AI32" s="5">
        <f>C32*$AJ$7</f>
        <v>378483.16850000003</v>
      </c>
      <c r="AJ32" s="5">
        <f t="shared" si="20"/>
        <v>66781.334774999996</v>
      </c>
      <c r="AK32" s="5">
        <f t="shared" si="4"/>
        <v>445264.50327500002</v>
      </c>
      <c r="AM32" s="5">
        <f>C32*$AN$7</f>
        <v>702214.19099999999</v>
      </c>
      <c r="AN32" s="5">
        <f t="shared" si="21"/>
        <v>123901.94564999999</v>
      </c>
      <c r="AO32" s="5">
        <f t="shared" si="8"/>
        <v>826116.13665</v>
      </c>
      <c r="AQ32" s="5">
        <f>C32*$AR$7</f>
        <v>1291.0545000000002</v>
      </c>
      <c r="AR32" s="5">
        <f t="shared" si="22"/>
        <v>227.79967500000001</v>
      </c>
      <c r="AS32" s="5">
        <f t="shared" si="9"/>
        <v>1518.8541750000002</v>
      </c>
      <c r="AU32" s="5">
        <f>C32*$AV$7</f>
        <v>1205.2905000000001</v>
      </c>
      <c r="AV32" s="5">
        <f t="shared" si="23"/>
        <v>212.66707499999998</v>
      </c>
      <c r="AW32" s="5">
        <f t="shared" si="10"/>
        <v>1417.9575750000001</v>
      </c>
      <c r="AY32" s="5">
        <f>C32*$AZ$7</f>
        <v>7007.1230000000005</v>
      </c>
      <c r="AZ32" s="5">
        <f t="shared" si="24"/>
        <v>1236.3694500000001</v>
      </c>
      <c r="BA32" s="5">
        <f t="shared" si="25"/>
        <v>8243.4924500000016</v>
      </c>
      <c r="BC32" s="5">
        <f>C32*$BD$7</f>
        <v>191802.50750000001</v>
      </c>
      <c r="BD32" s="5">
        <f t="shared" si="26"/>
        <v>33842.528624999999</v>
      </c>
      <c r="BE32" s="5">
        <f t="shared" si="11"/>
        <v>225645.03612500001</v>
      </c>
      <c r="BG32" s="5">
        <f>C32*$BH$7</f>
        <v>753685.86400000006</v>
      </c>
      <c r="BH32" s="5">
        <f t="shared" si="27"/>
        <v>132983.84760000001</v>
      </c>
      <c r="BI32" s="5">
        <f t="shared" si="12"/>
        <v>886669.71160000004</v>
      </c>
      <c r="BK32" s="5">
        <f>C32*$BL$7</f>
        <v>942836.8345</v>
      </c>
      <c r="BL32" s="5">
        <f t="shared" si="28"/>
        <v>166358.526675</v>
      </c>
      <c r="BM32" s="5">
        <f t="shared" si="13"/>
        <v>1109195.361175</v>
      </c>
      <c r="BO32" s="5">
        <f>C32*$BP$7</f>
        <v>68018.5095</v>
      </c>
      <c r="BP32" s="5">
        <f t="shared" si="29"/>
        <v>12001.502924999999</v>
      </c>
      <c r="BQ32" s="5">
        <f t="shared" si="14"/>
        <v>80020.012424999994</v>
      </c>
      <c r="BS32" s="5">
        <v>0</v>
      </c>
      <c r="BT32" s="5">
        <v>0</v>
      </c>
      <c r="BU32" s="5">
        <f t="shared" si="15"/>
        <v>0</v>
      </c>
      <c r="BW32" s="5">
        <f>C32*$BX$7</f>
        <v>110294.0355</v>
      </c>
      <c r="BX32" s="5">
        <f t="shared" si="30"/>
        <v>19460.793824999997</v>
      </c>
      <c r="BY32" s="5">
        <f t="shared" si="16"/>
        <v>129754.829325</v>
      </c>
      <c r="CA32" s="5">
        <f>C32*$CB$7</f>
        <v>1571755.9879999999</v>
      </c>
      <c r="CB32" s="5">
        <f t="shared" si="31"/>
        <v>277327.95419999998</v>
      </c>
      <c r="CC32" s="5">
        <f t="shared" si="17"/>
        <v>1849083.9421999999</v>
      </c>
      <c r="CE32" s="5">
        <v>393</v>
      </c>
      <c r="CF32" s="5">
        <v>69</v>
      </c>
      <c r="CG32" s="5">
        <f t="shared" si="18"/>
        <v>462</v>
      </c>
      <c r="CL32" s="5"/>
      <c r="CM32" s="5"/>
      <c r="CN32" s="5"/>
      <c r="CO32" s="5"/>
      <c r="CP32" s="5"/>
      <c r="CQ32" s="5"/>
      <c r="CR32" s="5"/>
      <c r="CS32" s="5"/>
      <c r="CT32" s="5"/>
      <c r="CU32" s="5"/>
    </row>
    <row r="33" spans="1:99" x14ac:dyDescent="0.2">
      <c r="A33" s="24">
        <v>11597</v>
      </c>
      <c r="D33" s="3">
        <v>773125</v>
      </c>
      <c r="H33" s="3">
        <f t="shared" si="0"/>
        <v>773125</v>
      </c>
      <c r="I33" s="3">
        <f t="shared" si="1"/>
        <v>773125</v>
      </c>
      <c r="X33" s="5">
        <v>56226</v>
      </c>
      <c r="Y33" s="5">
        <f t="shared" si="3"/>
        <v>56226</v>
      </c>
      <c r="AA33" s="5"/>
      <c r="AB33" s="3">
        <f t="shared" si="32"/>
        <v>716899.02600000007</v>
      </c>
      <c r="AC33" s="5">
        <f t="shared" si="6"/>
        <v>716899.02600000007</v>
      </c>
      <c r="AD33" s="5"/>
      <c r="AE33" s="5"/>
      <c r="AF33" s="5">
        <f t="shared" si="19"/>
        <v>718.61968749999994</v>
      </c>
      <c r="AG33" s="5">
        <f t="shared" si="7"/>
        <v>718.61968749999994</v>
      </c>
      <c r="AI33" s="5"/>
      <c r="AJ33" s="5">
        <f t="shared" si="20"/>
        <v>57319.255562500002</v>
      </c>
      <c r="AK33" s="5">
        <f t="shared" si="4"/>
        <v>57319.255562500002</v>
      </c>
      <c r="AN33" s="5">
        <f t="shared" si="21"/>
        <v>106346.59087499999</v>
      </c>
      <c r="AO33" s="5">
        <f t="shared" si="8"/>
        <v>106346.59087499999</v>
      </c>
      <c r="AR33" s="5">
        <f t="shared" si="22"/>
        <v>195.5233125</v>
      </c>
      <c r="AS33" s="5">
        <f t="shared" si="9"/>
        <v>195.5233125</v>
      </c>
      <c r="AV33" s="5">
        <f t="shared" si="23"/>
        <v>182.53481249999999</v>
      </c>
      <c r="AW33" s="5">
        <f t="shared" si="10"/>
        <v>182.53481249999999</v>
      </c>
      <c r="AZ33" s="5">
        <f t="shared" si="24"/>
        <v>1061.1913750000001</v>
      </c>
      <c r="BA33" s="5">
        <f t="shared" si="25"/>
        <v>1061.1913750000001</v>
      </c>
      <c r="BD33" s="5">
        <f t="shared" si="26"/>
        <v>29047.465937500001</v>
      </c>
      <c r="BE33" s="5">
        <f t="shared" si="11"/>
        <v>29047.465937500001</v>
      </c>
      <c r="BH33" s="5">
        <f t="shared" si="27"/>
        <v>114141.70100000002</v>
      </c>
      <c r="BI33" s="5">
        <f t="shared" si="12"/>
        <v>114141.70100000002</v>
      </c>
      <c r="BL33" s="5">
        <f t="shared" si="28"/>
        <v>142787.6058125</v>
      </c>
      <c r="BM33" s="5">
        <f t="shared" si="13"/>
        <v>142787.6058125</v>
      </c>
      <c r="BP33" s="5">
        <f t="shared" si="29"/>
        <v>10301.040187499999</v>
      </c>
      <c r="BQ33" s="5">
        <f t="shared" si="14"/>
        <v>10301.040187499999</v>
      </c>
      <c r="BT33" s="5">
        <v>0</v>
      </c>
      <c r="BU33" s="5">
        <f t="shared" si="15"/>
        <v>0</v>
      </c>
      <c r="BX33" s="5">
        <f t="shared" si="30"/>
        <v>16703.4429375</v>
      </c>
      <c r="BY33" s="5">
        <f t="shared" si="16"/>
        <v>16703.4429375</v>
      </c>
      <c r="CB33" s="5">
        <f t="shared" si="31"/>
        <v>238034.0545</v>
      </c>
      <c r="CC33" s="5">
        <f t="shared" si="17"/>
        <v>238034.0545</v>
      </c>
      <c r="CF33" s="5">
        <v>60</v>
      </c>
      <c r="CG33" s="5">
        <f t="shared" si="18"/>
        <v>60</v>
      </c>
      <c r="CL33" s="5"/>
      <c r="CM33" s="5"/>
      <c r="CN33" s="5"/>
      <c r="CO33" s="5"/>
      <c r="CP33" s="5"/>
      <c r="CQ33" s="5"/>
      <c r="CR33" s="5"/>
      <c r="CS33" s="5"/>
      <c r="CT33" s="5"/>
      <c r="CU33" s="5"/>
    </row>
    <row r="34" spans="1:99" x14ac:dyDescent="0.2">
      <c r="A34" s="24">
        <v>11780</v>
      </c>
      <c r="C34" s="3">
        <v>5360000</v>
      </c>
      <c r="D34" s="3">
        <v>773125</v>
      </c>
      <c r="G34" s="3">
        <f t="shared" si="0"/>
        <v>5360000</v>
      </c>
      <c r="H34" s="3">
        <f t="shared" si="0"/>
        <v>773125</v>
      </c>
      <c r="I34" s="3">
        <f t="shared" si="1"/>
        <v>6133125</v>
      </c>
      <c r="W34" s="5">
        <v>389812</v>
      </c>
      <c r="X34" s="5">
        <v>56226</v>
      </c>
      <c r="Y34" s="5">
        <f t="shared" si="3"/>
        <v>446038</v>
      </c>
      <c r="AA34" s="5">
        <f t="shared" si="32"/>
        <v>4970187.8480000002</v>
      </c>
      <c r="AB34" s="3">
        <f t="shared" si="32"/>
        <v>716899.02600000007</v>
      </c>
      <c r="AC34" s="5">
        <f t="shared" si="6"/>
        <v>5687086.8739999998</v>
      </c>
      <c r="AD34" s="5"/>
      <c r="AE34" s="5">
        <f>C34*$AF$7</f>
        <v>4982.12</v>
      </c>
      <c r="AF34" s="5">
        <f t="shared" si="19"/>
        <v>718.61968749999994</v>
      </c>
      <c r="AG34" s="5">
        <f t="shared" si="7"/>
        <v>5700.7396874999995</v>
      </c>
      <c r="AI34" s="5">
        <f>C34*$AJ$7</f>
        <v>397388.79200000002</v>
      </c>
      <c r="AJ34" s="5">
        <f t="shared" si="20"/>
        <v>57319.255562500002</v>
      </c>
      <c r="AK34" s="5">
        <f t="shared" si="4"/>
        <v>454708.0475625</v>
      </c>
      <c r="AM34" s="5">
        <f>C34*$AN$7</f>
        <v>737290.51199999999</v>
      </c>
      <c r="AN34" s="5">
        <f t="shared" si="21"/>
        <v>106346.59087499999</v>
      </c>
      <c r="AO34" s="5">
        <f t="shared" si="8"/>
        <v>843637.10287499998</v>
      </c>
      <c r="AQ34" s="5">
        <f>C34*$AR$7</f>
        <v>1355.5440000000001</v>
      </c>
      <c r="AR34" s="5">
        <f t="shared" si="22"/>
        <v>195.5233125</v>
      </c>
      <c r="AS34" s="5">
        <f t="shared" si="9"/>
        <v>1551.0673125000001</v>
      </c>
      <c r="AU34" s="5">
        <f>C34*$AV$7</f>
        <v>1265.4959999999999</v>
      </c>
      <c r="AV34" s="5">
        <f t="shared" si="23"/>
        <v>182.53481249999999</v>
      </c>
      <c r="AW34" s="5">
        <f t="shared" si="10"/>
        <v>1448.0308124999999</v>
      </c>
      <c r="AY34" s="5">
        <f>C34*$AZ$7</f>
        <v>7357.1360000000004</v>
      </c>
      <c r="AZ34" s="5">
        <f t="shared" si="24"/>
        <v>1061.1913750000001</v>
      </c>
      <c r="BA34" s="5">
        <f t="shared" si="25"/>
        <v>8418.3273750000008</v>
      </c>
      <c r="BC34" s="5">
        <f>C34*$BD$7</f>
        <v>201383.24</v>
      </c>
      <c r="BD34" s="5">
        <f t="shared" si="26"/>
        <v>29047.465937500001</v>
      </c>
      <c r="BE34" s="5">
        <f t="shared" si="11"/>
        <v>230430.7059375</v>
      </c>
      <c r="BG34" s="5">
        <f>C34*$BH$7</f>
        <v>791333.24800000002</v>
      </c>
      <c r="BH34" s="5">
        <f t="shared" si="27"/>
        <v>114141.70100000002</v>
      </c>
      <c r="BI34" s="5">
        <f t="shared" si="12"/>
        <v>905474.94900000002</v>
      </c>
      <c r="BK34" s="5">
        <f>C34*$BL$7</f>
        <v>989932.50399999996</v>
      </c>
      <c r="BL34" s="5">
        <f t="shared" si="28"/>
        <v>142787.6058125</v>
      </c>
      <c r="BM34" s="5">
        <f t="shared" si="13"/>
        <v>1132720.1098125</v>
      </c>
      <c r="BO34" s="5">
        <f>C34*$BP$7</f>
        <v>71416.103999999992</v>
      </c>
      <c r="BP34" s="5">
        <f t="shared" si="29"/>
        <v>10301.040187499999</v>
      </c>
      <c r="BQ34" s="5">
        <f t="shared" si="14"/>
        <v>81717.144187499987</v>
      </c>
      <c r="BS34" s="5">
        <v>0</v>
      </c>
      <c r="BT34" s="5">
        <v>0</v>
      </c>
      <c r="BU34" s="5">
        <f t="shared" si="15"/>
        <v>0</v>
      </c>
      <c r="BW34" s="5">
        <f>C34*$BX$7</f>
        <v>115803.336</v>
      </c>
      <c r="BX34" s="5">
        <f t="shared" si="30"/>
        <v>16703.4429375</v>
      </c>
      <c r="BY34" s="5">
        <f t="shared" si="16"/>
        <v>132506.7789375</v>
      </c>
      <c r="CA34" s="5">
        <f>C34*$CB$7</f>
        <v>1650266.8159999999</v>
      </c>
      <c r="CB34" s="5">
        <f t="shared" si="31"/>
        <v>238034.0545</v>
      </c>
      <c r="CC34" s="5">
        <f t="shared" si="17"/>
        <v>1888300.8705</v>
      </c>
      <c r="CE34" s="5">
        <v>413</v>
      </c>
      <c r="CF34" s="5">
        <v>60</v>
      </c>
      <c r="CG34" s="5">
        <f t="shared" si="18"/>
        <v>473</v>
      </c>
      <c r="CL34" s="5"/>
      <c r="CM34" s="5"/>
      <c r="CN34" s="5"/>
      <c r="CO34" s="5"/>
      <c r="CP34" s="5"/>
      <c r="CQ34" s="5"/>
      <c r="CR34" s="5"/>
      <c r="CS34" s="5"/>
      <c r="CT34" s="5"/>
      <c r="CU34" s="5"/>
    </row>
    <row r="35" spans="1:99" x14ac:dyDescent="0.2">
      <c r="A35" s="24">
        <v>11963</v>
      </c>
      <c r="D35" s="3">
        <v>692725</v>
      </c>
      <c r="H35" s="3">
        <f t="shared" si="0"/>
        <v>692725</v>
      </c>
      <c r="I35" s="3">
        <f t="shared" si="1"/>
        <v>692725</v>
      </c>
      <c r="X35" s="5">
        <v>50379</v>
      </c>
      <c r="Y35" s="5">
        <f t="shared" si="3"/>
        <v>50379</v>
      </c>
      <c r="AA35" s="5"/>
      <c r="AB35" s="3">
        <f t="shared" si="32"/>
        <v>642345.40328000009</v>
      </c>
      <c r="AC35" s="5">
        <f t="shared" si="6"/>
        <v>642345.40328000009</v>
      </c>
      <c r="AD35" s="5"/>
      <c r="AE35" s="5"/>
      <c r="AF35" s="5">
        <f t="shared" si="19"/>
        <v>643.88788750000003</v>
      </c>
      <c r="AG35" s="5">
        <f t="shared" si="7"/>
        <v>643.88788750000003</v>
      </c>
      <c r="AI35" s="5"/>
      <c r="AJ35" s="5">
        <f t="shared" si="20"/>
        <v>51358.423682500004</v>
      </c>
      <c r="AK35" s="5">
        <f t="shared" si="4"/>
        <v>51358.423682500004</v>
      </c>
      <c r="AN35" s="5">
        <f t="shared" si="21"/>
        <v>95287.233194999993</v>
      </c>
      <c r="AO35" s="5">
        <f t="shared" si="8"/>
        <v>95287.233194999993</v>
      </c>
      <c r="AR35" s="5">
        <f t="shared" si="22"/>
        <v>175.19015250000001</v>
      </c>
      <c r="AS35" s="5">
        <f t="shared" si="9"/>
        <v>175.19015250000001</v>
      </c>
      <c r="AV35" s="5">
        <f t="shared" si="23"/>
        <v>163.55237249999999</v>
      </c>
      <c r="AW35" s="5">
        <f t="shared" si="10"/>
        <v>163.55237249999999</v>
      </c>
      <c r="AZ35" s="5">
        <f t="shared" si="24"/>
        <v>950.83433500000001</v>
      </c>
      <c r="BA35" s="5">
        <f t="shared" si="25"/>
        <v>950.83433500000001</v>
      </c>
      <c r="BD35" s="5">
        <f t="shared" si="26"/>
        <v>26026.717337500002</v>
      </c>
      <c r="BE35" s="5">
        <f t="shared" si="11"/>
        <v>26026.717337500002</v>
      </c>
      <c r="BH35" s="5">
        <f t="shared" si="27"/>
        <v>102271.70228000001</v>
      </c>
      <c r="BI35" s="5">
        <f t="shared" si="12"/>
        <v>102271.70228000001</v>
      </c>
      <c r="BL35" s="5">
        <f t="shared" si="28"/>
        <v>127938.61825249999</v>
      </c>
      <c r="BM35" s="5">
        <f t="shared" si="13"/>
        <v>127938.61825249999</v>
      </c>
      <c r="BP35" s="5">
        <f t="shared" si="29"/>
        <v>9229.7986275000003</v>
      </c>
      <c r="BQ35" s="5">
        <f t="shared" si="14"/>
        <v>9229.7986275000003</v>
      </c>
      <c r="BT35" s="5">
        <v>0</v>
      </c>
      <c r="BU35" s="5">
        <f t="shared" si="15"/>
        <v>0</v>
      </c>
      <c r="BX35" s="5">
        <f t="shared" si="30"/>
        <v>14966.3928975</v>
      </c>
      <c r="BY35" s="5">
        <f t="shared" si="16"/>
        <v>14966.3928975</v>
      </c>
      <c r="CB35" s="5">
        <f t="shared" si="31"/>
        <v>213280.05226</v>
      </c>
      <c r="CC35" s="5">
        <f t="shared" si="17"/>
        <v>213280.05226</v>
      </c>
      <c r="CF35" s="5">
        <v>53</v>
      </c>
      <c r="CG35" s="5">
        <f t="shared" si="18"/>
        <v>53</v>
      </c>
      <c r="CL35" s="5"/>
      <c r="CM35" s="5"/>
      <c r="CN35" s="5"/>
      <c r="CO35" s="5"/>
      <c r="CP35" s="5"/>
      <c r="CQ35" s="5"/>
      <c r="CR35" s="5"/>
      <c r="CS35" s="5"/>
      <c r="CT35" s="5"/>
      <c r="CU35" s="5"/>
    </row>
    <row r="36" spans="1:99" x14ac:dyDescent="0.2">
      <c r="A36" s="24">
        <v>12145</v>
      </c>
      <c r="C36" s="3">
        <v>5520000</v>
      </c>
      <c r="D36" s="3">
        <v>692725</v>
      </c>
      <c r="G36" s="3">
        <f t="shared" si="0"/>
        <v>5520000</v>
      </c>
      <c r="H36" s="3">
        <f t="shared" si="0"/>
        <v>692725</v>
      </c>
      <c r="I36" s="3">
        <f t="shared" si="1"/>
        <v>6212725</v>
      </c>
      <c r="W36" s="5">
        <v>401449</v>
      </c>
      <c r="X36" s="5">
        <v>50379</v>
      </c>
      <c r="Y36" s="5">
        <f t="shared" si="3"/>
        <v>451828</v>
      </c>
      <c r="AA36" s="5">
        <f t="shared" si="32"/>
        <v>5118551.3359999992</v>
      </c>
      <c r="AB36" s="3">
        <f t="shared" si="32"/>
        <v>642345.40328000009</v>
      </c>
      <c r="AC36" s="5">
        <f t="shared" si="6"/>
        <v>5760896.7392799994</v>
      </c>
      <c r="AD36" s="5"/>
      <c r="AE36" s="5">
        <f>C36*$AF$7</f>
        <v>5130.84</v>
      </c>
      <c r="AF36" s="5">
        <f t="shared" si="19"/>
        <v>643.88788750000003</v>
      </c>
      <c r="AG36" s="5">
        <f t="shared" si="7"/>
        <v>5774.7278875000002</v>
      </c>
      <c r="AI36" s="5">
        <f>C36*$AJ$7</f>
        <v>409251.14400000003</v>
      </c>
      <c r="AJ36" s="5">
        <f t="shared" si="20"/>
        <v>51358.423682500004</v>
      </c>
      <c r="AK36" s="5">
        <f t="shared" si="4"/>
        <v>460609.56768250006</v>
      </c>
      <c r="AM36" s="5">
        <f>C36*$AN$7</f>
        <v>759299.18399999989</v>
      </c>
      <c r="AN36" s="5">
        <f t="shared" si="21"/>
        <v>95287.233194999993</v>
      </c>
      <c r="AO36" s="5">
        <f t="shared" si="8"/>
        <v>854586.41719499987</v>
      </c>
      <c r="AQ36" s="5">
        <f>C36*$AR$7</f>
        <v>1396.008</v>
      </c>
      <c r="AR36" s="5">
        <f t="shared" si="22"/>
        <v>175.19015250000001</v>
      </c>
      <c r="AS36" s="5">
        <f t="shared" si="9"/>
        <v>1571.1981525000001</v>
      </c>
      <c r="AU36" s="5">
        <f>C36*$AV$7</f>
        <v>1303.2719999999999</v>
      </c>
      <c r="AV36" s="5">
        <f t="shared" si="23"/>
        <v>163.55237249999999</v>
      </c>
      <c r="AW36" s="5">
        <f t="shared" si="10"/>
        <v>1466.8243725</v>
      </c>
      <c r="AY36" s="5">
        <f>C36*$AZ$7</f>
        <v>7576.7520000000004</v>
      </c>
      <c r="AZ36" s="5">
        <f t="shared" si="24"/>
        <v>950.83433500000001</v>
      </c>
      <c r="BA36" s="5">
        <f t="shared" si="25"/>
        <v>8527.586335</v>
      </c>
      <c r="BC36" s="5">
        <f>C36*$BD$7</f>
        <v>207394.68</v>
      </c>
      <c r="BD36" s="5">
        <f t="shared" si="26"/>
        <v>26026.717337500002</v>
      </c>
      <c r="BE36" s="5">
        <f t="shared" si="11"/>
        <v>233421.39733750001</v>
      </c>
      <c r="BG36" s="5">
        <f>C36*$BH$7</f>
        <v>814955.13600000006</v>
      </c>
      <c r="BH36" s="5">
        <f t="shared" si="27"/>
        <v>102271.70228000001</v>
      </c>
      <c r="BI36" s="5">
        <f t="shared" si="12"/>
        <v>917226.83828000003</v>
      </c>
      <c r="BK36" s="5">
        <f>C36*$BL$7</f>
        <v>1019482.7279999999</v>
      </c>
      <c r="BL36" s="5">
        <f t="shared" si="28"/>
        <v>127938.61825249999</v>
      </c>
      <c r="BM36" s="5">
        <f t="shared" si="13"/>
        <v>1147421.3462524998</v>
      </c>
      <c r="BO36" s="5">
        <f>C36*$BP$7</f>
        <v>73547.928</v>
      </c>
      <c r="BP36" s="5">
        <f t="shared" si="29"/>
        <v>9229.7986275000003</v>
      </c>
      <c r="BQ36" s="5">
        <f t="shared" si="14"/>
        <v>82777.7266275</v>
      </c>
      <c r="BS36" s="5">
        <v>0</v>
      </c>
      <c r="BT36" s="5">
        <v>0</v>
      </c>
      <c r="BU36" s="5">
        <f t="shared" si="15"/>
        <v>0</v>
      </c>
      <c r="BW36" s="5">
        <f>C36*$BX$7</f>
        <v>119260.15199999999</v>
      </c>
      <c r="BX36" s="5">
        <f t="shared" si="30"/>
        <v>14966.3928975</v>
      </c>
      <c r="BY36" s="5">
        <f t="shared" si="16"/>
        <v>134226.54489749999</v>
      </c>
      <c r="CA36" s="5">
        <f>C36*$CB$7</f>
        <v>1699528.5119999999</v>
      </c>
      <c r="CB36" s="5">
        <f t="shared" si="31"/>
        <v>213280.05226</v>
      </c>
      <c r="CC36" s="5">
        <f t="shared" si="17"/>
        <v>1912808.5642599999</v>
      </c>
      <c r="CE36" s="5">
        <v>425</v>
      </c>
      <c r="CF36" s="5">
        <v>53</v>
      </c>
      <c r="CG36" s="5">
        <f t="shared" si="18"/>
        <v>478</v>
      </c>
      <c r="CL36" s="5"/>
      <c r="CM36" s="5"/>
      <c r="CN36" s="5"/>
      <c r="CO36" s="5"/>
      <c r="CP36" s="5"/>
      <c r="CQ36" s="5"/>
      <c r="CR36" s="5"/>
      <c r="CS36" s="5"/>
      <c r="CT36" s="5"/>
      <c r="CU36" s="5"/>
    </row>
    <row r="37" spans="1:99" x14ac:dyDescent="0.2">
      <c r="A37" s="24">
        <v>12328</v>
      </c>
      <c r="D37" s="3">
        <v>606475</v>
      </c>
      <c r="H37" s="3">
        <f t="shared" si="0"/>
        <v>606475</v>
      </c>
      <c r="I37" s="3">
        <f t="shared" si="1"/>
        <v>606475</v>
      </c>
      <c r="X37" s="5">
        <v>44107</v>
      </c>
      <c r="Y37" s="5">
        <f t="shared" si="3"/>
        <v>44107</v>
      </c>
      <c r="AA37" s="5"/>
      <c r="AB37" s="3">
        <f t="shared" si="32"/>
        <v>562368.67928000004</v>
      </c>
      <c r="AC37" s="5">
        <f t="shared" si="6"/>
        <v>562368.67928000004</v>
      </c>
      <c r="AD37" s="5"/>
      <c r="AE37" s="5"/>
      <c r="AF37" s="5">
        <f t="shared" si="19"/>
        <v>563.71851249999997</v>
      </c>
      <c r="AG37" s="5">
        <f t="shared" si="7"/>
        <v>563.71851249999997</v>
      </c>
      <c r="AI37" s="5"/>
      <c r="AJ37" s="5">
        <f t="shared" si="20"/>
        <v>44963.874557499999</v>
      </c>
      <c r="AK37" s="5">
        <f t="shared" si="4"/>
        <v>44963.874557499999</v>
      </c>
      <c r="AN37" s="5">
        <f t="shared" si="21"/>
        <v>83423.183444999988</v>
      </c>
      <c r="AO37" s="5">
        <f t="shared" si="8"/>
        <v>83423.183444999988</v>
      </c>
      <c r="AR37" s="5">
        <f t="shared" si="22"/>
        <v>153.37752750000001</v>
      </c>
      <c r="AS37" s="5">
        <f t="shared" si="9"/>
        <v>153.37752750000001</v>
      </c>
      <c r="AV37" s="5">
        <f t="shared" si="23"/>
        <v>143.18874750000001</v>
      </c>
      <c r="AW37" s="5">
        <f t="shared" si="10"/>
        <v>143.18874750000001</v>
      </c>
      <c r="AZ37" s="5">
        <f t="shared" si="24"/>
        <v>832.447585</v>
      </c>
      <c r="BA37" s="5">
        <f t="shared" si="25"/>
        <v>832.447585</v>
      </c>
      <c r="BD37" s="5">
        <f t="shared" si="26"/>
        <v>22786.175462499999</v>
      </c>
      <c r="BE37" s="5">
        <f t="shared" si="11"/>
        <v>22786.175462499999</v>
      </c>
      <c r="BH37" s="5">
        <f t="shared" si="27"/>
        <v>89538.028280000013</v>
      </c>
      <c r="BI37" s="5">
        <f t="shared" si="12"/>
        <v>89538.028280000013</v>
      </c>
      <c r="BL37" s="5">
        <f t="shared" si="28"/>
        <v>112009.20062749999</v>
      </c>
      <c r="BM37" s="5">
        <f t="shared" si="13"/>
        <v>112009.20062749999</v>
      </c>
      <c r="BP37" s="5">
        <f t="shared" si="29"/>
        <v>8080.6122525000001</v>
      </c>
      <c r="BQ37" s="5">
        <f t="shared" si="14"/>
        <v>8080.6122525000001</v>
      </c>
      <c r="BT37" s="5">
        <v>0</v>
      </c>
      <c r="BU37" s="5">
        <f t="shared" si="15"/>
        <v>0</v>
      </c>
      <c r="BX37" s="5">
        <f t="shared" si="30"/>
        <v>13102.9530225</v>
      </c>
      <c r="BY37" s="5">
        <f t="shared" si="16"/>
        <v>13102.9530225</v>
      </c>
      <c r="CB37" s="5">
        <f t="shared" si="31"/>
        <v>186724.91926</v>
      </c>
      <c r="CC37" s="5">
        <f t="shared" si="17"/>
        <v>186724.91926</v>
      </c>
      <c r="CF37" s="5">
        <v>47</v>
      </c>
      <c r="CG37" s="5">
        <f t="shared" si="18"/>
        <v>47</v>
      </c>
      <c r="CL37" s="5"/>
      <c r="CM37" s="5"/>
      <c r="CN37" s="5"/>
      <c r="CO37" s="5"/>
      <c r="CP37" s="5"/>
      <c r="CQ37" s="5"/>
      <c r="CR37" s="5"/>
      <c r="CS37" s="5"/>
      <c r="CT37" s="5"/>
      <c r="CU37" s="5"/>
    </row>
    <row r="38" spans="1:99" x14ac:dyDescent="0.2">
      <c r="A38" s="24">
        <v>12510</v>
      </c>
      <c r="C38" s="3">
        <v>5695000</v>
      </c>
      <c r="D38" s="3">
        <v>606475</v>
      </c>
      <c r="G38" s="3">
        <f t="shared" si="0"/>
        <v>5695000</v>
      </c>
      <c r="H38" s="3">
        <f t="shared" si="0"/>
        <v>606475</v>
      </c>
      <c r="I38" s="3">
        <f t="shared" si="1"/>
        <v>6301475</v>
      </c>
      <c r="W38" s="5">
        <v>414176</v>
      </c>
      <c r="X38" s="5">
        <v>44107</v>
      </c>
      <c r="Y38" s="5">
        <f t="shared" si="3"/>
        <v>458283</v>
      </c>
      <c r="AA38" s="5">
        <f t="shared" si="32"/>
        <v>5280824.7759999996</v>
      </c>
      <c r="AB38" s="3">
        <f t="shared" si="32"/>
        <v>562368.67928000004</v>
      </c>
      <c r="AC38" s="5">
        <f t="shared" si="6"/>
        <v>5843193.4552799994</v>
      </c>
      <c r="AD38" s="5"/>
      <c r="AE38" s="5">
        <f>C38*$AF$7</f>
        <v>5293.5024999999996</v>
      </c>
      <c r="AF38" s="5">
        <f t="shared" si="19"/>
        <v>563.71851249999997</v>
      </c>
      <c r="AG38" s="5">
        <f t="shared" si="7"/>
        <v>5857.2210124999992</v>
      </c>
      <c r="AI38" s="5">
        <f>C38*$AJ$7</f>
        <v>422225.59150000004</v>
      </c>
      <c r="AJ38" s="5">
        <f t="shared" si="20"/>
        <v>44963.874557499999</v>
      </c>
      <c r="AK38" s="5">
        <f t="shared" si="4"/>
        <v>467189.46605750005</v>
      </c>
      <c r="AM38" s="5">
        <f>C38*$AN$7</f>
        <v>783371.16899999988</v>
      </c>
      <c r="AN38" s="5">
        <f t="shared" si="21"/>
        <v>83423.183444999988</v>
      </c>
      <c r="AO38" s="5">
        <f t="shared" si="8"/>
        <v>866794.35244499985</v>
      </c>
      <c r="AQ38" s="5">
        <f>C38*$AR$7</f>
        <v>1440.2655000000002</v>
      </c>
      <c r="AR38" s="5">
        <f t="shared" si="22"/>
        <v>153.37752750000001</v>
      </c>
      <c r="AS38" s="5">
        <f t="shared" si="9"/>
        <v>1593.6430275000002</v>
      </c>
      <c r="AU38" s="5">
        <f>C38*$AV$7</f>
        <v>1344.5895</v>
      </c>
      <c r="AV38" s="5">
        <f t="shared" si="23"/>
        <v>143.18874750000001</v>
      </c>
      <c r="AW38" s="5">
        <f t="shared" si="10"/>
        <v>1487.7782475000001</v>
      </c>
      <c r="AY38" s="5">
        <f>C38*$AZ$7</f>
        <v>7816.9570000000003</v>
      </c>
      <c r="AZ38" s="5">
        <f t="shared" si="24"/>
        <v>832.447585</v>
      </c>
      <c r="BA38" s="5">
        <f t="shared" si="25"/>
        <v>8649.4045850000002</v>
      </c>
      <c r="BC38" s="5">
        <f>C38*$BD$7</f>
        <v>213969.6925</v>
      </c>
      <c r="BD38" s="5">
        <f t="shared" si="26"/>
        <v>22786.175462499999</v>
      </c>
      <c r="BE38" s="5">
        <f t="shared" si="11"/>
        <v>236755.86796249999</v>
      </c>
      <c r="BG38" s="5">
        <f>C38*$BH$7</f>
        <v>840791.57600000012</v>
      </c>
      <c r="BH38" s="5">
        <f t="shared" si="27"/>
        <v>89538.028280000013</v>
      </c>
      <c r="BI38" s="5">
        <f t="shared" si="12"/>
        <v>930329.60428000009</v>
      </c>
      <c r="BK38" s="5">
        <f>C38*$BL$7</f>
        <v>1051803.2855</v>
      </c>
      <c r="BL38" s="5">
        <f t="shared" si="28"/>
        <v>112009.20062749999</v>
      </c>
      <c r="BM38" s="5">
        <f t="shared" si="13"/>
        <v>1163812.4861275</v>
      </c>
      <c r="BO38" s="5">
        <f>C38*$BP$7</f>
        <v>75879.610499999995</v>
      </c>
      <c r="BP38" s="5">
        <f t="shared" si="29"/>
        <v>8080.6122525000001</v>
      </c>
      <c r="BQ38" s="5">
        <f t="shared" si="14"/>
        <v>83960.222752499991</v>
      </c>
      <c r="BS38" s="5">
        <v>0</v>
      </c>
      <c r="BT38" s="5">
        <v>0</v>
      </c>
      <c r="BU38" s="5">
        <f t="shared" si="15"/>
        <v>0</v>
      </c>
      <c r="BW38" s="5">
        <f>C38*$BX$7</f>
        <v>123041.04449999999</v>
      </c>
      <c r="BX38" s="5">
        <f t="shared" si="30"/>
        <v>13102.9530225</v>
      </c>
      <c r="BY38" s="5">
        <f t="shared" si="16"/>
        <v>136143.99752249999</v>
      </c>
      <c r="CA38" s="5">
        <f>C38*$CB$7</f>
        <v>1753408.4919999999</v>
      </c>
      <c r="CB38" s="5">
        <f t="shared" si="31"/>
        <v>186724.91926</v>
      </c>
      <c r="CC38" s="5">
        <f t="shared" si="17"/>
        <v>1940133.41126</v>
      </c>
      <c r="CE38" s="5">
        <v>439</v>
      </c>
      <c r="CF38" s="5">
        <v>47</v>
      </c>
      <c r="CG38" s="5">
        <f t="shared" si="18"/>
        <v>486</v>
      </c>
      <c r="CL38" s="5"/>
      <c r="CM38" s="5"/>
      <c r="CN38" s="5"/>
      <c r="CO38" s="5"/>
      <c r="CP38" s="5"/>
      <c r="CQ38" s="5"/>
      <c r="CR38" s="5"/>
      <c r="CS38" s="5"/>
      <c r="CT38" s="5"/>
      <c r="CU38" s="5"/>
    </row>
    <row r="39" spans="1:99" x14ac:dyDescent="0.2">
      <c r="A39" s="24">
        <v>12693</v>
      </c>
      <c r="D39" s="3">
        <v>517491</v>
      </c>
      <c r="H39" s="3">
        <f t="shared" si="0"/>
        <v>517491</v>
      </c>
      <c r="I39" s="3">
        <f t="shared" si="1"/>
        <v>517491</v>
      </c>
      <c r="X39" s="5">
        <v>37635</v>
      </c>
      <c r="Y39" s="5">
        <f t="shared" si="3"/>
        <v>37635</v>
      </c>
      <c r="AA39" s="5"/>
      <c r="AB39" s="3">
        <f t="shared" si="32"/>
        <v>479855.99922879995</v>
      </c>
      <c r="AC39" s="5">
        <f t="shared" si="6"/>
        <v>479855.99922879995</v>
      </c>
      <c r="AD39" s="5"/>
      <c r="AE39" s="5"/>
      <c r="AF39" s="5">
        <f t="shared" si="19"/>
        <v>481.00788449999999</v>
      </c>
      <c r="AG39" s="5">
        <f t="shared" si="7"/>
        <v>481.00788449999999</v>
      </c>
      <c r="AI39" s="5"/>
      <c r="AJ39" s="5">
        <f t="shared" si="20"/>
        <v>38366.627492700005</v>
      </c>
      <c r="AK39" s="5">
        <f t="shared" si="4"/>
        <v>38366.627492700005</v>
      </c>
      <c r="AN39" s="5">
        <f t="shared" si="21"/>
        <v>71183.060512199998</v>
      </c>
      <c r="AO39" s="5">
        <f t="shared" si="8"/>
        <v>71183.060512199998</v>
      </c>
      <c r="AR39" s="5">
        <f t="shared" si="22"/>
        <v>130.87347390000002</v>
      </c>
      <c r="AS39" s="5">
        <f t="shared" si="9"/>
        <v>130.87347390000002</v>
      </c>
      <c r="AV39" s="5">
        <f t="shared" si="23"/>
        <v>122.1796251</v>
      </c>
      <c r="AW39" s="5">
        <f t="shared" si="10"/>
        <v>122.1796251</v>
      </c>
      <c r="AZ39" s="5">
        <f t="shared" si="24"/>
        <v>710.30814659999999</v>
      </c>
      <c r="BA39" s="5">
        <f t="shared" si="25"/>
        <v>710.30814659999999</v>
      </c>
      <c r="BD39" s="5">
        <f t="shared" si="26"/>
        <v>19442.9131065</v>
      </c>
      <c r="BE39" s="5">
        <f t="shared" si="11"/>
        <v>19442.9131065</v>
      </c>
      <c r="BH39" s="5">
        <f t="shared" si="27"/>
        <v>76400.715268800006</v>
      </c>
      <c r="BI39" s="5">
        <f t="shared" si="12"/>
        <v>76400.715268800006</v>
      </c>
      <c r="BL39" s="5">
        <f t="shared" si="28"/>
        <v>95574.84354989999</v>
      </c>
      <c r="BM39" s="5">
        <f t="shared" si="13"/>
        <v>95574.84354989999</v>
      </c>
      <c r="BP39" s="5">
        <f t="shared" si="29"/>
        <v>6894.9983348999995</v>
      </c>
      <c r="BQ39" s="5">
        <f t="shared" si="14"/>
        <v>6894.9983348999995</v>
      </c>
      <c r="BT39" s="5">
        <v>0</v>
      </c>
      <c r="BU39" s="5">
        <f t="shared" si="15"/>
        <v>0</v>
      </c>
      <c r="BX39" s="5">
        <f t="shared" si="30"/>
        <v>11180.4448041</v>
      </c>
      <c r="BY39" s="5">
        <f t="shared" si="16"/>
        <v>11180.4448041</v>
      </c>
      <c r="CB39" s="5">
        <f t="shared" si="31"/>
        <v>159328.02702959999</v>
      </c>
      <c r="CC39" s="5">
        <f t="shared" si="17"/>
        <v>159328.02702959999</v>
      </c>
      <c r="CF39" s="5">
        <v>40</v>
      </c>
      <c r="CG39" s="5">
        <f t="shared" si="18"/>
        <v>40</v>
      </c>
      <c r="CL39" s="5"/>
      <c r="CM39" s="5"/>
      <c r="CN39" s="5"/>
      <c r="CO39" s="5"/>
      <c r="CP39" s="5"/>
      <c r="CQ39" s="5"/>
      <c r="CR39" s="5"/>
      <c r="CS39" s="5"/>
      <c r="CT39" s="5"/>
      <c r="CU39" s="5"/>
    </row>
    <row r="40" spans="1:99" x14ac:dyDescent="0.2">
      <c r="A40" s="24">
        <v>12875</v>
      </c>
      <c r="C40" s="3">
        <v>5870000</v>
      </c>
      <c r="D40" s="3">
        <v>517491</v>
      </c>
      <c r="G40" s="3">
        <f t="shared" si="0"/>
        <v>5870000</v>
      </c>
      <c r="H40" s="3">
        <f t="shared" si="0"/>
        <v>517491</v>
      </c>
      <c r="I40" s="3">
        <f t="shared" si="1"/>
        <v>6387491</v>
      </c>
      <c r="W40" s="5">
        <v>426903</v>
      </c>
      <c r="X40" s="5">
        <v>37635</v>
      </c>
      <c r="Y40" s="5">
        <f t="shared" si="3"/>
        <v>464538</v>
      </c>
      <c r="AA40" s="5">
        <f t="shared" si="32"/>
        <v>5443097.216</v>
      </c>
      <c r="AB40" s="3">
        <f t="shared" si="32"/>
        <v>479855.99922879995</v>
      </c>
      <c r="AC40" s="5">
        <f t="shared" si="6"/>
        <v>5922953.2152287997</v>
      </c>
      <c r="AD40" s="5"/>
      <c r="AE40" s="5">
        <f>C40*$AF$7</f>
        <v>5456.165</v>
      </c>
      <c r="AF40" s="5">
        <f t="shared" si="19"/>
        <v>481.00788449999999</v>
      </c>
      <c r="AG40" s="5">
        <f t="shared" si="7"/>
        <v>5937.1728844999998</v>
      </c>
      <c r="AI40" s="5">
        <f>C40*$AJ$7</f>
        <v>435200.03899999999</v>
      </c>
      <c r="AJ40" s="5">
        <f t="shared" si="20"/>
        <v>38366.627492700005</v>
      </c>
      <c r="AK40" s="5">
        <f t="shared" si="4"/>
        <v>473566.66649269999</v>
      </c>
      <c r="AM40" s="5">
        <f>C40*$AN$7</f>
        <v>807443.15399999998</v>
      </c>
      <c r="AN40" s="5">
        <f t="shared" si="21"/>
        <v>71183.060512199998</v>
      </c>
      <c r="AO40" s="5">
        <f t="shared" si="8"/>
        <v>878626.21451219998</v>
      </c>
      <c r="AQ40" s="5">
        <f>C40*$AR$7</f>
        <v>1484.5230000000001</v>
      </c>
      <c r="AR40" s="5">
        <f t="shared" si="22"/>
        <v>130.87347390000002</v>
      </c>
      <c r="AS40" s="5">
        <f t="shared" si="9"/>
        <v>1615.3964739000003</v>
      </c>
      <c r="AU40" s="5">
        <f>C40*$AV$7</f>
        <v>1385.9069999999999</v>
      </c>
      <c r="AV40" s="5">
        <f t="shared" si="23"/>
        <v>122.1796251</v>
      </c>
      <c r="AW40" s="5">
        <f t="shared" si="10"/>
        <v>1508.0866251</v>
      </c>
      <c r="AY40" s="5">
        <f>C40*$AZ$7</f>
        <v>8057.1620000000003</v>
      </c>
      <c r="AZ40" s="5">
        <f t="shared" si="24"/>
        <v>710.30814659999999</v>
      </c>
      <c r="BA40" s="5">
        <f t="shared" si="25"/>
        <v>8767.4701466000006</v>
      </c>
      <c r="BC40" s="5">
        <f>C40*$BD$7</f>
        <v>220544.70500000002</v>
      </c>
      <c r="BD40" s="5">
        <f t="shared" si="26"/>
        <v>19442.9131065</v>
      </c>
      <c r="BE40" s="5">
        <f t="shared" si="11"/>
        <v>239987.61810650001</v>
      </c>
      <c r="BG40" s="5">
        <f>C40*$BH$7</f>
        <v>866628.01600000006</v>
      </c>
      <c r="BH40" s="5">
        <f t="shared" si="27"/>
        <v>76400.715268800006</v>
      </c>
      <c r="BI40" s="5">
        <f t="shared" si="12"/>
        <v>943028.7312688001</v>
      </c>
      <c r="BK40" s="5">
        <f>C40*$BL$7</f>
        <v>1084123.8429999999</v>
      </c>
      <c r="BL40" s="5">
        <f t="shared" si="28"/>
        <v>95574.84354989999</v>
      </c>
      <c r="BM40" s="5">
        <f t="shared" si="13"/>
        <v>1179698.6865498999</v>
      </c>
      <c r="BO40" s="5">
        <f>C40*$BP$7</f>
        <v>78211.293000000005</v>
      </c>
      <c r="BP40" s="5">
        <f t="shared" si="29"/>
        <v>6894.9983348999995</v>
      </c>
      <c r="BQ40" s="5">
        <f t="shared" si="14"/>
        <v>85106.291334900001</v>
      </c>
      <c r="BS40" s="5">
        <v>0</v>
      </c>
      <c r="BT40" s="5">
        <v>0</v>
      </c>
      <c r="BU40" s="5">
        <f t="shared" si="15"/>
        <v>0</v>
      </c>
      <c r="BW40" s="5">
        <f>C40*$BX$7</f>
        <v>126821.93699999999</v>
      </c>
      <c r="BX40" s="5">
        <f t="shared" si="30"/>
        <v>11180.4448041</v>
      </c>
      <c r="BY40" s="5">
        <f t="shared" si="16"/>
        <v>138002.3818041</v>
      </c>
      <c r="CA40" s="5">
        <f>C40*$CB$7</f>
        <v>1807288.4719999998</v>
      </c>
      <c r="CB40" s="5">
        <f t="shared" si="31"/>
        <v>159328.02702959999</v>
      </c>
      <c r="CC40" s="5">
        <f t="shared" si="17"/>
        <v>1966616.4990295998</v>
      </c>
      <c r="CE40" s="5">
        <v>452</v>
      </c>
      <c r="CF40" s="5">
        <v>40</v>
      </c>
      <c r="CG40" s="5">
        <f t="shared" si="18"/>
        <v>492</v>
      </c>
      <c r="CL40" s="5"/>
      <c r="CM40" s="5"/>
      <c r="CN40" s="5"/>
      <c r="CO40" s="5"/>
      <c r="CP40" s="5"/>
      <c r="CQ40" s="5"/>
      <c r="CR40" s="5"/>
      <c r="CS40" s="5"/>
      <c r="CT40" s="5"/>
      <c r="CU40" s="5"/>
    </row>
    <row r="41" spans="1:99" x14ac:dyDescent="0.2">
      <c r="A41" s="24">
        <v>13058</v>
      </c>
      <c r="D41" s="3">
        <v>422103</v>
      </c>
      <c r="H41" s="3">
        <f t="shared" si="0"/>
        <v>422103</v>
      </c>
      <c r="I41" s="3">
        <f t="shared" si="1"/>
        <v>422103</v>
      </c>
      <c r="X41" s="5">
        <v>30698</v>
      </c>
      <c r="Y41" s="5">
        <f t="shared" si="3"/>
        <v>30698</v>
      </c>
      <c r="AA41" s="5"/>
      <c r="AB41" s="3">
        <f t="shared" si="32"/>
        <v>391405.55087040004</v>
      </c>
      <c r="AC41" s="5">
        <f t="shared" si="6"/>
        <v>391405.55087040004</v>
      </c>
      <c r="AD41" s="5"/>
      <c r="AE41" s="5"/>
      <c r="AF41" s="5">
        <f t="shared" si="19"/>
        <v>392.34473850000001</v>
      </c>
      <c r="AG41" s="5">
        <f t="shared" si="7"/>
        <v>392.34473850000001</v>
      </c>
      <c r="AI41" s="5"/>
      <c r="AJ41" s="5">
        <f t="shared" si="20"/>
        <v>31294.589789100002</v>
      </c>
      <c r="AK41" s="5">
        <f t="shared" si="4"/>
        <v>31294.589789100002</v>
      </c>
      <c r="AN41" s="5">
        <f t="shared" si="21"/>
        <v>58062.040482599994</v>
      </c>
      <c r="AO41" s="5">
        <f t="shared" si="8"/>
        <v>58062.040482599994</v>
      </c>
      <c r="AR41" s="5">
        <f t="shared" si="22"/>
        <v>106.74984870000002</v>
      </c>
      <c r="AS41" s="5">
        <f t="shared" si="9"/>
        <v>106.74984870000002</v>
      </c>
      <c r="AV41" s="5">
        <f t="shared" si="23"/>
        <v>99.658518299999997</v>
      </c>
      <c r="AW41" s="5">
        <f t="shared" si="10"/>
        <v>99.658518299999997</v>
      </c>
      <c r="AZ41" s="5">
        <f t="shared" si="24"/>
        <v>579.37857780000002</v>
      </c>
      <c r="BA41" s="5">
        <f t="shared" si="25"/>
        <v>579.37857780000002</v>
      </c>
      <c r="BD41" s="5">
        <f t="shared" si="26"/>
        <v>15859.042864500001</v>
      </c>
      <c r="BE41" s="5">
        <f t="shared" si="11"/>
        <v>15859.042864500001</v>
      </c>
      <c r="BH41" s="5">
        <f t="shared" si="27"/>
        <v>62317.936190400003</v>
      </c>
      <c r="BI41" s="5">
        <f t="shared" si="12"/>
        <v>62317.936190400003</v>
      </c>
      <c r="BL41" s="5">
        <f t="shared" si="28"/>
        <v>77957.738756699997</v>
      </c>
      <c r="BM41" s="5">
        <f t="shared" si="13"/>
        <v>77957.738756699997</v>
      </c>
      <c r="BP41" s="5">
        <f t="shared" si="29"/>
        <v>5624.0581616999998</v>
      </c>
      <c r="BQ41" s="5">
        <f t="shared" si="14"/>
        <v>5624.0581616999998</v>
      </c>
      <c r="BT41" s="5">
        <v>0</v>
      </c>
      <c r="BU41" s="5">
        <f t="shared" si="15"/>
        <v>0</v>
      </c>
      <c r="BX41" s="5">
        <f t="shared" si="30"/>
        <v>9119.5775252999993</v>
      </c>
      <c r="BY41" s="5">
        <f t="shared" si="16"/>
        <v>9119.5775252999993</v>
      </c>
      <c r="CB41" s="5">
        <f t="shared" si="31"/>
        <v>129959.4354168</v>
      </c>
      <c r="CC41" s="5">
        <f t="shared" si="17"/>
        <v>129959.4354168</v>
      </c>
      <c r="CF41" s="5">
        <v>33</v>
      </c>
      <c r="CG41" s="5">
        <f t="shared" si="18"/>
        <v>33</v>
      </c>
      <c r="CL41" s="5"/>
      <c r="CM41" s="5"/>
      <c r="CN41" s="5"/>
      <c r="CO41" s="5"/>
      <c r="CP41" s="5"/>
      <c r="CQ41" s="5"/>
      <c r="CR41" s="5"/>
      <c r="CS41" s="5"/>
      <c r="CT41" s="5"/>
      <c r="CU41" s="5"/>
    </row>
    <row r="42" spans="1:99" x14ac:dyDescent="0.2">
      <c r="A42" s="24">
        <v>13241</v>
      </c>
      <c r="C42" s="3">
        <v>6065000</v>
      </c>
      <c r="D42" s="3">
        <v>422103</v>
      </c>
      <c r="G42" s="3">
        <f t="shared" si="0"/>
        <v>6065000</v>
      </c>
      <c r="H42" s="3">
        <f t="shared" si="0"/>
        <v>422103</v>
      </c>
      <c r="I42" s="3">
        <f t="shared" si="1"/>
        <v>6487103</v>
      </c>
      <c r="W42" s="5">
        <v>441084</v>
      </c>
      <c r="X42" s="5">
        <v>30698</v>
      </c>
      <c r="Y42" s="5">
        <f t="shared" si="3"/>
        <v>471782</v>
      </c>
      <c r="AA42" s="5">
        <f t="shared" si="32"/>
        <v>5623915.5920000002</v>
      </c>
      <c r="AB42" s="3">
        <f t="shared" si="32"/>
        <v>391405.55087040004</v>
      </c>
      <c r="AC42" s="5">
        <f t="shared" si="6"/>
        <v>6015321.1428704001</v>
      </c>
      <c r="AD42" s="5"/>
      <c r="AE42" s="5">
        <f>C42*$AF$7</f>
        <v>5637.4174999999996</v>
      </c>
      <c r="AF42" s="5">
        <f t="shared" si="19"/>
        <v>392.34473850000001</v>
      </c>
      <c r="AG42" s="5">
        <f t="shared" si="7"/>
        <v>6029.7622384999995</v>
      </c>
      <c r="AI42" s="5">
        <f>C42*$AJ$7</f>
        <v>449657.28049999999</v>
      </c>
      <c r="AJ42" s="5">
        <f t="shared" si="20"/>
        <v>31294.589789100002</v>
      </c>
      <c r="AK42" s="5">
        <f t="shared" si="4"/>
        <v>480951.87028909998</v>
      </c>
      <c r="AM42" s="5">
        <f>C42*$AN$7</f>
        <v>834266.22299999988</v>
      </c>
      <c r="AN42" s="5">
        <f t="shared" si="21"/>
        <v>58062.040482599994</v>
      </c>
      <c r="AO42" s="5">
        <f t="shared" si="8"/>
        <v>892328.26348259987</v>
      </c>
      <c r="AQ42" s="5">
        <f>C42*$AR$7</f>
        <v>1533.8385000000001</v>
      </c>
      <c r="AR42" s="5">
        <f t="shared" si="22"/>
        <v>106.74984870000002</v>
      </c>
      <c r="AS42" s="5">
        <f t="shared" si="9"/>
        <v>1640.5883487000001</v>
      </c>
      <c r="AU42" s="5">
        <f>C42*$AV$7</f>
        <v>1431.9465</v>
      </c>
      <c r="AV42" s="5">
        <f t="shared" si="23"/>
        <v>99.658518299999997</v>
      </c>
      <c r="AW42" s="5">
        <f t="shared" si="10"/>
        <v>1531.6050183</v>
      </c>
      <c r="AY42" s="5">
        <f>C42*$AZ$7</f>
        <v>8324.8190000000013</v>
      </c>
      <c r="AZ42" s="5">
        <f t="shared" si="24"/>
        <v>579.37857780000002</v>
      </c>
      <c r="BA42" s="5">
        <f t="shared" si="25"/>
        <v>8904.1975778000015</v>
      </c>
      <c r="BC42" s="5">
        <f>C42*$BD$7</f>
        <v>227871.14749999999</v>
      </c>
      <c r="BD42" s="5">
        <f t="shared" si="26"/>
        <v>15859.042864500001</v>
      </c>
      <c r="BE42" s="5">
        <f t="shared" si="11"/>
        <v>243730.19036449998</v>
      </c>
      <c r="BG42" s="5">
        <f>C42*$BH$7</f>
        <v>895417.19200000004</v>
      </c>
      <c r="BH42" s="5">
        <f t="shared" si="27"/>
        <v>62317.936190400003</v>
      </c>
      <c r="BI42" s="5">
        <f t="shared" si="12"/>
        <v>957735.12819040008</v>
      </c>
      <c r="BK42" s="5">
        <f>C42*$BL$7</f>
        <v>1120138.1784999999</v>
      </c>
      <c r="BL42" s="5">
        <f t="shared" si="28"/>
        <v>77957.738756699997</v>
      </c>
      <c r="BM42" s="5">
        <f t="shared" si="13"/>
        <v>1198095.9172566999</v>
      </c>
      <c r="BO42" s="5">
        <f>C42*$BP$7</f>
        <v>80809.453500000003</v>
      </c>
      <c r="BP42" s="5">
        <f t="shared" si="29"/>
        <v>5624.0581616999998</v>
      </c>
      <c r="BQ42" s="5">
        <f t="shared" si="14"/>
        <v>86433.511661700002</v>
      </c>
      <c r="BS42" s="5">
        <v>0</v>
      </c>
      <c r="BT42" s="5">
        <v>0</v>
      </c>
      <c r="BU42" s="5">
        <f t="shared" si="15"/>
        <v>0</v>
      </c>
      <c r="BW42" s="5">
        <f>C42*$BX$7</f>
        <v>131034.93149999999</v>
      </c>
      <c r="BX42" s="5">
        <f t="shared" si="30"/>
        <v>9119.5775252999993</v>
      </c>
      <c r="BY42" s="5">
        <f t="shared" si="16"/>
        <v>140154.50902529998</v>
      </c>
      <c r="CA42" s="5">
        <f>C42*$CB$7</f>
        <v>1867326.1639999999</v>
      </c>
      <c r="CB42" s="5">
        <f t="shared" si="31"/>
        <v>129959.4354168</v>
      </c>
      <c r="CC42" s="5">
        <f t="shared" si="17"/>
        <v>1997285.5994167998</v>
      </c>
      <c r="CE42" s="5">
        <v>467</v>
      </c>
      <c r="CF42" s="5">
        <v>33</v>
      </c>
      <c r="CG42" s="5">
        <f t="shared" si="18"/>
        <v>500</v>
      </c>
      <c r="CL42" s="5"/>
      <c r="CM42" s="5"/>
      <c r="CN42" s="5"/>
      <c r="CO42" s="5"/>
      <c r="CP42" s="5"/>
      <c r="CQ42" s="5"/>
      <c r="CR42" s="5"/>
      <c r="CS42" s="5"/>
      <c r="CT42" s="5"/>
      <c r="CU42" s="5"/>
    </row>
    <row r="43" spans="1:99" x14ac:dyDescent="0.2">
      <c r="A43" s="24">
        <v>13424</v>
      </c>
      <c r="D43" s="3">
        <v>323547</v>
      </c>
      <c r="H43" s="3">
        <f t="shared" si="0"/>
        <v>323547</v>
      </c>
      <c r="I43" s="3">
        <f t="shared" si="1"/>
        <v>323547</v>
      </c>
      <c r="X43" s="5">
        <v>23530</v>
      </c>
      <c r="Y43" s="5">
        <f t="shared" si="3"/>
        <v>23530</v>
      </c>
      <c r="AA43" s="5"/>
      <c r="AB43" s="3">
        <f t="shared" si="32"/>
        <v>300016.74304959999</v>
      </c>
      <c r="AC43" s="5">
        <f t="shared" si="6"/>
        <v>300016.74304959999</v>
      </c>
      <c r="AD43" s="5"/>
      <c r="AE43" s="5"/>
      <c r="AF43" s="5">
        <f t="shared" si="19"/>
        <v>300.73693650000001</v>
      </c>
      <c r="AG43" s="5">
        <f t="shared" si="7"/>
        <v>300.73693650000001</v>
      </c>
      <c r="AI43" s="5"/>
      <c r="AJ43" s="5">
        <f t="shared" si="20"/>
        <v>23987.677515900003</v>
      </c>
      <c r="AK43" s="5">
        <f t="shared" si="4"/>
        <v>23987.677515900003</v>
      </c>
      <c r="AN43" s="5">
        <f t="shared" si="21"/>
        <v>44505.248747399994</v>
      </c>
      <c r="AO43" s="5">
        <f t="shared" si="8"/>
        <v>44505.248747399994</v>
      </c>
      <c r="AR43" s="5">
        <f t="shared" si="22"/>
        <v>81.825036300000008</v>
      </c>
      <c r="AS43" s="5">
        <f t="shared" si="9"/>
        <v>81.825036300000008</v>
      </c>
      <c r="AV43" s="5">
        <f t="shared" si="23"/>
        <v>76.389446699999993</v>
      </c>
      <c r="AW43" s="5">
        <f t="shared" si="10"/>
        <v>76.389446699999993</v>
      </c>
      <c r="AZ43" s="5">
        <f t="shared" si="24"/>
        <v>444.1006122</v>
      </c>
      <c r="BA43" s="5">
        <f t="shared" si="25"/>
        <v>444.1006122</v>
      </c>
      <c r="BD43" s="5">
        <f t="shared" si="26"/>
        <v>12156.1461105</v>
      </c>
      <c r="BE43" s="5">
        <f t="shared" si="11"/>
        <v>12156.1461105</v>
      </c>
      <c r="BH43" s="5">
        <f t="shared" si="27"/>
        <v>47767.443729600003</v>
      </c>
      <c r="BI43" s="5">
        <f t="shared" si="12"/>
        <v>47767.443729600003</v>
      </c>
      <c r="BL43" s="5">
        <f t="shared" si="28"/>
        <v>59755.539528299996</v>
      </c>
      <c r="BM43" s="5">
        <f t="shared" si="13"/>
        <v>59755.539528299996</v>
      </c>
      <c r="BP43" s="5">
        <f t="shared" si="29"/>
        <v>4310.9078732999997</v>
      </c>
      <c r="BQ43" s="5">
        <f t="shared" si="14"/>
        <v>4310.9078732999997</v>
      </c>
      <c r="BT43" s="5">
        <v>0</v>
      </c>
      <c r="BU43" s="5">
        <f t="shared" si="15"/>
        <v>0</v>
      </c>
      <c r="BX43" s="5">
        <f t="shared" si="30"/>
        <v>6990.2652896999998</v>
      </c>
      <c r="BY43" s="5">
        <f t="shared" si="16"/>
        <v>6990.2652896999998</v>
      </c>
      <c r="CB43" s="5">
        <f t="shared" si="31"/>
        <v>99615.462223199997</v>
      </c>
      <c r="CC43" s="5">
        <f t="shared" si="17"/>
        <v>99615.462223199997</v>
      </c>
      <c r="CF43" s="5">
        <v>25</v>
      </c>
      <c r="CG43" s="5">
        <f t="shared" si="18"/>
        <v>25</v>
      </c>
      <c r="CL43" s="5"/>
      <c r="CM43" s="5"/>
      <c r="CN43" s="5"/>
      <c r="CO43" s="5"/>
      <c r="CP43" s="5"/>
      <c r="CQ43" s="5"/>
      <c r="CR43" s="5"/>
      <c r="CS43" s="5"/>
      <c r="CT43" s="5"/>
      <c r="CU43" s="5"/>
    </row>
    <row r="44" spans="1:99" x14ac:dyDescent="0.2">
      <c r="A44" s="24">
        <v>13606</v>
      </c>
      <c r="C44" s="3">
        <v>6260000</v>
      </c>
      <c r="D44" s="3">
        <v>323547</v>
      </c>
      <c r="G44" s="3">
        <f t="shared" si="0"/>
        <v>6260000</v>
      </c>
      <c r="H44" s="3">
        <f t="shared" si="0"/>
        <v>323547</v>
      </c>
      <c r="I44" s="3">
        <f t="shared" si="1"/>
        <v>6583547</v>
      </c>
      <c r="W44" s="5">
        <v>455266</v>
      </c>
      <c r="X44" s="5">
        <v>23530</v>
      </c>
      <c r="Y44" s="5">
        <f t="shared" si="3"/>
        <v>478796</v>
      </c>
      <c r="AA44" s="5">
        <f t="shared" si="32"/>
        <v>5804733.9680000003</v>
      </c>
      <c r="AB44" s="3">
        <f t="shared" si="32"/>
        <v>300016.74304959999</v>
      </c>
      <c r="AC44" s="5">
        <f t="shared" si="6"/>
        <v>6104750.7110496005</v>
      </c>
      <c r="AD44" s="5"/>
      <c r="AE44" s="5">
        <f>C44*$AF$7</f>
        <v>5818.67</v>
      </c>
      <c r="AF44" s="5">
        <f t="shared" si="19"/>
        <v>300.73693650000001</v>
      </c>
      <c r="AG44" s="5">
        <f t="shared" si="7"/>
        <v>6119.4069365000005</v>
      </c>
      <c r="AI44" s="5">
        <f>C44*$AJ$7</f>
        <v>464114.522</v>
      </c>
      <c r="AJ44" s="5">
        <f t="shared" si="20"/>
        <v>23987.677515900003</v>
      </c>
      <c r="AK44" s="5">
        <f t="shared" si="4"/>
        <v>488102.19951589999</v>
      </c>
      <c r="AM44" s="5">
        <f>C44*$AN$7</f>
        <v>861089.2919999999</v>
      </c>
      <c r="AN44" s="5">
        <f t="shared" si="21"/>
        <v>44505.248747399994</v>
      </c>
      <c r="AO44" s="5">
        <f t="shared" si="8"/>
        <v>905594.54074739991</v>
      </c>
      <c r="AQ44" s="5">
        <f>C44*$AR$7</f>
        <v>1583.1540000000002</v>
      </c>
      <c r="AR44" s="5">
        <f t="shared" si="22"/>
        <v>81.825036300000008</v>
      </c>
      <c r="AS44" s="5">
        <f t="shared" si="9"/>
        <v>1664.9790363000002</v>
      </c>
      <c r="AU44" s="5">
        <f>C44*$AV$7</f>
        <v>1477.9859999999999</v>
      </c>
      <c r="AV44" s="5">
        <f t="shared" si="23"/>
        <v>76.389446699999993</v>
      </c>
      <c r="AW44" s="5">
        <f t="shared" si="10"/>
        <v>1554.3754466999999</v>
      </c>
      <c r="AY44" s="5">
        <f>C44*$AZ$7</f>
        <v>8592.4760000000006</v>
      </c>
      <c r="AZ44" s="5">
        <f t="shared" si="24"/>
        <v>444.1006122</v>
      </c>
      <c r="BA44" s="5">
        <f t="shared" si="25"/>
        <v>9036.5766122000005</v>
      </c>
      <c r="BC44" s="5">
        <f>C44*$BD$7</f>
        <v>235197.59</v>
      </c>
      <c r="BD44" s="5">
        <f t="shared" si="26"/>
        <v>12156.1461105</v>
      </c>
      <c r="BE44" s="5">
        <f t="shared" si="11"/>
        <v>247353.7361105</v>
      </c>
      <c r="BG44" s="5">
        <f>C44*$BH$7</f>
        <v>924206.36800000013</v>
      </c>
      <c r="BH44" s="5">
        <f t="shared" si="27"/>
        <v>47767.443729600003</v>
      </c>
      <c r="BI44" s="5">
        <f t="shared" si="12"/>
        <v>971973.81172960019</v>
      </c>
      <c r="BK44" s="5">
        <f>C44*$BL$7</f>
        <v>1156152.514</v>
      </c>
      <c r="BL44" s="5">
        <f t="shared" si="28"/>
        <v>59755.539528299996</v>
      </c>
      <c r="BM44" s="5">
        <f t="shared" si="13"/>
        <v>1215908.0535283</v>
      </c>
      <c r="BO44" s="5">
        <f>C44*$BP$7</f>
        <v>83407.614000000001</v>
      </c>
      <c r="BP44" s="5">
        <f t="shared" si="29"/>
        <v>4310.9078732999997</v>
      </c>
      <c r="BQ44" s="5">
        <f t="shared" si="14"/>
        <v>87718.521873300007</v>
      </c>
      <c r="BS44" s="5">
        <v>0</v>
      </c>
      <c r="BT44" s="5">
        <v>0</v>
      </c>
      <c r="BU44" s="5">
        <f t="shared" si="15"/>
        <v>0</v>
      </c>
      <c r="BW44" s="5">
        <f>C44*$BX$7</f>
        <v>135247.92599999998</v>
      </c>
      <c r="BX44" s="5">
        <f t="shared" si="30"/>
        <v>6990.2652896999998</v>
      </c>
      <c r="BY44" s="5">
        <f t="shared" si="16"/>
        <v>142238.19128969999</v>
      </c>
      <c r="CA44" s="5">
        <f>C44*$CB$7</f>
        <v>1927363.8559999999</v>
      </c>
      <c r="CB44" s="5">
        <f t="shared" si="31"/>
        <v>99615.462223199997</v>
      </c>
      <c r="CC44" s="5">
        <f t="shared" si="17"/>
        <v>2026979.3182231998</v>
      </c>
      <c r="CE44" s="5">
        <v>482</v>
      </c>
      <c r="CF44" s="5">
        <v>25</v>
      </c>
      <c r="CG44" s="5">
        <f t="shared" si="18"/>
        <v>507</v>
      </c>
      <c r="CL44" s="5"/>
      <c r="CM44" s="5"/>
      <c r="CN44" s="5"/>
      <c r="CO44" s="5"/>
      <c r="CP44" s="5"/>
      <c r="CQ44" s="5"/>
      <c r="CR44" s="5"/>
      <c r="CS44" s="5"/>
      <c r="CT44" s="5"/>
      <c r="CU44" s="5"/>
    </row>
    <row r="45" spans="1:99" x14ac:dyDescent="0.2">
      <c r="A45" s="24">
        <v>13789</v>
      </c>
      <c r="D45" s="3">
        <v>221822</v>
      </c>
      <c r="H45" s="3">
        <f t="shared" si="0"/>
        <v>221822</v>
      </c>
      <c r="I45" s="3">
        <f t="shared" si="1"/>
        <v>221822</v>
      </c>
      <c r="X45" s="5">
        <v>16132</v>
      </c>
      <c r="Y45" s="5">
        <f t="shared" si="3"/>
        <v>16132</v>
      </c>
      <c r="AA45" s="5"/>
      <c r="AB45" s="3">
        <f t="shared" si="32"/>
        <v>205689.64856959996</v>
      </c>
      <c r="AC45" s="5">
        <f t="shared" si="6"/>
        <v>205689.64856959996</v>
      </c>
      <c r="AD45" s="5"/>
      <c r="AE45" s="5"/>
      <c r="AF45" s="5">
        <f t="shared" si="19"/>
        <v>206.183549</v>
      </c>
      <c r="AG45" s="5">
        <f t="shared" si="7"/>
        <v>206.183549</v>
      </c>
      <c r="AI45" s="5"/>
      <c r="AJ45" s="5">
        <f t="shared" si="20"/>
        <v>16445.8165334</v>
      </c>
      <c r="AK45" s="5">
        <f t="shared" si="4"/>
        <v>16445.8165334</v>
      </c>
      <c r="AN45" s="5">
        <f t="shared" si="21"/>
        <v>30512.547752399998</v>
      </c>
      <c r="AO45" s="5">
        <f t="shared" si="8"/>
        <v>30512.547752399998</v>
      </c>
      <c r="AR45" s="5">
        <f t="shared" si="22"/>
        <v>56.098783800000007</v>
      </c>
      <c r="AS45" s="5">
        <f t="shared" si="9"/>
        <v>56.098783800000007</v>
      </c>
      <c r="AV45" s="5">
        <f t="shared" si="23"/>
        <v>52.372174199999996</v>
      </c>
      <c r="AW45" s="5">
        <f t="shared" si="10"/>
        <v>52.372174199999996</v>
      </c>
      <c r="AZ45" s="5">
        <f t="shared" si="24"/>
        <v>304.47287720000003</v>
      </c>
      <c r="BA45" s="5">
        <f t="shared" si="25"/>
        <v>304.47287720000003</v>
      </c>
      <c r="BD45" s="5">
        <f t="shared" si="26"/>
        <v>8334.185273000001</v>
      </c>
      <c r="BE45" s="5">
        <f t="shared" si="11"/>
        <v>8334.185273000001</v>
      </c>
      <c r="BH45" s="5">
        <f t="shared" si="27"/>
        <v>32749.090249600002</v>
      </c>
      <c r="BI45" s="5">
        <f t="shared" si="12"/>
        <v>32749.090249600002</v>
      </c>
      <c r="BL45" s="5">
        <f t="shared" si="28"/>
        <v>40968.061175799994</v>
      </c>
      <c r="BM45" s="5">
        <f t="shared" si="13"/>
        <v>40968.061175799994</v>
      </c>
      <c r="BP45" s="5">
        <f t="shared" si="29"/>
        <v>2955.5341457999998</v>
      </c>
      <c r="BQ45" s="5">
        <f t="shared" si="14"/>
        <v>2955.5341457999998</v>
      </c>
      <c r="BT45" s="5">
        <v>0</v>
      </c>
      <c r="BU45" s="5">
        <f t="shared" si="15"/>
        <v>0</v>
      </c>
      <c r="BX45" s="5">
        <f t="shared" si="30"/>
        <v>4792.4864921999997</v>
      </c>
      <c r="BY45" s="5">
        <f t="shared" si="16"/>
        <v>4792.4864921999997</v>
      </c>
      <c r="CB45" s="5">
        <f t="shared" si="31"/>
        <v>68295.799563199995</v>
      </c>
      <c r="CC45" s="5">
        <f t="shared" si="17"/>
        <v>68295.799563199995</v>
      </c>
      <c r="CF45" s="5">
        <v>17</v>
      </c>
      <c r="CG45" s="5">
        <f t="shared" si="18"/>
        <v>17</v>
      </c>
      <c r="CL45" s="5"/>
      <c r="CM45" s="5"/>
      <c r="CN45" s="5"/>
      <c r="CO45" s="5"/>
      <c r="CP45" s="5"/>
      <c r="CQ45" s="5"/>
      <c r="CR45" s="5"/>
      <c r="CS45" s="5"/>
      <c r="CT45" s="5"/>
      <c r="CU45" s="5"/>
    </row>
    <row r="46" spans="1:99" x14ac:dyDescent="0.2">
      <c r="A46" s="24">
        <v>13971</v>
      </c>
      <c r="C46" s="3">
        <v>6465000</v>
      </c>
      <c r="D46" s="3">
        <v>221822</v>
      </c>
      <c r="G46" s="3">
        <f t="shared" si="0"/>
        <v>6465000</v>
      </c>
      <c r="H46" s="3">
        <f t="shared" si="0"/>
        <v>221822</v>
      </c>
      <c r="I46" s="3">
        <f t="shared" si="1"/>
        <v>6686822</v>
      </c>
      <c r="W46" s="5">
        <v>470175</v>
      </c>
      <c r="X46" s="5">
        <v>16132</v>
      </c>
      <c r="Y46" s="5">
        <f t="shared" si="3"/>
        <v>486307</v>
      </c>
      <c r="AA46" s="5">
        <f t="shared" si="32"/>
        <v>5994825.3119999999</v>
      </c>
      <c r="AB46" s="3">
        <f t="shared" si="32"/>
        <v>205689.64856959996</v>
      </c>
      <c r="AC46" s="5">
        <f t="shared" si="6"/>
        <v>6200514.9605695996</v>
      </c>
      <c r="AD46" s="5"/>
      <c r="AE46" s="5">
        <f>C46*$AF$7</f>
        <v>6009.2174999999997</v>
      </c>
      <c r="AF46" s="5">
        <f t="shared" si="19"/>
        <v>206.183549</v>
      </c>
      <c r="AG46" s="5">
        <f t="shared" si="7"/>
        <v>6215.4010490000001</v>
      </c>
      <c r="AI46" s="5">
        <f>C46*$AJ$7</f>
        <v>479313.1605</v>
      </c>
      <c r="AJ46" s="5">
        <f t="shared" si="20"/>
        <v>16445.8165334</v>
      </c>
      <c r="AK46" s="5">
        <f t="shared" si="4"/>
        <v>495758.97703339998</v>
      </c>
      <c r="AM46" s="5">
        <f>C46*$AN$7</f>
        <v>889287.90299999993</v>
      </c>
      <c r="AN46" s="5">
        <f t="shared" si="21"/>
        <v>30512.547752399998</v>
      </c>
      <c r="AO46" s="5">
        <f t="shared" si="8"/>
        <v>919800.45075239998</v>
      </c>
      <c r="AQ46" s="5">
        <f>C46*$AR$7</f>
        <v>1634.9985000000001</v>
      </c>
      <c r="AR46" s="5">
        <f t="shared" si="22"/>
        <v>56.098783800000007</v>
      </c>
      <c r="AS46" s="5">
        <f t="shared" si="9"/>
        <v>1691.0972838000002</v>
      </c>
      <c r="AU46" s="5">
        <f>C46*$AV$7</f>
        <v>1526.3864999999998</v>
      </c>
      <c r="AV46" s="5">
        <f t="shared" si="23"/>
        <v>52.372174199999996</v>
      </c>
      <c r="AW46" s="5">
        <f t="shared" si="10"/>
        <v>1578.7586741999999</v>
      </c>
      <c r="AY46" s="5">
        <f>C46*$AZ$7</f>
        <v>8873.8590000000004</v>
      </c>
      <c r="AZ46" s="5">
        <f t="shared" si="24"/>
        <v>304.47287720000003</v>
      </c>
      <c r="BA46" s="5">
        <f t="shared" si="25"/>
        <v>9178.3318772000002</v>
      </c>
      <c r="BC46" s="5">
        <f>C46*$BD$7</f>
        <v>242899.7475</v>
      </c>
      <c r="BD46" s="5">
        <f t="shared" si="26"/>
        <v>8334.185273000001</v>
      </c>
      <c r="BE46" s="5">
        <f t="shared" si="11"/>
        <v>251233.93277300001</v>
      </c>
      <c r="BG46" s="5">
        <f>C46*$BH$7</f>
        <v>954471.91200000013</v>
      </c>
      <c r="BH46" s="5">
        <f t="shared" si="27"/>
        <v>32749.090249600002</v>
      </c>
      <c r="BI46" s="5">
        <f t="shared" si="12"/>
        <v>987221.00224960013</v>
      </c>
      <c r="BK46" s="5">
        <f>C46*$BL$7</f>
        <v>1194013.7385</v>
      </c>
      <c r="BL46" s="5">
        <f t="shared" si="28"/>
        <v>40968.061175799994</v>
      </c>
      <c r="BM46" s="5">
        <f t="shared" si="13"/>
        <v>1234981.7996757999</v>
      </c>
      <c r="BO46" s="5">
        <f>C46*$BP$7</f>
        <v>86139.013500000001</v>
      </c>
      <c r="BP46" s="5">
        <f t="shared" si="29"/>
        <v>2955.5341457999998</v>
      </c>
      <c r="BQ46" s="5">
        <f t="shared" si="14"/>
        <v>89094.547645800005</v>
      </c>
      <c r="BS46" s="5">
        <v>0</v>
      </c>
      <c r="BT46" s="5">
        <v>0</v>
      </c>
      <c r="BU46" s="5">
        <f t="shared" si="15"/>
        <v>0</v>
      </c>
      <c r="BW46" s="5">
        <f>C46*$BX$7</f>
        <v>139676.97149999999</v>
      </c>
      <c r="BX46" s="5">
        <f t="shared" si="30"/>
        <v>4792.4864921999997</v>
      </c>
      <c r="BY46" s="5">
        <f t="shared" si="16"/>
        <v>144469.45799219998</v>
      </c>
      <c r="CA46" s="5">
        <f>C46*$CB$7</f>
        <v>1990480.4039999999</v>
      </c>
      <c r="CB46" s="5">
        <f t="shared" si="31"/>
        <v>68295.799563199995</v>
      </c>
      <c r="CC46" s="5">
        <f t="shared" si="17"/>
        <v>2058776.2035631998</v>
      </c>
      <c r="CE46" s="5">
        <v>498</v>
      </c>
      <c r="CF46" s="5">
        <v>17</v>
      </c>
      <c r="CG46" s="5">
        <f t="shared" si="18"/>
        <v>515</v>
      </c>
      <c r="CL46" s="5"/>
      <c r="CM46" s="5"/>
      <c r="CN46" s="5"/>
      <c r="CO46" s="5"/>
      <c r="CP46" s="5"/>
      <c r="CQ46" s="5"/>
      <c r="CR46" s="5"/>
      <c r="CS46" s="5"/>
      <c r="CT46" s="5"/>
      <c r="CU46" s="5"/>
    </row>
    <row r="47" spans="1:99" x14ac:dyDescent="0.2">
      <c r="A47" s="24">
        <v>14154</v>
      </c>
      <c r="D47" s="3">
        <v>112725</v>
      </c>
      <c r="H47" s="3">
        <f t="shared" si="0"/>
        <v>112725</v>
      </c>
      <c r="I47" s="3">
        <f t="shared" si="1"/>
        <v>112725</v>
      </c>
      <c r="X47" s="5">
        <v>8198</v>
      </c>
      <c r="Y47" s="5">
        <f t="shared" si="3"/>
        <v>8198</v>
      </c>
      <c r="AA47" s="5"/>
      <c r="AB47" s="3">
        <f t="shared" ref="AB47" si="34">AF47+AJ47+AN47+AR47+AV47+AZ47+BD47+BH47+BL47+BP47+BT47+BX47+CB47+CF47</f>
        <v>104527.25928</v>
      </c>
      <c r="AC47" s="5">
        <f t="shared" si="6"/>
        <v>104527.25928</v>
      </c>
      <c r="AD47" s="5"/>
      <c r="AE47" s="5"/>
      <c r="AF47" s="5">
        <f t="shared" si="19"/>
        <v>104.77788750000001</v>
      </c>
      <c r="AG47" s="5">
        <f t="shared" si="7"/>
        <v>104.77788750000001</v>
      </c>
      <c r="AI47" s="5"/>
      <c r="AJ47" s="5">
        <f t="shared" si="20"/>
        <v>8357.3976825000009</v>
      </c>
      <c r="AK47" s="5">
        <f t="shared" si="4"/>
        <v>8357.3976825000009</v>
      </c>
      <c r="AN47" s="5">
        <f t="shared" si="21"/>
        <v>15505.797194999999</v>
      </c>
      <c r="AO47" s="5">
        <f t="shared" si="8"/>
        <v>15505.797194999999</v>
      </c>
      <c r="AR47" s="5">
        <f t="shared" si="22"/>
        <v>28.508152500000001</v>
      </c>
      <c r="AS47" s="5">
        <f t="shared" si="9"/>
        <v>28.508152500000001</v>
      </c>
      <c r="AV47" s="5">
        <f t="shared" si="23"/>
        <v>26.614372499999998</v>
      </c>
      <c r="AW47" s="5">
        <f t="shared" si="10"/>
        <v>26.614372499999998</v>
      </c>
      <c r="AZ47" s="5">
        <f t="shared" si="24"/>
        <v>154.72633500000001</v>
      </c>
      <c r="BA47" s="5">
        <f t="shared" si="25"/>
        <v>154.72633500000001</v>
      </c>
      <c r="BD47" s="5">
        <f t="shared" si="26"/>
        <v>4235.2473375</v>
      </c>
      <c r="BE47" s="5">
        <f t="shared" si="11"/>
        <v>4235.2473375</v>
      </c>
      <c r="BH47" s="5">
        <f t="shared" si="27"/>
        <v>16642.35828</v>
      </c>
      <c r="BI47" s="5">
        <f t="shared" si="12"/>
        <v>16642.35828</v>
      </c>
      <c r="BL47" s="5">
        <f t="shared" si="28"/>
        <v>20819.056252499999</v>
      </c>
      <c r="BM47" s="5">
        <f t="shared" si="13"/>
        <v>20819.056252499999</v>
      </c>
      <c r="BP47" s="5">
        <f t="shared" si="29"/>
        <v>1501.9366275</v>
      </c>
      <c r="BQ47" s="5">
        <f t="shared" si="14"/>
        <v>1501.9366275</v>
      </c>
      <c r="BT47" s="5">
        <v>0</v>
      </c>
      <c r="BU47" s="5">
        <f t="shared" si="15"/>
        <v>0</v>
      </c>
      <c r="BX47" s="5">
        <f t="shared" si="30"/>
        <v>2435.4348974999998</v>
      </c>
      <c r="BY47" s="5">
        <f t="shared" si="16"/>
        <v>2435.4348974999998</v>
      </c>
      <c r="CB47" s="5">
        <f t="shared" si="31"/>
        <v>34706.404259999996</v>
      </c>
      <c r="CC47" s="5">
        <f t="shared" si="17"/>
        <v>34706.404259999996</v>
      </c>
      <c r="CF47" s="5">
        <v>9</v>
      </c>
      <c r="CG47" s="5">
        <f t="shared" si="18"/>
        <v>9</v>
      </c>
      <c r="CL47" s="5"/>
      <c r="CM47" s="5"/>
      <c r="CN47" s="5"/>
      <c r="CO47" s="5"/>
      <c r="CP47" s="5"/>
      <c r="CQ47" s="5"/>
      <c r="CR47" s="5"/>
      <c r="CS47" s="5"/>
      <c r="CT47" s="5"/>
      <c r="CU47" s="5"/>
    </row>
    <row r="48" spans="1:99" x14ac:dyDescent="0.2">
      <c r="A48" s="24">
        <v>14336</v>
      </c>
      <c r="C48" s="3">
        <v>6680000</v>
      </c>
      <c r="D48" s="3">
        <v>112725</v>
      </c>
      <c r="G48" s="3">
        <f t="shared" si="0"/>
        <v>6680000</v>
      </c>
      <c r="H48" s="3">
        <f t="shared" si="0"/>
        <v>112725</v>
      </c>
      <c r="I48" s="3">
        <f t="shared" si="1"/>
        <v>6792725</v>
      </c>
      <c r="W48" s="5">
        <v>485811</v>
      </c>
      <c r="X48" s="5">
        <v>8198</v>
      </c>
      <c r="Y48" s="5">
        <f t="shared" si="3"/>
        <v>494009</v>
      </c>
      <c r="AA48" s="5">
        <f>AE48+AI48+AM48+AQ48+AU48+AY48+BC48+BG48+BK48+BO48+BS48+BW48+CA48+CE48</f>
        <v>6194188.6239999998</v>
      </c>
      <c r="AB48" s="3">
        <f>AF48+AJ48+AN48+AR48+AV48+AZ48+BD48+BH48+BL48+BP48+BT48+BX48+CB48+CF48</f>
        <v>104527.25928</v>
      </c>
      <c r="AC48" s="5">
        <f t="shared" si="6"/>
        <v>6298715.8832799997</v>
      </c>
      <c r="AD48" s="5"/>
      <c r="AE48" s="5">
        <f>C48*$AF$7</f>
        <v>6209.0599999999995</v>
      </c>
      <c r="AF48" s="5">
        <f t="shared" si="19"/>
        <v>104.77788750000001</v>
      </c>
      <c r="AG48" s="5">
        <f t="shared" si="7"/>
        <v>6313.8378874999999</v>
      </c>
      <c r="AI48" s="5">
        <f>C48*$AJ$7</f>
        <v>495253.196</v>
      </c>
      <c r="AJ48" s="5">
        <f t="shared" si="20"/>
        <v>8357.3976825000009</v>
      </c>
      <c r="AK48" s="5">
        <f t="shared" si="4"/>
        <v>503610.59368250001</v>
      </c>
      <c r="AM48" s="5">
        <f>C48*$AN$7</f>
        <v>918862.05599999987</v>
      </c>
      <c r="AN48" s="5">
        <f t="shared" si="21"/>
        <v>15505.797194999999</v>
      </c>
      <c r="AO48" s="5">
        <f t="shared" si="8"/>
        <v>934367.85319499986</v>
      </c>
      <c r="AQ48" s="5">
        <f>C48*$AR$7</f>
        <v>1689.3720000000001</v>
      </c>
      <c r="AR48" s="5">
        <f t="shared" si="22"/>
        <v>28.508152500000001</v>
      </c>
      <c r="AS48" s="5">
        <f t="shared" si="9"/>
        <v>1717.8801525000001</v>
      </c>
      <c r="AU48" s="5">
        <f>C48*$AV$7</f>
        <v>1577.1479999999999</v>
      </c>
      <c r="AV48" s="5">
        <f t="shared" si="23"/>
        <v>26.614372499999998</v>
      </c>
      <c r="AW48" s="5">
        <f t="shared" si="10"/>
        <v>1603.7623724999999</v>
      </c>
      <c r="AY48" s="5">
        <f>C48*$AZ$7</f>
        <v>9168.9680000000008</v>
      </c>
      <c r="AZ48" s="5">
        <f t="shared" si="24"/>
        <v>154.72633500000001</v>
      </c>
      <c r="BA48" s="5">
        <f t="shared" si="25"/>
        <v>9323.6943350000001</v>
      </c>
      <c r="BC48" s="5">
        <f>C48*$BD$7</f>
        <v>250977.62</v>
      </c>
      <c r="BD48" s="5">
        <f t="shared" si="26"/>
        <v>4235.2473375</v>
      </c>
      <c r="BE48" s="5">
        <f t="shared" si="11"/>
        <v>255212.86733750001</v>
      </c>
      <c r="BG48" s="5">
        <f>C48*$BH$7</f>
        <v>986213.82400000014</v>
      </c>
      <c r="BH48" s="5">
        <f t="shared" si="27"/>
        <v>16642.35828</v>
      </c>
      <c r="BI48" s="5">
        <f t="shared" si="12"/>
        <v>1002856.1822800002</v>
      </c>
      <c r="BK48" s="5">
        <f>C48*$BL$7</f>
        <v>1233721.852</v>
      </c>
      <c r="BL48" s="5">
        <f t="shared" si="28"/>
        <v>20819.056252499999</v>
      </c>
      <c r="BM48" s="5">
        <f t="shared" si="13"/>
        <v>1254540.9082525</v>
      </c>
      <c r="BO48" s="5">
        <f>C48*$BP$7</f>
        <v>89003.652000000002</v>
      </c>
      <c r="BP48" s="5">
        <f t="shared" si="29"/>
        <v>1501.9366275</v>
      </c>
      <c r="BQ48" s="5">
        <f t="shared" si="14"/>
        <v>90505.588627500008</v>
      </c>
      <c r="BS48" s="5">
        <v>0</v>
      </c>
      <c r="BT48" s="5">
        <v>0</v>
      </c>
      <c r="BU48" s="5">
        <f t="shared" si="15"/>
        <v>0</v>
      </c>
      <c r="BW48" s="5">
        <f>C48*$BX$7</f>
        <v>144322.068</v>
      </c>
      <c r="BX48" s="5">
        <f t="shared" si="30"/>
        <v>2435.4348974999998</v>
      </c>
      <c r="BY48" s="5">
        <f t="shared" si="16"/>
        <v>146757.5028975</v>
      </c>
      <c r="CA48" s="5">
        <f>C48*$CB$7</f>
        <v>2056675.808</v>
      </c>
      <c r="CB48" s="5">
        <f t="shared" si="31"/>
        <v>34706.404259999996</v>
      </c>
      <c r="CC48" s="5">
        <f t="shared" si="17"/>
        <v>2091382.2122599999</v>
      </c>
      <c r="CE48" s="5">
        <v>514</v>
      </c>
      <c r="CF48" s="5">
        <v>9</v>
      </c>
      <c r="CG48" s="5">
        <f t="shared" si="18"/>
        <v>523</v>
      </c>
      <c r="CL48" s="5"/>
      <c r="CM48" s="5"/>
      <c r="CN48" s="5"/>
      <c r="CO48" s="5"/>
      <c r="CP48" s="5"/>
      <c r="CQ48" s="5"/>
      <c r="CR48" s="5"/>
      <c r="CS48" s="5"/>
      <c r="CT48" s="5"/>
      <c r="CU48" s="5"/>
    </row>
    <row r="49" spans="1:99" x14ac:dyDescent="0.2">
      <c r="AA49" s="5"/>
      <c r="AB49" s="3"/>
      <c r="AC49" s="5"/>
      <c r="AD49" s="5"/>
      <c r="AE49" s="5"/>
      <c r="AF49" s="5"/>
      <c r="AG49" s="5"/>
      <c r="AI49" s="5"/>
      <c r="AJ49" s="5"/>
      <c r="AK49" s="5"/>
      <c r="CL49" s="5"/>
      <c r="CM49" s="5"/>
      <c r="CN49" s="5"/>
      <c r="CO49" s="5"/>
      <c r="CP49" s="5"/>
      <c r="CQ49" s="5"/>
      <c r="CR49" s="5"/>
      <c r="CS49" s="5"/>
      <c r="CT49" s="5"/>
      <c r="CU49" s="5"/>
    </row>
    <row r="50" spans="1:99" ht="13.5" thickBot="1" x14ac:dyDescent="0.25">
      <c r="A50" s="26" t="s">
        <v>4</v>
      </c>
      <c r="C50" s="27">
        <f t="shared" ref="C50:I50" si="35">SUM(C9:C49)</f>
        <v>95000000</v>
      </c>
      <c r="D50" s="27">
        <f t="shared" si="35"/>
        <v>43131250</v>
      </c>
      <c r="E50" s="27">
        <f t="shared" si="35"/>
        <v>20000000</v>
      </c>
      <c r="F50" s="27">
        <f t="shared" si="35"/>
        <v>6040389</v>
      </c>
      <c r="G50" s="27">
        <f t="shared" si="35"/>
        <v>115000000</v>
      </c>
      <c r="H50" s="27">
        <f t="shared" si="35"/>
        <v>49171639</v>
      </c>
      <c r="I50" s="27">
        <f t="shared" si="35"/>
        <v>164171639</v>
      </c>
      <c r="K50" s="27">
        <f>SUM(K9:K49)</f>
        <v>20000000</v>
      </c>
      <c r="L50" s="27">
        <f>SUM(L9:L49)</f>
        <v>6040389</v>
      </c>
      <c r="M50" s="27">
        <f>SUM(M9:M49)</f>
        <v>26040389</v>
      </c>
      <c r="O50" s="27">
        <f t="shared" ref="O50:Q50" si="36">SUM(O9:O49)</f>
        <v>17744737.897999998</v>
      </c>
      <c r="P50" s="27">
        <f t="shared" si="36"/>
        <v>5496524.7609749986</v>
      </c>
      <c r="Q50" s="27">
        <f t="shared" si="36"/>
        <v>23241262.65897499</v>
      </c>
      <c r="S50" s="27">
        <f t="shared" ref="S50:U50" si="37">SUM(S9:S49)</f>
        <v>2255261.4536899989</v>
      </c>
      <c r="T50" s="27">
        <f t="shared" si="37"/>
        <v>543864.27756124979</v>
      </c>
      <c r="U50" s="27">
        <f t="shared" si="37"/>
        <v>2799125.7312512491</v>
      </c>
      <c r="W50" s="27">
        <f>SUM(W9:W49)</f>
        <v>6760394</v>
      </c>
      <c r="X50" s="27">
        <f>SUM(X9:X49)</f>
        <v>2763425</v>
      </c>
      <c r="Y50" s="27">
        <f>SUM(Y9:Y49)</f>
        <v>9523819</v>
      </c>
      <c r="AA50" s="27">
        <f>SUM(AA9:AA49)</f>
        <v>88239606.586999997</v>
      </c>
      <c r="AB50" s="27">
        <f>SUM(AB9:AB49)</f>
        <v>40367822.688566804</v>
      </c>
      <c r="AC50" s="27">
        <f>SUM(AC9:AC49)</f>
        <v>128607429.27556682</v>
      </c>
      <c r="AD50" s="3"/>
      <c r="AE50" s="27">
        <f>SUM(AE9:AE49)</f>
        <v>87063.98000000001</v>
      </c>
      <c r="AF50" s="27">
        <f>SUM(AF9:AF49)</f>
        <v>36911.083917000018</v>
      </c>
      <c r="AG50" s="27">
        <f>SUM(AG9:AG49)</f>
        <v>123975.06391699998</v>
      </c>
      <c r="AI50" s="27">
        <f>SUM(AI9:AI49)</f>
        <v>6887597.8679999989</v>
      </c>
      <c r="AJ50" s="27">
        <f>SUM(AJ9:AJ49)</f>
        <v>2888467.5124322008</v>
      </c>
      <c r="AK50" s="27">
        <f>SUM(AK9:AK49)</f>
        <v>9776065.3804321978</v>
      </c>
      <c r="AM50" s="27">
        <f>SUM(AM9:AM49)</f>
        <v>12809676.247999994</v>
      </c>
      <c r="AN50" s="27">
        <f>SUM(AN9:AN49)</f>
        <v>5423504.0109592006</v>
      </c>
      <c r="AO50" s="27">
        <f>SUM(AO9:AO49)</f>
        <v>18233180.258959193</v>
      </c>
      <c r="AQ50" s="27">
        <f>SUM(AQ9:AQ49)</f>
        <v>23378.076000000001</v>
      </c>
      <c r="AR50" s="27">
        <f>SUM(AR9:AR49)</f>
        <v>9332.0798004000044</v>
      </c>
      <c r="AS50" s="27">
        <f>SUM(AS9:AS49)</f>
        <v>32710.1558004</v>
      </c>
      <c r="AU50" s="27">
        <f>SUM(AU9:AU49)</f>
        <v>22231.083999999999</v>
      </c>
      <c r="AV50" s="27">
        <f>SUM(AV9:AV49)</f>
        <v>9456.256913600002</v>
      </c>
      <c r="AW50" s="27">
        <f>SUM(AW9:AW49)</f>
        <v>31687.340913600001</v>
      </c>
      <c r="AX50" s="3"/>
      <c r="AY50" s="27">
        <f>SUM(AY9:AY49)</f>
        <v>127006.14399999997</v>
      </c>
      <c r="AZ50" s="27">
        <f>SUM(AZ9:AZ49)</f>
        <v>51534.972212600012</v>
      </c>
      <c r="BA50" s="27">
        <f>SUM(BA9:BA49)</f>
        <v>178541.11621260006</v>
      </c>
      <c r="BB50" s="3"/>
      <c r="BC50" s="27">
        <f>SUM(BC9:BC49)</f>
        <v>3473109.46</v>
      </c>
      <c r="BD50" s="27">
        <f>SUM(BD9:BD49)</f>
        <v>1401851.0683590001</v>
      </c>
      <c r="BE50" s="27">
        <f>SUM(BE9:BE49)</f>
        <v>4874960.5283589996</v>
      </c>
      <c r="BF50" s="3"/>
      <c r="BG50" s="27">
        <f>SUM(BG9:BG49)</f>
        <v>13647682.792000003</v>
      </c>
      <c r="BH50" s="27">
        <f>SUM(BH9:BH49)</f>
        <v>5581331.4146318026</v>
      </c>
      <c r="BI50" s="27">
        <f>SUM(BI9:BI49)</f>
        <v>19229014.206631802</v>
      </c>
      <c r="BJ50" s="3"/>
      <c r="BK50" s="27">
        <f>SUM(BK9:BK49)</f>
        <v>17352876.916000001</v>
      </c>
      <c r="BL50" s="27">
        <f>SUM(BL9:BL49)</f>
        <v>7345220.0572613999</v>
      </c>
      <c r="BM50" s="27">
        <f>SUM(BM9:BM49)</f>
        <v>24698096.973261394</v>
      </c>
      <c r="BN50" s="3"/>
      <c r="BO50" s="27">
        <f>SUM(BO9:BO49)</f>
        <v>1253415.3159999999</v>
      </c>
      <c r="BP50" s="27">
        <f>SUM(BP9:BP49)</f>
        <v>530074.60664640018</v>
      </c>
      <c r="BQ50" s="27">
        <f>SUM(BQ9:BQ49)</f>
        <v>1783489.9226463998</v>
      </c>
      <c r="BR50" s="3"/>
      <c r="BS50" s="27">
        <f>SUM(BS9:BS49)</f>
        <v>7117.3950000000004</v>
      </c>
      <c r="BT50" s="27">
        <f>SUM(BT9:BT49)</f>
        <v>619.23099999999999</v>
      </c>
      <c r="BU50" s="27">
        <f>SUM(BU9:BU49)</f>
        <v>7736.6260000000002</v>
      </c>
      <c r="BV50" s="3"/>
      <c r="BW50" s="27">
        <f>SUM(BW9:BW49)</f>
        <v>2014724.4439999999</v>
      </c>
      <c r="BX50" s="27">
        <f>SUM(BX9:BX49)</f>
        <v>848231.23850759969</v>
      </c>
      <c r="BY50" s="27">
        <f>SUM(BY9:BY49)</f>
        <v>2862955.6825075997</v>
      </c>
      <c r="BZ50" s="3"/>
      <c r="CA50" s="27">
        <f>SUM(CA9:CA49)</f>
        <v>28766184.863999993</v>
      </c>
      <c r="CB50" s="27">
        <f>SUM(CB9:CB49)</f>
        <v>12033692.155925602</v>
      </c>
      <c r="CC50" s="27">
        <f>SUM(CC9:CC49)</f>
        <v>40799877.019925602</v>
      </c>
      <c r="CE50" s="27">
        <f>SUM(CE9:CE49)</f>
        <v>1767542</v>
      </c>
      <c r="CF50" s="27">
        <f>SUM(CF9:CF49)</f>
        <v>4207597</v>
      </c>
      <c r="CG50" s="27">
        <f>SUM(CG9:CG49)</f>
        <v>5975139</v>
      </c>
      <c r="CL50" s="5"/>
      <c r="CM50" s="5"/>
      <c r="CN50" s="5"/>
      <c r="CO50" s="5"/>
      <c r="CP50" s="5"/>
      <c r="CQ50" s="5"/>
      <c r="CR50" s="5"/>
      <c r="CS50" s="5"/>
      <c r="CT50" s="5"/>
      <c r="CU50" s="5"/>
    </row>
    <row r="51" spans="1:99" ht="13.5" thickTop="1" x14ac:dyDescent="0.2">
      <c r="AI51" s="5"/>
      <c r="AJ51" s="5"/>
      <c r="AK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</row>
    <row r="52" spans="1:99" x14ac:dyDescent="0.2">
      <c r="AB52" s="5"/>
      <c r="AI52" s="5"/>
      <c r="AJ52" s="5"/>
      <c r="AK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</row>
    <row r="53" spans="1:99" x14ac:dyDescent="0.2">
      <c r="AI53" s="5"/>
      <c r="AJ53" s="5"/>
      <c r="AK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</row>
    <row r="54" spans="1:99" x14ac:dyDescent="0.2">
      <c r="AI54" s="5"/>
      <c r="AJ54" s="5"/>
      <c r="AK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</row>
    <row r="55" spans="1:99" x14ac:dyDescent="0.2">
      <c r="AI55" s="5"/>
      <c r="AJ55" s="5"/>
      <c r="AK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</row>
    <row r="56" spans="1:99" x14ac:dyDescent="0.2">
      <c r="AI56" s="5"/>
      <c r="AJ56" s="5"/>
      <c r="AK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</row>
    <row r="57" spans="1:99" x14ac:dyDescent="0.2">
      <c r="AI57" s="5"/>
      <c r="AJ57" s="5"/>
      <c r="AK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</row>
    <row r="58" spans="1:99" x14ac:dyDescent="0.2">
      <c r="A58"/>
      <c r="AI58" s="5"/>
      <c r="AJ58" s="5"/>
      <c r="AK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</row>
    <row r="59" spans="1:99" x14ac:dyDescent="0.2">
      <c r="A59"/>
      <c r="AI59" s="5"/>
      <c r="AJ59" s="5"/>
      <c r="AK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</row>
    <row r="60" spans="1:99" x14ac:dyDescent="0.2">
      <c r="A60"/>
      <c r="AI60" s="5"/>
      <c r="AJ60" s="5"/>
      <c r="AK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</row>
    <row r="61" spans="1:99" x14ac:dyDescent="0.2">
      <c r="A61"/>
      <c r="AI61" s="5"/>
      <c r="AJ61" s="5"/>
      <c r="AK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</row>
    <row r="62" spans="1:99" x14ac:dyDescent="0.2">
      <c r="A62"/>
      <c r="AI62" s="5"/>
      <c r="AJ62" s="5"/>
      <c r="AK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</row>
    <row r="63" spans="1:99" x14ac:dyDescent="0.2">
      <c r="A63"/>
      <c r="K63"/>
      <c r="L63"/>
      <c r="M63"/>
      <c r="W63"/>
      <c r="X63"/>
      <c r="Y63"/>
      <c r="AI63" s="5"/>
      <c r="AJ63" s="5"/>
      <c r="AK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</row>
    <row r="64" spans="1:99" x14ac:dyDescent="0.2">
      <c r="A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H64"/>
      <c r="AI64" s="5"/>
      <c r="AJ64" s="5"/>
      <c r="AK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</row>
    <row r="65" spans="1:99" x14ac:dyDescent="0.2">
      <c r="A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H65"/>
      <c r="AI65" s="5"/>
      <c r="AJ65" s="5"/>
      <c r="AK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</row>
    <row r="66" spans="1:99" x14ac:dyDescent="0.2">
      <c r="A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H66"/>
      <c r="AI66" s="5"/>
      <c r="AJ66" s="5"/>
      <c r="AK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</row>
    <row r="67" spans="1:99" x14ac:dyDescent="0.2">
      <c r="A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H67"/>
      <c r="AI67" s="5"/>
      <c r="AJ67" s="5"/>
      <c r="AK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</row>
    <row r="68" spans="1:99" x14ac:dyDescent="0.2">
      <c r="A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H68"/>
      <c r="AI68" s="5"/>
      <c r="AJ68" s="5"/>
      <c r="AK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</row>
    <row r="69" spans="1:99" x14ac:dyDescent="0.2">
      <c r="A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H69"/>
      <c r="AI69" s="5"/>
      <c r="AJ69" s="5"/>
      <c r="AK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</row>
    <row r="70" spans="1:99" x14ac:dyDescent="0.2">
      <c r="A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H70"/>
      <c r="AI70" s="5"/>
      <c r="AJ70" s="5"/>
      <c r="AK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</row>
    <row r="71" spans="1:99" x14ac:dyDescent="0.2">
      <c r="A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H71"/>
      <c r="AI71" s="5"/>
      <c r="AJ71" s="5"/>
      <c r="AK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</row>
    <row r="72" spans="1:99" x14ac:dyDescent="0.2">
      <c r="A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H72"/>
      <c r="AI72" s="5"/>
      <c r="AJ72" s="5"/>
      <c r="AK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</row>
    <row r="73" spans="1:99" x14ac:dyDescent="0.2">
      <c r="A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H73"/>
      <c r="AI73" s="5"/>
      <c r="AJ73" s="5"/>
      <c r="AK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</row>
    <row r="74" spans="1:99" x14ac:dyDescent="0.2">
      <c r="A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H74"/>
      <c r="AI74" s="5"/>
      <c r="AJ74" s="5"/>
      <c r="AK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</row>
    <row r="75" spans="1:99" x14ac:dyDescent="0.2">
      <c r="A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H75"/>
      <c r="AI75" s="5"/>
      <c r="AJ75" s="5"/>
      <c r="AK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</row>
    <row r="76" spans="1:99" x14ac:dyDescent="0.2">
      <c r="A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H76"/>
      <c r="AI76" s="5"/>
      <c r="AJ76" s="5"/>
      <c r="AK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</row>
    <row r="77" spans="1:99" x14ac:dyDescent="0.2">
      <c r="A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H77"/>
      <c r="AI77" s="5"/>
      <c r="AJ77" s="5"/>
      <c r="AK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</row>
    <row r="78" spans="1:99" x14ac:dyDescent="0.2">
      <c r="A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H78"/>
      <c r="AI78" s="5"/>
      <c r="AJ78" s="5"/>
      <c r="AK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</row>
    <row r="79" spans="1:99" x14ac:dyDescent="0.2">
      <c r="A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H79"/>
      <c r="AI79" s="5"/>
      <c r="AJ79" s="5"/>
      <c r="AK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</row>
    <row r="80" spans="1:99" x14ac:dyDescent="0.2">
      <c r="A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H80"/>
      <c r="AI80" s="5"/>
      <c r="AJ80" s="5"/>
      <c r="AK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</row>
    <row r="81" spans="1:99" x14ac:dyDescent="0.2">
      <c r="A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H81"/>
      <c r="AI81" s="5"/>
      <c r="AJ81" s="5"/>
      <c r="AK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</row>
    <row r="82" spans="1:99" x14ac:dyDescent="0.2">
      <c r="A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H82"/>
      <c r="AI82" s="5"/>
      <c r="AJ82" s="5"/>
      <c r="AK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</row>
    <row r="83" spans="1:99" x14ac:dyDescent="0.2">
      <c r="A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H83"/>
      <c r="AI83" s="5"/>
      <c r="AJ83" s="5"/>
      <c r="AK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</row>
    <row r="84" spans="1:99" x14ac:dyDescent="0.2">
      <c r="A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H84"/>
      <c r="AI84" s="5"/>
      <c r="AJ84" s="5"/>
      <c r="AK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</row>
    <row r="85" spans="1:99" x14ac:dyDescent="0.2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H85"/>
      <c r="AI85" s="5"/>
      <c r="AJ85" s="5"/>
      <c r="AK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</row>
    <row r="86" spans="1:99" x14ac:dyDescent="0.2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H86"/>
      <c r="AI86" s="5"/>
      <c r="AJ86" s="5"/>
      <c r="AK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</row>
    <row r="87" spans="1:99" x14ac:dyDescent="0.2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H87"/>
      <c r="AI87" s="5"/>
      <c r="AJ87" s="5"/>
      <c r="AK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</row>
    <row r="88" spans="1:99" x14ac:dyDescent="0.2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H88"/>
      <c r="AI88" s="5"/>
      <c r="AJ88" s="5"/>
      <c r="AK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</row>
    <row r="89" spans="1:99" x14ac:dyDescent="0.2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H89"/>
      <c r="AI89" s="5"/>
      <c r="AJ89" s="5"/>
      <c r="AK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</row>
    <row r="90" spans="1:99" x14ac:dyDescent="0.2">
      <c r="C90"/>
      <c r="D90"/>
      <c r="E90"/>
      <c r="F90"/>
      <c r="G90"/>
      <c r="H90"/>
      <c r="I90"/>
      <c r="J90"/>
      <c r="N90"/>
      <c r="O90"/>
      <c r="P90"/>
      <c r="Q90"/>
      <c r="R90"/>
      <c r="S90"/>
      <c r="T90"/>
      <c r="U90"/>
      <c r="V90"/>
      <c r="Z90"/>
      <c r="AH90"/>
      <c r="AI90" s="5"/>
      <c r="AJ90" s="5"/>
      <c r="AK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</row>
    <row r="91" spans="1:99" x14ac:dyDescent="0.2">
      <c r="AI91" s="5"/>
      <c r="AJ91" s="5"/>
      <c r="AK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</row>
    <row r="92" spans="1:99" x14ac:dyDescent="0.2">
      <c r="AI92" s="5"/>
      <c r="AJ92" s="5"/>
      <c r="AK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</row>
    <row r="93" spans="1:99" x14ac:dyDescent="0.2">
      <c r="AI93" s="5"/>
      <c r="AJ93" s="5"/>
      <c r="AK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</row>
    <row r="94" spans="1:99" x14ac:dyDescent="0.2">
      <c r="AI94" s="5"/>
      <c r="AJ94" s="5"/>
      <c r="AK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</row>
    <row r="95" spans="1:99" x14ac:dyDescent="0.2">
      <c r="AI95" s="5"/>
      <c r="AJ95" s="5"/>
      <c r="AK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</row>
    <row r="96" spans="1:99" x14ac:dyDescent="0.2">
      <c r="AI96" s="5"/>
      <c r="AJ96" s="5"/>
      <c r="AK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</row>
    <row r="97" spans="35:99" x14ac:dyDescent="0.2">
      <c r="AI97" s="5"/>
      <c r="AJ97" s="5"/>
      <c r="AK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</row>
    <row r="98" spans="35:99" x14ac:dyDescent="0.2">
      <c r="AI98" s="5"/>
      <c r="AJ98" s="5"/>
      <c r="AK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</row>
    <row r="99" spans="35:99" x14ac:dyDescent="0.2">
      <c r="AI99" s="5"/>
      <c r="AJ99" s="5"/>
      <c r="AK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</row>
    <row r="100" spans="35:99" x14ac:dyDescent="0.2">
      <c r="AI100" s="5"/>
      <c r="AJ100" s="5"/>
      <c r="AK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</row>
    <row r="101" spans="35:99" x14ac:dyDescent="0.2">
      <c r="AI101" s="5"/>
      <c r="AJ101" s="5"/>
      <c r="AK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</row>
    <row r="102" spans="35:99" x14ac:dyDescent="0.2">
      <c r="AI102" s="5"/>
      <c r="AJ102" s="5"/>
      <c r="AK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</row>
    <row r="103" spans="35:99" x14ac:dyDescent="0.2">
      <c r="AI103" s="5"/>
      <c r="AJ103" s="5"/>
      <c r="AK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</row>
    <row r="104" spans="35:99" x14ac:dyDescent="0.2">
      <c r="AI104" s="5"/>
      <c r="AJ104" s="5"/>
      <c r="AK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</row>
    <row r="105" spans="35:99" x14ac:dyDescent="0.2">
      <c r="AI105" s="5"/>
      <c r="AJ105" s="5"/>
      <c r="AK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</row>
    <row r="106" spans="35:99" x14ac:dyDescent="0.2">
      <c r="AI106" s="5"/>
      <c r="AJ106" s="5"/>
      <c r="AK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</row>
    <row r="107" spans="35:99" x14ac:dyDescent="0.2">
      <c r="AI107" s="5"/>
      <c r="AJ107" s="5"/>
      <c r="AK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</row>
    <row r="108" spans="35:99" x14ac:dyDescent="0.2">
      <c r="AI108" s="5"/>
      <c r="AJ108" s="5"/>
      <c r="AK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</row>
    <row r="109" spans="35:99" x14ac:dyDescent="0.2">
      <c r="AI109" s="5"/>
      <c r="AJ109" s="5"/>
      <c r="AK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</row>
    <row r="110" spans="35:99" x14ac:dyDescent="0.2">
      <c r="AI110" s="5"/>
      <c r="AJ110" s="5"/>
      <c r="AK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</row>
    <row r="111" spans="35:99" x14ac:dyDescent="0.2">
      <c r="AI111" s="5"/>
      <c r="AJ111" s="5"/>
      <c r="AK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</row>
    <row r="112" spans="35:99" x14ac:dyDescent="0.2">
      <c r="AI112" s="5"/>
      <c r="AJ112" s="5"/>
      <c r="AK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</row>
    <row r="113" spans="35:99" x14ac:dyDescent="0.2">
      <c r="AI113" s="5"/>
      <c r="AJ113" s="5"/>
      <c r="AK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</row>
    <row r="114" spans="35:99" x14ac:dyDescent="0.2">
      <c r="AI114" s="5"/>
      <c r="AJ114" s="5"/>
      <c r="AK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</row>
    <row r="115" spans="35:99" x14ac:dyDescent="0.2">
      <c r="AI115" s="5"/>
      <c r="AJ115" s="5"/>
      <c r="AK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</row>
    <row r="116" spans="35:99" x14ac:dyDescent="0.2">
      <c r="AI116" s="5"/>
      <c r="AJ116" s="5"/>
      <c r="AK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</row>
    <row r="117" spans="35:99" x14ac:dyDescent="0.2">
      <c r="AI117" s="5"/>
      <c r="AJ117" s="5"/>
      <c r="AK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</row>
    <row r="118" spans="35:99" x14ac:dyDescent="0.2">
      <c r="AI118" s="5"/>
      <c r="AJ118" s="5"/>
      <c r="AK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</row>
    <row r="119" spans="35:99" x14ac:dyDescent="0.2">
      <c r="AI119" s="5"/>
      <c r="AJ119" s="5"/>
      <c r="AK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</row>
    <row r="120" spans="35:99" x14ac:dyDescent="0.2">
      <c r="AI120" s="5"/>
      <c r="AJ120" s="5"/>
      <c r="AK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</row>
    <row r="121" spans="35:99" x14ac:dyDescent="0.2">
      <c r="AI121" s="5"/>
      <c r="AJ121" s="5"/>
      <c r="AK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</row>
    <row r="122" spans="35:99" x14ac:dyDescent="0.2">
      <c r="AI122" s="5"/>
      <c r="AJ122" s="5"/>
      <c r="AK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</row>
    <row r="123" spans="35:99" x14ac:dyDescent="0.2">
      <c r="AI123" s="5"/>
      <c r="AJ123" s="5"/>
      <c r="AK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</row>
    <row r="124" spans="35:99" x14ac:dyDescent="0.2">
      <c r="AI124" s="5"/>
      <c r="AJ124" s="5"/>
      <c r="AK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</row>
    <row r="125" spans="35:99" x14ac:dyDescent="0.2">
      <c r="AI125" s="5"/>
      <c r="AJ125" s="5"/>
      <c r="AK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</row>
    <row r="126" spans="35:99" x14ac:dyDescent="0.2">
      <c r="AI126" s="5"/>
      <c r="AJ126" s="5"/>
      <c r="AK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</row>
    <row r="127" spans="35:99" x14ac:dyDescent="0.2">
      <c r="AI127" s="5"/>
      <c r="AJ127" s="5"/>
      <c r="AK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</row>
    <row r="128" spans="35:99" x14ac:dyDescent="0.2">
      <c r="AI128" s="5"/>
      <c r="AJ128" s="5"/>
      <c r="AK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</row>
    <row r="129" spans="35:99" x14ac:dyDescent="0.2">
      <c r="AI129" s="5"/>
      <c r="AJ129" s="5"/>
      <c r="AK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</row>
    <row r="130" spans="35:99" x14ac:dyDescent="0.2">
      <c r="AI130" s="5"/>
      <c r="AJ130" s="5"/>
      <c r="AK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</row>
    <row r="131" spans="35:99" x14ac:dyDescent="0.2">
      <c r="AI131" s="5"/>
      <c r="AJ131" s="5"/>
      <c r="AK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</row>
    <row r="132" spans="35:99" x14ac:dyDescent="0.2">
      <c r="AI132" s="5"/>
      <c r="AJ132" s="5"/>
      <c r="AK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</row>
    <row r="133" spans="35:99" x14ac:dyDescent="0.2">
      <c r="AI133" s="5"/>
      <c r="AJ133" s="5"/>
      <c r="AK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</row>
    <row r="134" spans="35:99" x14ac:dyDescent="0.2">
      <c r="AI134" s="5"/>
      <c r="AJ134" s="5"/>
      <c r="AK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</row>
    <row r="135" spans="35:99" x14ac:dyDescent="0.2">
      <c r="AI135" s="5"/>
      <c r="AJ135" s="5"/>
      <c r="AK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</row>
    <row r="136" spans="35:99" x14ac:dyDescent="0.2">
      <c r="AI136" s="5"/>
      <c r="AJ136" s="5"/>
      <c r="AK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</row>
    <row r="137" spans="35:99" x14ac:dyDescent="0.2">
      <c r="AI137" s="5"/>
      <c r="AJ137" s="5"/>
      <c r="AK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</row>
    <row r="138" spans="35:99" x14ac:dyDescent="0.2">
      <c r="AI138" s="5"/>
      <c r="AJ138" s="5"/>
      <c r="AK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</row>
    <row r="139" spans="35:99" x14ac:dyDescent="0.2">
      <c r="AI139" s="5"/>
      <c r="AJ139" s="5"/>
      <c r="AK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</row>
    <row r="140" spans="35:99" x14ac:dyDescent="0.2">
      <c r="AI140" s="5"/>
      <c r="AJ140" s="5"/>
      <c r="AK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</row>
    <row r="141" spans="35:99" x14ac:dyDescent="0.2">
      <c r="AI141" s="5"/>
      <c r="AJ141" s="5"/>
      <c r="AK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</row>
    <row r="142" spans="35:99" x14ac:dyDescent="0.2">
      <c r="AI142" s="5"/>
      <c r="AJ142" s="5"/>
      <c r="AK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</row>
    <row r="143" spans="35:99" x14ac:dyDescent="0.2">
      <c r="AI143" s="5"/>
      <c r="AJ143" s="5"/>
      <c r="AK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</row>
    <row r="144" spans="35:99" x14ac:dyDescent="0.2">
      <c r="AI144" s="5"/>
      <c r="AJ144" s="5"/>
      <c r="AK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</row>
    <row r="145" spans="35:99" x14ac:dyDescent="0.2">
      <c r="AI145" s="5"/>
      <c r="AJ145" s="5"/>
      <c r="AK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</row>
    <row r="146" spans="35:99" x14ac:dyDescent="0.2">
      <c r="AI146" s="5"/>
      <c r="AJ146" s="5"/>
      <c r="AK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</row>
    <row r="147" spans="35:99" x14ac:dyDescent="0.2">
      <c r="AI147" s="5"/>
      <c r="AJ147" s="5"/>
      <c r="AK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</row>
    <row r="148" spans="35:99" x14ac:dyDescent="0.2">
      <c r="AI148" s="5"/>
      <c r="AJ148" s="5"/>
      <c r="AK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</row>
    <row r="149" spans="35:99" x14ac:dyDescent="0.2">
      <c r="AI149" s="5"/>
      <c r="AJ149" s="5"/>
      <c r="AK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</row>
    <row r="150" spans="35:99" x14ac:dyDescent="0.2">
      <c r="AI150" s="5"/>
      <c r="AJ150" s="5"/>
      <c r="AK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</row>
    <row r="151" spans="35:99" x14ac:dyDescent="0.2">
      <c r="AI151" s="5"/>
      <c r="AJ151" s="5"/>
      <c r="AK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</row>
    <row r="152" spans="35:99" x14ac:dyDescent="0.2">
      <c r="AI152" s="5"/>
      <c r="AJ152" s="5"/>
      <c r="AK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</row>
    <row r="153" spans="35:99" x14ac:dyDescent="0.2">
      <c r="AI153" s="5"/>
      <c r="AJ153" s="5"/>
      <c r="AK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</row>
    <row r="154" spans="35:99" x14ac:dyDescent="0.2">
      <c r="AI154" s="5"/>
      <c r="AJ154" s="5"/>
      <c r="AK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</row>
    <row r="155" spans="35:99" x14ac:dyDescent="0.2">
      <c r="AI155" s="5"/>
      <c r="AJ155" s="5"/>
      <c r="AK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</row>
    <row r="156" spans="35:99" x14ac:dyDescent="0.2">
      <c r="AI156" s="5"/>
      <c r="AJ156" s="5"/>
      <c r="AK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</row>
    <row r="157" spans="35:99" x14ac:dyDescent="0.2">
      <c r="AI157" s="5"/>
      <c r="AJ157" s="5"/>
      <c r="AK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</row>
    <row r="158" spans="35:99" x14ac:dyDescent="0.2">
      <c r="AI158" s="5"/>
      <c r="AJ158" s="5"/>
      <c r="AK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</row>
    <row r="159" spans="35:99" x14ac:dyDescent="0.2">
      <c r="AI159" s="5"/>
      <c r="AJ159" s="5"/>
      <c r="AK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</row>
    <row r="160" spans="35:99" x14ac:dyDescent="0.2">
      <c r="AI160" s="5"/>
      <c r="AJ160" s="5"/>
      <c r="AK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</row>
    <row r="161" spans="35:99" x14ac:dyDescent="0.2">
      <c r="AI161" s="5"/>
      <c r="AJ161" s="5"/>
      <c r="AK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</row>
    <row r="162" spans="35:99" x14ac:dyDescent="0.2">
      <c r="AI162" s="5"/>
      <c r="AJ162" s="5"/>
      <c r="AK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</row>
    <row r="163" spans="35:99" x14ac:dyDescent="0.2">
      <c r="AI163" s="5"/>
      <c r="AJ163" s="5"/>
      <c r="AK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</row>
    <row r="164" spans="35:99" x14ac:dyDescent="0.2">
      <c r="AI164" s="5"/>
      <c r="AJ164" s="5"/>
      <c r="AK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</row>
    <row r="165" spans="35:99" x14ac:dyDescent="0.2">
      <c r="AI165" s="5"/>
      <c r="AJ165" s="5"/>
      <c r="AK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</row>
    <row r="166" spans="35:99" x14ac:dyDescent="0.2">
      <c r="AI166" s="5"/>
      <c r="AJ166" s="5"/>
      <c r="AK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</row>
    <row r="167" spans="35:99" x14ac:dyDescent="0.2">
      <c r="AI167" s="5"/>
      <c r="AJ167" s="5"/>
      <c r="AK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</row>
    <row r="168" spans="35:99" x14ac:dyDescent="0.2">
      <c r="AI168" s="5"/>
      <c r="AJ168" s="5"/>
      <c r="AK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</row>
    <row r="169" spans="35:99" x14ac:dyDescent="0.2">
      <c r="AI169" s="5"/>
      <c r="AJ169" s="5"/>
      <c r="AK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</row>
    <row r="170" spans="35:99" x14ac:dyDescent="0.2">
      <c r="AI170" s="5"/>
      <c r="AJ170" s="5"/>
      <c r="AK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</row>
    <row r="171" spans="35:99" x14ac:dyDescent="0.2">
      <c r="AI171" s="5"/>
      <c r="AJ171" s="5"/>
      <c r="AK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</row>
    <row r="172" spans="35:99" x14ac:dyDescent="0.2">
      <c r="AI172" s="5"/>
      <c r="AJ172" s="5"/>
      <c r="AK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</row>
    <row r="173" spans="35:99" x14ac:dyDescent="0.2">
      <c r="AI173" s="5"/>
      <c r="AJ173" s="5"/>
      <c r="AK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</row>
    <row r="174" spans="35:99" x14ac:dyDescent="0.2">
      <c r="AI174" s="5"/>
      <c r="AJ174" s="5"/>
      <c r="AK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</row>
    <row r="175" spans="35:99" x14ac:dyDescent="0.2">
      <c r="AI175" s="5"/>
      <c r="AJ175" s="5"/>
      <c r="AK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</row>
    <row r="176" spans="35:99" x14ac:dyDescent="0.2">
      <c r="AI176" s="5"/>
      <c r="AJ176" s="5"/>
      <c r="AK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</row>
    <row r="177" spans="35:99" x14ac:dyDescent="0.2">
      <c r="AI177" s="5"/>
      <c r="AJ177" s="5"/>
      <c r="AK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</row>
    <row r="178" spans="35:99" x14ac:dyDescent="0.2">
      <c r="AI178" s="5"/>
      <c r="AJ178" s="5"/>
      <c r="AK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</row>
    <row r="179" spans="35:99" x14ac:dyDescent="0.2">
      <c r="AI179" s="5"/>
      <c r="AJ179" s="5"/>
      <c r="AK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</row>
    <row r="180" spans="35:99" x14ac:dyDescent="0.2">
      <c r="AI180" s="5"/>
      <c r="AJ180" s="5"/>
      <c r="AK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</row>
    <row r="181" spans="35:99" x14ac:dyDescent="0.2">
      <c r="AI181" s="5"/>
      <c r="AJ181" s="5"/>
      <c r="AK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</row>
    <row r="182" spans="35:99" x14ac:dyDescent="0.2">
      <c r="AI182" s="5"/>
      <c r="AJ182" s="5"/>
      <c r="AK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</row>
    <row r="183" spans="35:99" x14ac:dyDescent="0.2">
      <c r="AI183" s="5"/>
      <c r="AJ183" s="5"/>
      <c r="AK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</row>
    <row r="184" spans="35:99" x14ac:dyDescent="0.2">
      <c r="AI184" s="5"/>
      <c r="AJ184" s="5"/>
      <c r="AK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</row>
    <row r="185" spans="35:99" x14ac:dyDescent="0.2">
      <c r="AI185" s="5"/>
      <c r="AJ185" s="5"/>
      <c r="AK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</row>
    <row r="186" spans="35:99" x14ac:dyDescent="0.2">
      <c r="AI186" s="5"/>
      <c r="AJ186" s="5"/>
      <c r="AK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</row>
    <row r="187" spans="35:99" x14ac:dyDescent="0.2">
      <c r="AI187" s="5"/>
      <c r="AJ187" s="5"/>
      <c r="AK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</row>
    <row r="188" spans="35:99" x14ac:dyDescent="0.2">
      <c r="AI188" s="5"/>
      <c r="AJ188" s="5"/>
      <c r="AK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</row>
    <row r="189" spans="35:99" x14ac:dyDescent="0.2">
      <c r="AI189" s="5"/>
      <c r="AJ189" s="5"/>
      <c r="AK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</row>
    <row r="190" spans="35:99" x14ac:dyDescent="0.2">
      <c r="AI190" s="5"/>
      <c r="AJ190" s="5"/>
      <c r="AK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</row>
    <row r="191" spans="35:99" x14ac:dyDescent="0.2">
      <c r="AI191" s="5"/>
      <c r="AJ191" s="5"/>
      <c r="AK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</row>
    <row r="192" spans="35:99" x14ac:dyDescent="0.2">
      <c r="AI192" s="5"/>
      <c r="AJ192" s="5"/>
      <c r="AK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</row>
    <row r="193" spans="35:99" x14ac:dyDescent="0.2">
      <c r="AI193" s="5"/>
      <c r="AJ193" s="5"/>
      <c r="AK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</row>
    <row r="194" spans="35:99" x14ac:dyDescent="0.2">
      <c r="AI194" s="5"/>
      <c r="AJ194" s="5"/>
      <c r="AK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</row>
    <row r="195" spans="35:99" x14ac:dyDescent="0.2">
      <c r="AI195" s="5"/>
      <c r="AJ195" s="5"/>
      <c r="AK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</row>
    <row r="196" spans="35:99" x14ac:dyDescent="0.2">
      <c r="AI196" s="5"/>
      <c r="AJ196" s="5"/>
      <c r="AK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</row>
    <row r="197" spans="35:99" x14ac:dyDescent="0.2">
      <c r="AI197" s="5"/>
      <c r="AJ197" s="5"/>
      <c r="AK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</row>
    <row r="198" spans="35:99" x14ac:dyDescent="0.2">
      <c r="AI198" s="5"/>
      <c r="AJ198" s="5"/>
      <c r="AK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</row>
    <row r="199" spans="35:99" x14ac:dyDescent="0.2">
      <c r="AI199" s="5"/>
      <c r="AJ199" s="5"/>
      <c r="AK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</row>
    <row r="200" spans="35:99" x14ac:dyDescent="0.2">
      <c r="AI200" s="5"/>
      <c r="AJ200" s="5"/>
      <c r="AK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</row>
    <row r="201" spans="35:99" x14ac:dyDescent="0.2">
      <c r="AI201" s="5"/>
      <c r="AJ201" s="5"/>
      <c r="AK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</row>
    <row r="202" spans="35:99" x14ac:dyDescent="0.2">
      <c r="AI202" s="5"/>
      <c r="AJ202" s="5"/>
      <c r="AK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</row>
    <row r="203" spans="35:99" x14ac:dyDescent="0.2">
      <c r="AI203" s="5"/>
      <c r="AJ203" s="5"/>
      <c r="AK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</row>
    <row r="204" spans="35:99" x14ac:dyDescent="0.2">
      <c r="AI204" s="5"/>
      <c r="AJ204" s="5"/>
      <c r="AK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</row>
    <row r="205" spans="35:99" x14ac:dyDescent="0.2">
      <c r="AI205" s="5"/>
      <c r="AJ205" s="5"/>
      <c r="AK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</row>
    <row r="206" spans="35:99" x14ac:dyDescent="0.2">
      <c r="AI206" s="5"/>
      <c r="AJ206" s="5"/>
      <c r="AK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</row>
    <row r="207" spans="35:99" x14ac:dyDescent="0.2">
      <c r="AI207" s="5"/>
      <c r="AJ207" s="5"/>
      <c r="AK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</row>
    <row r="208" spans="35:99" x14ac:dyDescent="0.2">
      <c r="AI208" s="5"/>
      <c r="AJ208" s="5"/>
      <c r="AK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</row>
    <row r="209" spans="35:99" x14ac:dyDescent="0.2">
      <c r="AI209" s="5"/>
      <c r="AJ209" s="5"/>
      <c r="AK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</row>
    <row r="210" spans="35:99" x14ac:dyDescent="0.2">
      <c r="AI210" s="5"/>
      <c r="AJ210" s="5"/>
      <c r="AK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</row>
    <row r="211" spans="35:99" x14ac:dyDescent="0.2">
      <c r="AI211" s="5"/>
      <c r="AJ211" s="5"/>
      <c r="AK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</row>
    <row r="212" spans="35:99" x14ac:dyDescent="0.2">
      <c r="AI212" s="5"/>
      <c r="AJ212" s="5"/>
      <c r="AK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</row>
    <row r="213" spans="35:99" x14ac:dyDescent="0.2">
      <c r="AI213" s="5"/>
      <c r="AJ213" s="5"/>
      <c r="AK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</row>
    <row r="214" spans="35:99" x14ac:dyDescent="0.2">
      <c r="AI214" s="5"/>
      <c r="AJ214" s="5"/>
      <c r="AK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</row>
    <row r="215" spans="35:99" x14ac:dyDescent="0.2">
      <c r="AI215" s="5"/>
      <c r="AJ215" s="5"/>
      <c r="AK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</row>
    <row r="216" spans="35:99" x14ac:dyDescent="0.2">
      <c r="AI216" s="5"/>
      <c r="AJ216" s="5"/>
      <c r="AK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</row>
    <row r="217" spans="35:99" x14ac:dyDescent="0.2">
      <c r="AI217" s="5"/>
      <c r="AJ217" s="5"/>
      <c r="AK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</row>
    <row r="218" spans="35:99" x14ac:dyDescent="0.2">
      <c r="AI218" s="5"/>
      <c r="AJ218" s="5"/>
      <c r="AK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</row>
    <row r="219" spans="35:99" x14ac:dyDescent="0.2">
      <c r="AI219" s="5"/>
      <c r="AJ219" s="5"/>
      <c r="AK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</row>
    <row r="220" spans="35:99" x14ac:dyDescent="0.2">
      <c r="AI220" s="5"/>
      <c r="AJ220" s="5"/>
      <c r="AK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</row>
    <row r="221" spans="35:99" x14ac:dyDescent="0.2">
      <c r="AI221" s="5"/>
      <c r="AJ221" s="5"/>
      <c r="AK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</row>
    <row r="222" spans="35:99" x14ac:dyDescent="0.2">
      <c r="AI222" s="5"/>
      <c r="AJ222" s="5"/>
      <c r="AK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</row>
    <row r="223" spans="35:99" x14ac:dyDescent="0.2">
      <c r="AI223" s="5"/>
      <c r="AJ223" s="5"/>
      <c r="AK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</row>
    <row r="224" spans="35:99" x14ac:dyDescent="0.2">
      <c r="AI224" s="5"/>
      <c r="AJ224" s="5"/>
      <c r="AK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</row>
    <row r="225" spans="35:99" x14ac:dyDescent="0.2">
      <c r="AI225" s="5"/>
      <c r="AJ225" s="5"/>
      <c r="AK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</row>
    <row r="226" spans="35:99" x14ac:dyDescent="0.2">
      <c r="AI226" s="5"/>
      <c r="AJ226" s="5"/>
      <c r="AK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</row>
    <row r="227" spans="35:99" x14ac:dyDescent="0.2">
      <c r="AI227" s="5"/>
      <c r="AJ227" s="5"/>
      <c r="AK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</row>
    <row r="228" spans="35:99" x14ac:dyDescent="0.2">
      <c r="AI228" s="5"/>
      <c r="AJ228" s="5"/>
      <c r="AK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</row>
    <row r="229" spans="35:99" x14ac:dyDescent="0.2">
      <c r="AI229" s="5"/>
      <c r="AJ229" s="5"/>
      <c r="AK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</row>
    <row r="230" spans="35:99" x14ac:dyDescent="0.2">
      <c r="AI230" s="5"/>
      <c r="AJ230" s="5"/>
      <c r="AK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</row>
    <row r="231" spans="35:99" x14ac:dyDescent="0.2">
      <c r="AI231" s="5"/>
      <c r="AJ231" s="5"/>
      <c r="AK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</row>
    <row r="232" spans="35:99" x14ac:dyDescent="0.2">
      <c r="AI232" s="5"/>
      <c r="AJ232" s="5"/>
      <c r="AK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</row>
    <row r="233" spans="35:99" x14ac:dyDescent="0.2">
      <c r="AI233" s="5"/>
      <c r="AJ233" s="5"/>
      <c r="AK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</row>
    <row r="234" spans="35:99" x14ac:dyDescent="0.2">
      <c r="AI234" s="5"/>
      <c r="AJ234" s="5"/>
      <c r="AK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</row>
    <row r="235" spans="35:99" x14ac:dyDescent="0.2">
      <c r="AI235" s="5"/>
      <c r="AJ235" s="5"/>
      <c r="AK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</row>
    <row r="236" spans="35:99" x14ac:dyDescent="0.2">
      <c r="AI236" s="5"/>
      <c r="AJ236" s="5"/>
      <c r="AK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</row>
    <row r="237" spans="35:99" x14ac:dyDescent="0.2">
      <c r="AI237" s="5"/>
      <c r="AJ237" s="5"/>
      <c r="AK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</row>
    <row r="238" spans="35:99" x14ac:dyDescent="0.2">
      <c r="AI238" s="5"/>
      <c r="AJ238" s="5"/>
      <c r="AK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</row>
    <row r="239" spans="35:99" x14ac:dyDescent="0.2">
      <c r="AI239" s="5"/>
      <c r="AJ239" s="5"/>
      <c r="AK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</row>
    <row r="240" spans="35:99" x14ac:dyDescent="0.2">
      <c r="AI240" s="5"/>
      <c r="AJ240" s="5"/>
      <c r="AK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</row>
    <row r="241" spans="35:99" x14ac:dyDescent="0.2">
      <c r="AI241" s="5"/>
      <c r="AJ241" s="5"/>
      <c r="AK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</row>
    <row r="242" spans="35:99" x14ac:dyDescent="0.2">
      <c r="AI242" s="5"/>
      <c r="AJ242" s="5"/>
      <c r="AK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</row>
    <row r="243" spans="35:99" x14ac:dyDescent="0.2">
      <c r="AI243" s="5"/>
      <c r="AJ243" s="5"/>
      <c r="AK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</row>
    <row r="244" spans="35:99" x14ac:dyDescent="0.2">
      <c r="AI244" s="5"/>
      <c r="AJ244" s="5"/>
      <c r="AK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</row>
    <row r="245" spans="35:99" x14ac:dyDescent="0.2">
      <c r="AI245" s="5"/>
      <c r="AJ245" s="5"/>
      <c r="AK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</row>
    <row r="246" spans="35:99" x14ac:dyDescent="0.2">
      <c r="AI246" s="5"/>
      <c r="AJ246" s="5"/>
      <c r="AK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</row>
    <row r="247" spans="35:99" x14ac:dyDescent="0.2">
      <c r="AI247" s="5"/>
      <c r="AJ247" s="5"/>
      <c r="AK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</row>
    <row r="248" spans="35:99" x14ac:dyDescent="0.2">
      <c r="AI248" s="5"/>
      <c r="AJ248" s="5"/>
      <c r="AK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</row>
    <row r="249" spans="35:99" x14ac:dyDescent="0.2">
      <c r="AI249" s="5"/>
      <c r="AJ249" s="5"/>
      <c r="AK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</row>
    <row r="250" spans="35:99" x14ac:dyDescent="0.2">
      <c r="AI250" s="5"/>
      <c r="AJ250" s="5"/>
      <c r="AK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</row>
    <row r="251" spans="35:99" x14ac:dyDescent="0.2">
      <c r="AI251" s="5"/>
      <c r="AJ251" s="5"/>
      <c r="AK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</row>
    <row r="252" spans="35:99" x14ac:dyDescent="0.2">
      <c r="AI252" s="5"/>
      <c r="AJ252" s="5"/>
      <c r="AK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</row>
    <row r="253" spans="35:99" x14ac:dyDescent="0.2">
      <c r="AI253" s="5"/>
      <c r="AJ253" s="5"/>
      <c r="AK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</row>
    <row r="254" spans="35:99" x14ac:dyDescent="0.2">
      <c r="AI254" s="5"/>
      <c r="AJ254" s="5"/>
      <c r="AK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</row>
    <row r="255" spans="35:99" x14ac:dyDescent="0.2">
      <c r="AI255" s="5"/>
      <c r="AJ255" s="5"/>
      <c r="AK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</row>
    <row r="256" spans="35:99" x14ac:dyDescent="0.2">
      <c r="AI256" s="5"/>
      <c r="AJ256" s="5"/>
      <c r="AK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</row>
    <row r="257" spans="35:99" x14ac:dyDescent="0.2">
      <c r="AI257" s="5"/>
      <c r="AJ257" s="5"/>
      <c r="AK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</row>
    <row r="258" spans="35:99" x14ac:dyDescent="0.2">
      <c r="AI258" s="5"/>
      <c r="AJ258" s="5"/>
      <c r="AK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</row>
    <row r="259" spans="35:99" x14ac:dyDescent="0.2">
      <c r="AI259" s="5"/>
      <c r="AJ259" s="5"/>
      <c r="AK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</row>
    <row r="260" spans="35:99" x14ac:dyDescent="0.2">
      <c r="AI260" s="5"/>
      <c r="AJ260" s="5"/>
      <c r="AK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</row>
    <row r="261" spans="35:99" x14ac:dyDescent="0.2">
      <c r="AI261" s="5"/>
      <c r="AJ261" s="5"/>
      <c r="AK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</row>
    <row r="262" spans="35:99" x14ac:dyDescent="0.2">
      <c r="AI262" s="5"/>
      <c r="AJ262" s="5"/>
      <c r="AK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</row>
    <row r="263" spans="35:99" x14ac:dyDescent="0.2">
      <c r="AI263" s="5"/>
      <c r="AJ263" s="5"/>
      <c r="AK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</row>
    <row r="264" spans="35:99" x14ac:dyDescent="0.2">
      <c r="AI264" s="5"/>
      <c r="AJ264" s="5"/>
      <c r="AK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</row>
    <row r="265" spans="35:99" x14ac:dyDescent="0.2">
      <c r="AI265" s="5"/>
      <c r="AJ265" s="5"/>
      <c r="AK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</row>
    <row r="266" spans="35:99" x14ac:dyDescent="0.2">
      <c r="AI266" s="5"/>
      <c r="AJ266" s="5"/>
      <c r="AK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</row>
    <row r="267" spans="35:99" x14ac:dyDescent="0.2">
      <c r="AI267" s="5"/>
      <c r="AJ267" s="5"/>
      <c r="AK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</row>
    <row r="268" spans="35:99" x14ac:dyDescent="0.2">
      <c r="AI268" s="5"/>
      <c r="AJ268" s="5"/>
      <c r="AK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</row>
    <row r="269" spans="35:99" x14ac:dyDescent="0.2">
      <c r="AI269" s="5"/>
      <c r="AJ269" s="5"/>
      <c r="AK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</row>
    <row r="270" spans="35:99" x14ac:dyDescent="0.2">
      <c r="AI270" s="5"/>
      <c r="AJ270" s="5"/>
      <c r="AK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</row>
    <row r="271" spans="35:99" x14ac:dyDescent="0.2">
      <c r="AI271" s="5"/>
      <c r="AJ271" s="5"/>
      <c r="AK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</row>
    <row r="272" spans="35:99" x14ac:dyDescent="0.2">
      <c r="AI272" s="5"/>
      <c r="AJ272" s="5"/>
      <c r="AK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</row>
    <row r="273" spans="35:99" x14ac:dyDescent="0.2">
      <c r="AI273" s="5"/>
      <c r="AJ273" s="5"/>
      <c r="AK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</row>
    <row r="274" spans="35:99" x14ac:dyDescent="0.2">
      <c r="AI274" s="5"/>
      <c r="AJ274" s="5"/>
      <c r="AK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</row>
    <row r="275" spans="35:99" x14ac:dyDescent="0.2">
      <c r="AI275" s="5"/>
      <c r="AJ275" s="5"/>
      <c r="AK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</row>
    <row r="276" spans="35:99" x14ac:dyDescent="0.2">
      <c r="AI276" s="5"/>
      <c r="AJ276" s="5"/>
      <c r="AK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</row>
    <row r="277" spans="35:99" x14ac:dyDescent="0.2">
      <c r="AI277" s="5"/>
      <c r="AJ277" s="5"/>
      <c r="AK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</row>
    <row r="278" spans="35:99" x14ac:dyDescent="0.2">
      <c r="AI278" s="5"/>
      <c r="AJ278" s="5"/>
      <c r="AK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</row>
    <row r="279" spans="35:99" x14ac:dyDescent="0.2">
      <c r="AI279" s="5"/>
      <c r="AJ279" s="5"/>
      <c r="AK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</row>
    <row r="280" spans="35:99" x14ac:dyDescent="0.2">
      <c r="AI280" s="5"/>
      <c r="AJ280" s="5"/>
      <c r="AK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</row>
    <row r="281" spans="35:99" x14ac:dyDescent="0.2">
      <c r="AI281" s="5"/>
      <c r="AJ281" s="5"/>
      <c r="AK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</row>
    <row r="282" spans="35:99" x14ac:dyDescent="0.2">
      <c r="AI282" s="5"/>
      <c r="AJ282" s="5"/>
      <c r="AK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</row>
    <row r="283" spans="35:99" x14ac:dyDescent="0.2">
      <c r="AI283" s="5"/>
      <c r="AJ283" s="5"/>
      <c r="AK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</row>
    <row r="284" spans="35:99" x14ac:dyDescent="0.2">
      <c r="AI284" s="5"/>
      <c r="AJ284" s="5"/>
      <c r="AK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</row>
    <row r="285" spans="35:99" x14ac:dyDescent="0.2">
      <c r="AI285" s="5"/>
      <c r="AJ285" s="5"/>
      <c r="AK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</row>
    <row r="286" spans="35:99" x14ac:dyDescent="0.2">
      <c r="AI286" s="5"/>
      <c r="AJ286" s="5"/>
      <c r="AK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</row>
    <row r="287" spans="35:99" x14ac:dyDescent="0.2">
      <c r="AI287" s="5"/>
      <c r="AJ287" s="5"/>
      <c r="AK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</row>
    <row r="288" spans="35:99" x14ac:dyDescent="0.2">
      <c r="AI288" s="5"/>
      <c r="AJ288" s="5"/>
      <c r="AK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</row>
    <row r="289" spans="35:99" x14ac:dyDescent="0.2">
      <c r="AI289" s="5"/>
      <c r="AJ289" s="5"/>
      <c r="AK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</row>
    <row r="290" spans="35:99" x14ac:dyDescent="0.2">
      <c r="AI290" s="5"/>
      <c r="AJ290" s="5"/>
      <c r="AK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</row>
    <row r="291" spans="35:99" x14ac:dyDescent="0.2">
      <c r="AI291" s="5"/>
      <c r="AJ291" s="5"/>
      <c r="AK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</row>
    <row r="292" spans="35:99" x14ac:dyDescent="0.2">
      <c r="AI292" s="5"/>
      <c r="AJ292" s="5"/>
      <c r="AK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</row>
    <row r="293" spans="35:99" x14ac:dyDescent="0.2">
      <c r="AI293" s="5"/>
      <c r="AJ293" s="5"/>
      <c r="AK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</row>
    <row r="294" spans="35:99" x14ac:dyDescent="0.2">
      <c r="AI294" s="5"/>
      <c r="AJ294" s="5"/>
      <c r="AK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</row>
    <row r="295" spans="35:99" x14ac:dyDescent="0.2">
      <c r="AI295" s="5"/>
      <c r="AJ295" s="5"/>
      <c r="AK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</row>
    <row r="296" spans="35:99" x14ac:dyDescent="0.2">
      <c r="AI296" s="5"/>
      <c r="AJ296" s="5"/>
      <c r="AK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</row>
    <row r="297" spans="35:99" x14ac:dyDescent="0.2">
      <c r="AI297" s="5"/>
      <c r="AJ297" s="5"/>
      <c r="AK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</row>
    <row r="298" spans="35:99" x14ac:dyDescent="0.2">
      <c r="AI298" s="5"/>
      <c r="AJ298" s="5"/>
      <c r="AK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</row>
    <row r="299" spans="35:99" x14ac:dyDescent="0.2">
      <c r="AI299" s="5"/>
      <c r="AJ299" s="5"/>
      <c r="AK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</row>
    <row r="300" spans="35:99" x14ac:dyDescent="0.2">
      <c r="AI300" s="5"/>
      <c r="AJ300" s="5"/>
      <c r="AK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</row>
    <row r="301" spans="35:99" x14ac:dyDescent="0.2">
      <c r="AI301" s="5"/>
      <c r="AJ301" s="5"/>
      <c r="AK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</row>
    <row r="302" spans="35:99" x14ac:dyDescent="0.2">
      <c r="AI302" s="5"/>
      <c r="AJ302" s="5"/>
      <c r="AK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</row>
    <row r="303" spans="35:99" x14ac:dyDescent="0.2">
      <c r="AI303" s="5"/>
      <c r="AJ303" s="5"/>
      <c r="AK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</row>
    <row r="304" spans="35:99" x14ac:dyDescent="0.2">
      <c r="AI304" s="5"/>
      <c r="AJ304" s="5"/>
      <c r="AK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</row>
    <row r="305" spans="35:99" x14ac:dyDescent="0.2">
      <c r="AI305" s="5"/>
      <c r="AJ305" s="5"/>
      <c r="AK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</row>
    <row r="306" spans="35:99" x14ac:dyDescent="0.2">
      <c r="AI306" s="5"/>
      <c r="AJ306" s="5"/>
      <c r="AK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</row>
    <row r="307" spans="35:99" x14ac:dyDescent="0.2">
      <c r="AI307" s="5"/>
      <c r="AJ307" s="5"/>
      <c r="AK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</row>
    <row r="308" spans="35:99" x14ac:dyDescent="0.2">
      <c r="AI308" s="5"/>
      <c r="AJ308" s="5"/>
      <c r="AK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</row>
    <row r="309" spans="35:99" x14ac:dyDescent="0.2">
      <c r="AI309" s="5"/>
      <c r="AJ309" s="5"/>
      <c r="AK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</row>
    <row r="310" spans="35:99" x14ac:dyDescent="0.2">
      <c r="AI310" s="5"/>
      <c r="AJ310" s="5"/>
      <c r="AK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</row>
    <row r="311" spans="35:99" x14ac:dyDescent="0.2">
      <c r="AI311" s="5"/>
      <c r="AJ311" s="5"/>
      <c r="AK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</row>
    <row r="312" spans="35:99" x14ac:dyDescent="0.2">
      <c r="AI312" s="5"/>
      <c r="AJ312" s="5"/>
      <c r="AK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</row>
    <row r="313" spans="35:99" x14ac:dyDescent="0.2">
      <c r="AI313" s="5"/>
      <c r="AJ313" s="5"/>
      <c r="AK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</row>
    <row r="314" spans="35:99" x14ac:dyDescent="0.2">
      <c r="AI314" s="5"/>
      <c r="AJ314" s="5"/>
      <c r="AK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</row>
    <row r="315" spans="35:99" x14ac:dyDescent="0.2">
      <c r="AI315" s="5"/>
      <c r="AJ315" s="5"/>
      <c r="AK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</row>
    <row r="316" spans="35:99" x14ac:dyDescent="0.2">
      <c r="AI316" s="5"/>
      <c r="AJ316" s="5"/>
      <c r="AK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</row>
    <row r="317" spans="35:99" x14ac:dyDescent="0.2">
      <c r="AI317" s="5"/>
      <c r="AJ317" s="5"/>
      <c r="AK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</row>
    <row r="318" spans="35:99" x14ac:dyDescent="0.2">
      <c r="AI318" s="5"/>
      <c r="AJ318" s="5"/>
      <c r="AK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</row>
    <row r="319" spans="35:99" x14ac:dyDescent="0.2">
      <c r="AI319" s="5"/>
      <c r="AJ319" s="5"/>
      <c r="AK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</row>
    <row r="320" spans="35:99" x14ac:dyDescent="0.2">
      <c r="AI320" s="5"/>
      <c r="AJ320" s="5"/>
      <c r="AK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</row>
    <row r="321" spans="35:99" x14ac:dyDescent="0.2">
      <c r="AI321" s="5"/>
      <c r="AJ321" s="5"/>
      <c r="AK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</row>
    <row r="322" spans="35:99" x14ac:dyDescent="0.2">
      <c r="AI322" s="5"/>
      <c r="AJ322" s="5"/>
      <c r="AK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</row>
    <row r="323" spans="35:99" x14ac:dyDescent="0.2">
      <c r="AI323" s="5"/>
      <c r="AJ323" s="5"/>
      <c r="AK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</row>
    <row r="324" spans="35:99" x14ac:dyDescent="0.2">
      <c r="AI324" s="5"/>
      <c r="AJ324" s="5"/>
      <c r="AK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</row>
    <row r="325" spans="35:99" x14ac:dyDescent="0.2">
      <c r="AI325" s="5"/>
      <c r="AJ325" s="5"/>
      <c r="AK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</row>
    <row r="326" spans="35:99" x14ac:dyDescent="0.2">
      <c r="AI326" s="5"/>
      <c r="AJ326" s="5"/>
      <c r="AK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</row>
    <row r="327" spans="35:99" x14ac:dyDescent="0.2">
      <c r="AI327" s="5"/>
      <c r="AJ327" s="5"/>
      <c r="AK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</row>
    <row r="328" spans="35:99" x14ac:dyDescent="0.2">
      <c r="AI328" s="5"/>
      <c r="AJ328" s="5"/>
      <c r="AK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</row>
    <row r="329" spans="35:99" x14ac:dyDescent="0.2">
      <c r="AI329" s="5"/>
      <c r="AJ329" s="5"/>
      <c r="AK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</row>
    <row r="330" spans="35:99" x14ac:dyDescent="0.2">
      <c r="AI330" s="5"/>
      <c r="AJ330" s="5"/>
      <c r="AK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</row>
    <row r="331" spans="35:99" x14ac:dyDescent="0.2">
      <c r="AI331" s="5"/>
      <c r="AJ331" s="5"/>
      <c r="AK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</row>
    <row r="332" spans="35:99" x14ac:dyDescent="0.2">
      <c r="AI332" s="5"/>
      <c r="AJ332" s="5"/>
      <c r="AK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</row>
    <row r="333" spans="35:99" x14ac:dyDescent="0.2">
      <c r="AI333" s="5"/>
      <c r="AJ333" s="5"/>
      <c r="AK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</row>
    <row r="334" spans="35:99" x14ac:dyDescent="0.2">
      <c r="AI334" s="5"/>
      <c r="AJ334" s="5"/>
      <c r="AK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</row>
    <row r="335" spans="35:99" x14ac:dyDescent="0.2">
      <c r="AI335" s="5"/>
      <c r="AJ335" s="5"/>
      <c r="AK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</row>
    <row r="336" spans="35:99" x14ac:dyDescent="0.2">
      <c r="AI336" s="5"/>
      <c r="AJ336" s="5"/>
      <c r="AK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</row>
    <row r="337" spans="35:99" x14ac:dyDescent="0.2">
      <c r="AI337" s="5"/>
      <c r="AJ337" s="5"/>
      <c r="AK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</row>
    <row r="338" spans="35:99" x14ac:dyDescent="0.2">
      <c r="AI338" s="5"/>
      <c r="AJ338" s="5"/>
      <c r="AK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</row>
    <row r="339" spans="35:99" x14ac:dyDescent="0.2">
      <c r="AI339" s="5"/>
      <c r="AJ339" s="5"/>
      <c r="AK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</row>
    <row r="340" spans="35:99" x14ac:dyDescent="0.2">
      <c r="AI340" s="5"/>
      <c r="AJ340" s="5"/>
      <c r="AK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</row>
    <row r="341" spans="35:99" x14ac:dyDescent="0.2">
      <c r="AI341" s="5"/>
      <c r="AJ341" s="5"/>
      <c r="AK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</row>
    <row r="342" spans="35:99" x14ac:dyDescent="0.2">
      <c r="AI342" s="5"/>
      <c r="AJ342" s="5"/>
      <c r="AK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</row>
    <row r="343" spans="35:99" x14ac:dyDescent="0.2">
      <c r="AI343" s="5"/>
      <c r="AJ343" s="5"/>
      <c r="AK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</row>
    <row r="344" spans="35:99" x14ac:dyDescent="0.2">
      <c r="AI344" s="5"/>
      <c r="AJ344" s="5"/>
      <c r="AK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</row>
    <row r="345" spans="35:99" x14ac:dyDescent="0.2">
      <c r="AI345" s="5"/>
      <c r="AJ345" s="5"/>
      <c r="AK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</row>
    <row r="346" spans="35:99" x14ac:dyDescent="0.2">
      <c r="AI346" s="5"/>
      <c r="AJ346" s="5"/>
      <c r="AK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</row>
    <row r="347" spans="35:99" x14ac:dyDescent="0.2">
      <c r="AI347" s="5"/>
      <c r="AJ347" s="5"/>
      <c r="AK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</row>
    <row r="348" spans="35:99" x14ac:dyDescent="0.2">
      <c r="AI348" s="5"/>
      <c r="AJ348" s="5"/>
      <c r="AK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</row>
    <row r="349" spans="35:99" x14ac:dyDescent="0.2">
      <c r="AI349" s="5"/>
      <c r="AJ349" s="5"/>
      <c r="AK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</row>
    <row r="350" spans="35:99" x14ac:dyDescent="0.2">
      <c r="AI350" s="5"/>
      <c r="AJ350" s="5"/>
      <c r="AK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</row>
    <row r="351" spans="35:99" x14ac:dyDescent="0.2">
      <c r="AI351" s="5"/>
      <c r="AJ351" s="5"/>
      <c r="AK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</row>
    <row r="352" spans="35:99" x14ac:dyDescent="0.2">
      <c r="AI352" s="5"/>
      <c r="AJ352" s="5"/>
      <c r="AK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</row>
    <row r="353" spans="35:99" x14ac:dyDescent="0.2">
      <c r="AI353" s="5"/>
      <c r="AJ353" s="5"/>
      <c r="AK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</row>
    <row r="354" spans="35:99" x14ac:dyDescent="0.2">
      <c r="AI354" s="5"/>
      <c r="AJ354" s="5"/>
      <c r="AK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</row>
    <row r="355" spans="35:99" x14ac:dyDescent="0.2">
      <c r="AI355" s="5"/>
      <c r="AJ355" s="5"/>
      <c r="AK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</row>
    <row r="356" spans="35:99" x14ac:dyDescent="0.2">
      <c r="AI356" s="5"/>
      <c r="AJ356" s="5"/>
      <c r="AK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</row>
    <row r="357" spans="35:99" x14ac:dyDescent="0.2">
      <c r="AI357" s="5"/>
      <c r="AJ357" s="5"/>
      <c r="AK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</row>
    <row r="358" spans="35:99" x14ac:dyDescent="0.2">
      <c r="AI358" s="5"/>
      <c r="AJ358" s="5"/>
      <c r="AK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</row>
    <row r="359" spans="35:99" x14ac:dyDescent="0.2">
      <c r="AI359" s="5"/>
      <c r="AJ359" s="5"/>
      <c r="AK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</row>
    <row r="360" spans="35:99" x14ac:dyDescent="0.2">
      <c r="AI360" s="5"/>
      <c r="AJ360" s="5"/>
      <c r="AK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</row>
    <row r="361" spans="35:99" x14ac:dyDescent="0.2">
      <c r="AI361" s="5"/>
      <c r="AJ361" s="5"/>
      <c r="AK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</row>
    <row r="362" spans="35:99" x14ac:dyDescent="0.2">
      <c r="AI362" s="5"/>
      <c r="AJ362" s="5"/>
      <c r="AK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</row>
    <row r="363" spans="35:99" x14ac:dyDescent="0.2">
      <c r="AI363" s="5"/>
      <c r="AJ363" s="5"/>
      <c r="AK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</row>
    <row r="364" spans="35:99" x14ac:dyDescent="0.2">
      <c r="AI364" s="5"/>
      <c r="AJ364" s="5"/>
      <c r="AK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</row>
    <row r="365" spans="35:99" x14ac:dyDescent="0.2">
      <c r="AI365" s="5"/>
      <c r="AJ365" s="5"/>
      <c r="AK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</row>
    <row r="366" spans="35:99" x14ac:dyDescent="0.2">
      <c r="AI366" s="5"/>
      <c r="AJ366" s="5"/>
      <c r="AK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</row>
    <row r="367" spans="35:99" x14ac:dyDescent="0.2">
      <c r="AI367" s="5"/>
      <c r="AJ367" s="5"/>
      <c r="AK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</row>
    <row r="368" spans="35:99" x14ac:dyDescent="0.2">
      <c r="AI368" s="5"/>
      <c r="AJ368" s="5"/>
      <c r="AK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</row>
    <row r="369" spans="35:99" x14ac:dyDescent="0.2">
      <c r="AI369" s="5"/>
      <c r="AJ369" s="5"/>
      <c r="AK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</row>
    <row r="370" spans="35:99" x14ac:dyDescent="0.2">
      <c r="AI370" s="5"/>
      <c r="AJ370" s="5"/>
      <c r="AK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</row>
    <row r="371" spans="35:99" x14ac:dyDescent="0.2">
      <c r="AI371" s="5"/>
      <c r="AJ371" s="5"/>
      <c r="AK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</row>
    <row r="372" spans="35:99" x14ac:dyDescent="0.2">
      <c r="AI372" s="5"/>
      <c r="AJ372" s="5"/>
      <c r="AK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</row>
    <row r="373" spans="35:99" x14ac:dyDescent="0.2">
      <c r="AI373" s="5"/>
      <c r="AJ373" s="5"/>
      <c r="AK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</row>
    <row r="374" spans="35:99" x14ac:dyDescent="0.2">
      <c r="AI374" s="5"/>
      <c r="AJ374" s="5"/>
      <c r="AK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</row>
    <row r="375" spans="35:99" x14ac:dyDescent="0.2">
      <c r="AI375" s="5"/>
      <c r="AJ375" s="5"/>
      <c r="AK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</row>
    <row r="376" spans="35:99" x14ac:dyDescent="0.2">
      <c r="AI376" s="5"/>
      <c r="AJ376" s="5"/>
      <c r="AK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</row>
    <row r="377" spans="35:99" x14ac:dyDescent="0.2">
      <c r="AI377" s="5"/>
      <c r="AJ377" s="5"/>
      <c r="AK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</row>
    <row r="378" spans="35:99" x14ac:dyDescent="0.2">
      <c r="AI378" s="5"/>
      <c r="AJ378" s="5"/>
      <c r="AK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</row>
    <row r="379" spans="35:99" x14ac:dyDescent="0.2">
      <c r="AI379" s="5"/>
      <c r="AJ379" s="5"/>
      <c r="AK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</row>
    <row r="380" spans="35:99" x14ac:dyDescent="0.2">
      <c r="AI380" s="5"/>
      <c r="AJ380" s="5"/>
      <c r="AK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</row>
    <row r="381" spans="35:99" x14ac:dyDescent="0.2">
      <c r="AI381" s="5"/>
      <c r="AJ381" s="5"/>
      <c r="AK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</row>
    <row r="382" spans="35:99" x14ac:dyDescent="0.2">
      <c r="AI382" s="5"/>
      <c r="AJ382" s="5"/>
      <c r="AK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</row>
    <row r="383" spans="35:99" x14ac:dyDescent="0.2">
      <c r="AI383" s="5"/>
      <c r="AJ383" s="5"/>
      <c r="AK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</row>
    <row r="384" spans="35:99" x14ac:dyDescent="0.2">
      <c r="AI384" s="5"/>
      <c r="AJ384" s="5"/>
      <c r="AK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</row>
    <row r="385" spans="35:99" x14ac:dyDescent="0.2">
      <c r="AI385" s="5"/>
      <c r="AJ385" s="5"/>
      <c r="AK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</row>
    <row r="386" spans="35:99" x14ac:dyDescent="0.2">
      <c r="AI386" s="5"/>
      <c r="AJ386" s="5"/>
      <c r="AK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</row>
    <row r="387" spans="35:99" x14ac:dyDescent="0.2">
      <c r="AI387" s="5"/>
      <c r="AJ387" s="5"/>
      <c r="AK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</row>
    <row r="388" spans="35:99" x14ac:dyDescent="0.2">
      <c r="AI388" s="5"/>
      <c r="AJ388" s="5"/>
      <c r="AK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</row>
    <row r="389" spans="35:99" x14ac:dyDescent="0.2">
      <c r="AI389" s="5"/>
      <c r="AJ389" s="5"/>
      <c r="AK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</row>
    <row r="390" spans="35:99" x14ac:dyDescent="0.2">
      <c r="AI390" s="5"/>
      <c r="AJ390" s="5"/>
      <c r="AK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</row>
    <row r="391" spans="35:99" x14ac:dyDescent="0.2">
      <c r="AI391" s="5"/>
      <c r="AJ391" s="5"/>
      <c r="AK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</row>
    <row r="392" spans="35:99" x14ac:dyDescent="0.2">
      <c r="AI392" s="5"/>
      <c r="AJ392" s="5"/>
      <c r="AK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</row>
    <row r="393" spans="35:99" x14ac:dyDescent="0.2">
      <c r="AI393" s="5"/>
      <c r="AJ393" s="5"/>
      <c r="AK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</row>
    <row r="394" spans="35:99" x14ac:dyDescent="0.2">
      <c r="AI394" s="5"/>
      <c r="AJ394" s="5"/>
      <c r="AK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</row>
    <row r="395" spans="35:99" x14ac:dyDescent="0.2">
      <c r="AI395" s="5"/>
      <c r="AJ395" s="5"/>
      <c r="AK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</row>
    <row r="396" spans="35:99" x14ac:dyDescent="0.2">
      <c r="AI396" s="5"/>
      <c r="AJ396" s="5"/>
      <c r="AK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</row>
    <row r="397" spans="35:99" x14ac:dyDescent="0.2">
      <c r="AI397" s="5"/>
      <c r="AJ397" s="5"/>
      <c r="AK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</row>
    <row r="398" spans="35:99" x14ac:dyDescent="0.2">
      <c r="AI398" s="5"/>
      <c r="AJ398" s="5"/>
      <c r="AK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</row>
    <row r="399" spans="35:99" x14ac:dyDescent="0.2">
      <c r="AI399" s="5"/>
      <c r="AJ399" s="5"/>
      <c r="AK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</row>
    <row r="400" spans="35:99" x14ac:dyDescent="0.2">
      <c r="AI400" s="5"/>
      <c r="AJ400" s="5"/>
      <c r="AK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</row>
    <row r="401" spans="35:99" x14ac:dyDescent="0.2">
      <c r="AI401" s="5"/>
      <c r="AJ401" s="5"/>
      <c r="AK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</row>
    <row r="402" spans="35:99" x14ac:dyDescent="0.2">
      <c r="AI402" s="5"/>
      <c r="AJ402" s="5"/>
      <c r="AK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</row>
    <row r="403" spans="35:99" x14ac:dyDescent="0.2">
      <c r="AI403" s="5"/>
      <c r="AJ403" s="5"/>
      <c r="AK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</row>
    <row r="404" spans="35:99" x14ac:dyDescent="0.2">
      <c r="AI404" s="5"/>
      <c r="AJ404" s="5"/>
      <c r="AK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</row>
    <row r="405" spans="35:99" x14ac:dyDescent="0.2">
      <c r="AI405" s="5"/>
      <c r="AJ405" s="5"/>
      <c r="AK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</row>
    <row r="406" spans="35:99" x14ac:dyDescent="0.2">
      <c r="AI406" s="5"/>
      <c r="AJ406" s="5"/>
      <c r="AK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</row>
    <row r="407" spans="35:99" x14ac:dyDescent="0.2">
      <c r="AI407" s="5"/>
      <c r="AJ407" s="5"/>
      <c r="AK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</row>
    <row r="408" spans="35:99" x14ac:dyDescent="0.2">
      <c r="AI408" s="5"/>
      <c r="AJ408" s="5"/>
      <c r="AK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</row>
    <row r="409" spans="35:99" x14ac:dyDescent="0.2">
      <c r="AI409" s="5"/>
      <c r="AJ409" s="5"/>
      <c r="AK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</row>
    <row r="410" spans="35:99" x14ac:dyDescent="0.2">
      <c r="AI410" s="5"/>
      <c r="AJ410" s="5"/>
      <c r="AK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</row>
    <row r="411" spans="35:99" x14ac:dyDescent="0.2">
      <c r="AI411" s="5"/>
      <c r="AJ411" s="5"/>
      <c r="AK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</row>
    <row r="412" spans="35:99" x14ac:dyDescent="0.2">
      <c r="AI412" s="5"/>
      <c r="AJ412" s="5"/>
      <c r="AK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</row>
    <row r="413" spans="35:99" x14ac:dyDescent="0.2">
      <c r="AI413" s="5"/>
      <c r="AJ413" s="5"/>
      <c r="AK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</row>
    <row r="414" spans="35:99" x14ac:dyDescent="0.2">
      <c r="AI414" s="5"/>
      <c r="AJ414" s="5"/>
      <c r="AK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</row>
    <row r="415" spans="35:99" x14ac:dyDescent="0.2">
      <c r="AI415" s="5"/>
      <c r="AJ415" s="5"/>
      <c r="AK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</row>
    <row r="416" spans="35:99" x14ac:dyDescent="0.2">
      <c r="AI416" s="5"/>
      <c r="AJ416" s="5"/>
      <c r="AK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</row>
    <row r="417" spans="35:99" x14ac:dyDescent="0.2">
      <c r="AI417" s="5"/>
      <c r="AJ417" s="5"/>
      <c r="AK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</row>
    <row r="418" spans="35:99" x14ac:dyDescent="0.2">
      <c r="AI418" s="5"/>
      <c r="AJ418" s="5"/>
      <c r="AK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</row>
    <row r="419" spans="35:99" x14ac:dyDescent="0.2">
      <c r="AI419" s="5"/>
      <c r="AJ419" s="5"/>
      <c r="AK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</row>
    <row r="420" spans="35:99" x14ac:dyDescent="0.2">
      <c r="AI420" s="5"/>
      <c r="AJ420" s="5"/>
      <c r="AK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</row>
    <row r="421" spans="35:99" x14ac:dyDescent="0.2">
      <c r="AI421" s="5"/>
      <c r="AJ421" s="5"/>
      <c r="AK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</row>
    <row r="422" spans="35:99" x14ac:dyDescent="0.2">
      <c r="AI422" s="5"/>
      <c r="AJ422" s="5"/>
      <c r="AK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</row>
    <row r="423" spans="35:99" x14ac:dyDescent="0.2">
      <c r="AI423" s="5"/>
      <c r="AJ423" s="5"/>
      <c r="AK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</row>
    <row r="424" spans="35:99" x14ac:dyDescent="0.2">
      <c r="AI424" s="5"/>
      <c r="AJ424" s="5"/>
      <c r="AK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</row>
    <row r="425" spans="35:99" x14ac:dyDescent="0.2">
      <c r="AI425" s="5"/>
      <c r="AJ425" s="5"/>
      <c r="AK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</row>
    <row r="426" spans="35:99" x14ac:dyDescent="0.2">
      <c r="AI426" s="5"/>
      <c r="AJ426" s="5"/>
      <c r="AK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</row>
    <row r="427" spans="35:99" x14ac:dyDescent="0.2">
      <c r="AI427" s="5"/>
      <c r="AJ427" s="5"/>
      <c r="AK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</row>
    <row r="428" spans="35:99" x14ac:dyDescent="0.2">
      <c r="AI428" s="5"/>
      <c r="AJ428" s="5"/>
      <c r="AK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</row>
    <row r="429" spans="35:99" x14ac:dyDescent="0.2">
      <c r="AI429" s="5"/>
      <c r="AJ429" s="5"/>
      <c r="AK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</row>
    <row r="430" spans="35:99" x14ac:dyDescent="0.2">
      <c r="AI430" s="5"/>
      <c r="AJ430" s="5"/>
      <c r="AK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</row>
    <row r="431" spans="35:99" x14ac:dyDescent="0.2">
      <c r="AI431" s="5"/>
      <c r="AJ431" s="5"/>
      <c r="AK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</row>
    <row r="432" spans="35:99" x14ac:dyDescent="0.2">
      <c r="AI432" s="5"/>
      <c r="AJ432" s="5"/>
      <c r="AK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</row>
    <row r="433" spans="35:99" x14ac:dyDescent="0.2">
      <c r="AI433" s="5"/>
      <c r="AJ433" s="5"/>
      <c r="AK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</row>
    <row r="434" spans="35:99" x14ac:dyDescent="0.2">
      <c r="AI434" s="5"/>
      <c r="AJ434" s="5"/>
      <c r="AK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</row>
    <row r="435" spans="35:99" x14ac:dyDescent="0.2">
      <c r="AI435" s="5"/>
      <c r="AJ435" s="5"/>
      <c r="AK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</row>
    <row r="436" spans="35:99" x14ac:dyDescent="0.2">
      <c r="AI436" s="5"/>
      <c r="AJ436" s="5"/>
      <c r="AK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</row>
    <row r="437" spans="35:99" x14ac:dyDescent="0.2">
      <c r="AI437" s="5"/>
      <c r="AJ437" s="5"/>
      <c r="AK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</row>
    <row r="438" spans="35:99" x14ac:dyDescent="0.2">
      <c r="AI438" s="5"/>
      <c r="AJ438" s="5"/>
      <c r="AK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</row>
    <row r="439" spans="35:99" x14ac:dyDescent="0.2">
      <c r="AI439" s="5"/>
      <c r="AJ439" s="5"/>
      <c r="AK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</row>
    <row r="440" spans="35:99" x14ac:dyDescent="0.2">
      <c r="AI440" s="5"/>
      <c r="AJ440" s="5"/>
      <c r="AK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</row>
    <row r="441" spans="35:99" x14ac:dyDescent="0.2">
      <c r="AI441" s="5"/>
      <c r="AJ441" s="5"/>
      <c r="AK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</row>
    <row r="442" spans="35:99" x14ac:dyDescent="0.2">
      <c r="AI442" s="5"/>
      <c r="AJ442" s="5"/>
      <c r="AK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</row>
    <row r="443" spans="35:99" x14ac:dyDescent="0.2">
      <c r="AI443" s="5"/>
      <c r="AJ443" s="5"/>
      <c r="AK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</row>
    <row r="444" spans="35:99" x14ac:dyDescent="0.2">
      <c r="AI444" s="5"/>
      <c r="AJ444" s="5"/>
      <c r="AK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</row>
    <row r="445" spans="35:99" x14ac:dyDescent="0.2">
      <c r="AI445" s="5"/>
      <c r="AJ445" s="5"/>
      <c r="AK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</row>
    <row r="446" spans="35:99" x14ac:dyDescent="0.2">
      <c r="AI446" s="5"/>
      <c r="AJ446" s="5"/>
      <c r="AK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</row>
    <row r="447" spans="35:99" x14ac:dyDescent="0.2">
      <c r="AI447" s="5"/>
      <c r="AJ447" s="5"/>
      <c r="AK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</row>
    <row r="448" spans="35:99" x14ac:dyDescent="0.2">
      <c r="AI448" s="5"/>
      <c r="AJ448" s="5"/>
      <c r="AK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</row>
    <row r="449" spans="35:99" x14ac:dyDescent="0.2">
      <c r="AI449" s="5"/>
      <c r="AJ449" s="5"/>
      <c r="AK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</row>
    <row r="450" spans="35:99" x14ac:dyDescent="0.2">
      <c r="AI450" s="5"/>
      <c r="AJ450" s="5"/>
      <c r="AK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</row>
    <row r="451" spans="35:99" x14ac:dyDescent="0.2">
      <c r="AI451" s="5"/>
      <c r="AJ451" s="5"/>
      <c r="AK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</row>
    <row r="452" spans="35:99" x14ac:dyDescent="0.2">
      <c r="AI452" s="5"/>
      <c r="AJ452" s="5"/>
      <c r="AK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</row>
    <row r="453" spans="35:99" x14ac:dyDescent="0.2">
      <c r="AI453" s="5"/>
      <c r="AJ453" s="5"/>
      <c r="AK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</row>
    <row r="454" spans="35:99" x14ac:dyDescent="0.2">
      <c r="AI454" s="5"/>
      <c r="AJ454" s="5"/>
      <c r="AK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</row>
    <row r="455" spans="35:99" x14ac:dyDescent="0.2">
      <c r="AI455" s="5"/>
      <c r="AJ455" s="5"/>
      <c r="AK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</row>
    <row r="456" spans="35:99" x14ac:dyDescent="0.2">
      <c r="AI456" s="5"/>
      <c r="AJ456" s="5"/>
      <c r="AK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</row>
    <row r="457" spans="35:99" x14ac:dyDescent="0.2">
      <c r="AI457" s="5"/>
      <c r="AJ457" s="5"/>
      <c r="AK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</row>
    <row r="458" spans="35:99" x14ac:dyDescent="0.2">
      <c r="AI458" s="5"/>
      <c r="AJ458" s="5"/>
      <c r="AK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</row>
    <row r="459" spans="35:99" x14ac:dyDescent="0.2">
      <c r="AI459" s="5"/>
      <c r="AJ459" s="5"/>
      <c r="AK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</row>
    <row r="460" spans="35:99" x14ac:dyDescent="0.2">
      <c r="AI460" s="5"/>
      <c r="AJ460" s="5"/>
      <c r="AK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</row>
    <row r="461" spans="35:99" x14ac:dyDescent="0.2">
      <c r="AI461" s="5"/>
      <c r="AJ461" s="5"/>
      <c r="AK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</row>
    <row r="462" spans="35:99" x14ac:dyDescent="0.2">
      <c r="AI462" s="5"/>
      <c r="AJ462" s="5"/>
      <c r="AK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</row>
    <row r="463" spans="35:99" x14ac:dyDescent="0.2">
      <c r="AI463" s="5"/>
      <c r="AJ463" s="5"/>
      <c r="AK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</row>
    <row r="464" spans="35:99" x14ac:dyDescent="0.2">
      <c r="AI464" s="5"/>
      <c r="AJ464" s="5"/>
      <c r="AK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</row>
    <row r="465" spans="35:99" x14ac:dyDescent="0.2">
      <c r="AI465" s="5"/>
      <c r="AJ465" s="5"/>
      <c r="AK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</row>
    <row r="466" spans="35:99" x14ac:dyDescent="0.2">
      <c r="AI466" s="5"/>
      <c r="AJ466" s="5"/>
      <c r="AK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</row>
    <row r="467" spans="35:99" x14ac:dyDescent="0.2">
      <c r="AI467" s="5"/>
      <c r="AJ467" s="5"/>
      <c r="AK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</row>
    <row r="468" spans="35:99" x14ac:dyDescent="0.2">
      <c r="AI468" s="5"/>
      <c r="AJ468" s="5"/>
      <c r="AK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</row>
    <row r="469" spans="35:99" x14ac:dyDescent="0.2">
      <c r="AI469" s="5"/>
      <c r="AJ469" s="5"/>
      <c r="AK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</row>
    <row r="470" spans="35:99" x14ac:dyDescent="0.2">
      <c r="AI470" s="5"/>
      <c r="AJ470" s="5"/>
      <c r="AK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</row>
    <row r="471" spans="35:99" x14ac:dyDescent="0.2">
      <c r="AI471" s="5"/>
      <c r="AJ471" s="5"/>
      <c r="AK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</row>
    <row r="472" spans="35:99" x14ac:dyDescent="0.2">
      <c r="AI472" s="5"/>
      <c r="AJ472" s="5"/>
      <c r="AK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</row>
    <row r="473" spans="35:99" x14ac:dyDescent="0.2">
      <c r="AI473" s="5"/>
      <c r="AJ473" s="5"/>
      <c r="AK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</row>
    <row r="474" spans="35:99" x14ac:dyDescent="0.2">
      <c r="AI474" s="5"/>
      <c r="AJ474" s="5"/>
      <c r="AK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</row>
    <row r="475" spans="35:99" x14ac:dyDescent="0.2">
      <c r="AI475" s="5"/>
      <c r="AJ475" s="5"/>
      <c r="AK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</row>
    <row r="476" spans="35:99" x14ac:dyDescent="0.2">
      <c r="AI476" s="5"/>
      <c r="AJ476" s="5"/>
      <c r="AK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</row>
    <row r="477" spans="35:99" x14ac:dyDescent="0.2">
      <c r="AI477" s="5"/>
      <c r="AJ477" s="5"/>
      <c r="AK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</row>
    <row r="478" spans="35:99" x14ac:dyDescent="0.2">
      <c r="AI478" s="5"/>
      <c r="AJ478" s="5"/>
      <c r="AK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</row>
    <row r="479" spans="35:99" x14ac:dyDescent="0.2">
      <c r="AI479" s="5"/>
      <c r="AJ479" s="5"/>
      <c r="AK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</row>
    <row r="480" spans="35:99" x14ac:dyDescent="0.2">
      <c r="AI480" s="5"/>
      <c r="AJ480" s="5"/>
      <c r="AK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</row>
    <row r="481" spans="35:99" x14ac:dyDescent="0.2">
      <c r="AI481" s="5"/>
      <c r="AJ481" s="5"/>
      <c r="AK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</row>
    <row r="482" spans="35:99" x14ac:dyDescent="0.2">
      <c r="AI482" s="5"/>
      <c r="AJ482" s="5"/>
      <c r="AK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</row>
    <row r="483" spans="35:99" x14ac:dyDescent="0.2">
      <c r="AI483" s="5"/>
      <c r="AJ483" s="5"/>
      <c r="AK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</row>
    <row r="484" spans="35:99" x14ac:dyDescent="0.2">
      <c r="AI484" s="5"/>
      <c r="AJ484" s="5"/>
      <c r="AK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</row>
    <row r="485" spans="35:99" x14ac:dyDescent="0.2">
      <c r="AI485" s="5"/>
      <c r="AJ485" s="5"/>
      <c r="AK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</row>
    <row r="486" spans="35:99" x14ac:dyDescent="0.2">
      <c r="AI486" s="5"/>
      <c r="AJ486" s="5"/>
      <c r="AK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</row>
    <row r="487" spans="35:99" x14ac:dyDescent="0.2">
      <c r="AI487" s="5"/>
      <c r="AJ487" s="5"/>
      <c r="AK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</row>
    <row r="488" spans="35:99" x14ac:dyDescent="0.2">
      <c r="AI488" s="5"/>
      <c r="AJ488" s="5"/>
      <c r="AK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</row>
    <row r="489" spans="35:99" x14ac:dyDescent="0.2">
      <c r="AI489" s="5"/>
      <c r="AJ489" s="5"/>
      <c r="AK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</row>
    <row r="490" spans="35:99" x14ac:dyDescent="0.2">
      <c r="AI490" s="5"/>
      <c r="AJ490" s="5"/>
      <c r="AK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</row>
    <row r="491" spans="35:99" x14ac:dyDescent="0.2">
      <c r="AI491" s="5"/>
      <c r="AJ491" s="5"/>
      <c r="AK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</row>
    <row r="492" spans="35:99" x14ac:dyDescent="0.2">
      <c r="AI492" s="5"/>
      <c r="AJ492" s="5"/>
      <c r="AK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</row>
    <row r="493" spans="35:99" x14ac:dyDescent="0.2">
      <c r="AI493" s="5"/>
      <c r="AJ493" s="5"/>
      <c r="AK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</row>
    <row r="494" spans="35:99" x14ac:dyDescent="0.2">
      <c r="AI494" s="5"/>
      <c r="AJ494" s="5"/>
      <c r="AK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</row>
    <row r="495" spans="35:99" x14ac:dyDescent="0.2">
      <c r="AI495" s="5"/>
      <c r="AJ495" s="5"/>
      <c r="AK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</row>
    <row r="496" spans="35:99" x14ac:dyDescent="0.2">
      <c r="AI496" s="5"/>
      <c r="AJ496" s="5"/>
      <c r="AK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</row>
    <row r="497" spans="35:99" x14ac:dyDescent="0.2">
      <c r="AI497" s="5"/>
      <c r="AJ497" s="5"/>
      <c r="AK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</row>
    <row r="498" spans="35:99" x14ac:dyDescent="0.2">
      <c r="AI498" s="5"/>
      <c r="AJ498" s="5"/>
      <c r="AK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</row>
    <row r="499" spans="35:99" x14ac:dyDescent="0.2">
      <c r="AI499" s="5"/>
      <c r="AJ499" s="5"/>
      <c r="AK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</row>
    <row r="500" spans="35:99" x14ac:dyDescent="0.2">
      <c r="AI500" s="5"/>
      <c r="AJ500" s="5"/>
      <c r="AK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</row>
    <row r="501" spans="35:99" x14ac:dyDescent="0.2">
      <c r="AI501" s="5"/>
      <c r="AJ501" s="5"/>
      <c r="AK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</row>
    <row r="502" spans="35:99" x14ac:dyDescent="0.2">
      <c r="AI502" s="5"/>
      <c r="AJ502" s="5"/>
      <c r="AK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</row>
    <row r="503" spans="35:99" x14ac:dyDescent="0.2">
      <c r="AI503" s="5"/>
      <c r="AJ503" s="5"/>
      <c r="AK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</row>
    <row r="504" spans="35:99" x14ac:dyDescent="0.2">
      <c r="AI504" s="5"/>
      <c r="AJ504" s="5"/>
      <c r="AK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</row>
    <row r="505" spans="35:99" x14ac:dyDescent="0.2">
      <c r="AI505" s="5"/>
      <c r="AJ505" s="5"/>
      <c r="AK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</row>
    <row r="506" spans="35:99" x14ac:dyDescent="0.2">
      <c r="AI506" s="5"/>
      <c r="AJ506" s="5"/>
      <c r="AK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</row>
    <row r="507" spans="35:99" x14ac:dyDescent="0.2">
      <c r="AI507" s="5"/>
      <c r="AJ507" s="5"/>
      <c r="AK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</row>
    <row r="508" spans="35:99" x14ac:dyDescent="0.2">
      <c r="AI508" s="5"/>
      <c r="AJ508" s="5"/>
      <c r="AK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</row>
    <row r="509" spans="35:99" x14ac:dyDescent="0.2">
      <c r="AI509" s="5"/>
      <c r="AJ509" s="5"/>
      <c r="AK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</row>
    <row r="510" spans="35:99" x14ac:dyDescent="0.2">
      <c r="AI510" s="5"/>
      <c r="AJ510" s="5"/>
      <c r="AK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</row>
    <row r="511" spans="35:99" x14ac:dyDescent="0.2">
      <c r="AI511" s="5"/>
      <c r="AJ511" s="5"/>
      <c r="AK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</row>
    <row r="512" spans="35:99" x14ac:dyDescent="0.2">
      <c r="AI512" s="5"/>
      <c r="AJ512" s="5"/>
      <c r="AK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</row>
    <row r="513" spans="35:99" x14ac:dyDescent="0.2">
      <c r="AI513" s="5"/>
      <c r="AJ513" s="5"/>
      <c r="AK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</row>
    <row r="514" spans="35:99" x14ac:dyDescent="0.2">
      <c r="AI514" s="5"/>
      <c r="AJ514" s="5"/>
      <c r="AK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</row>
    <row r="515" spans="35:99" x14ac:dyDescent="0.2">
      <c r="AI515" s="5"/>
      <c r="AJ515" s="5"/>
      <c r="AK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</row>
    <row r="516" spans="35:99" x14ac:dyDescent="0.2">
      <c r="AI516" s="5"/>
      <c r="AJ516" s="5"/>
      <c r="AK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</row>
    <row r="517" spans="35:99" x14ac:dyDescent="0.2">
      <c r="AI517" s="5"/>
      <c r="AJ517" s="5"/>
      <c r="AK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</row>
    <row r="518" spans="35:99" x14ac:dyDescent="0.2">
      <c r="AI518" s="5"/>
      <c r="AJ518" s="5"/>
      <c r="AK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</row>
    <row r="519" spans="35:99" x14ac:dyDescent="0.2">
      <c r="AI519" s="5"/>
      <c r="AJ519" s="5"/>
      <c r="AK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</row>
    <row r="520" spans="35:99" x14ac:dyDescent="0.2">
      <c r="AI520" s="5"/>
      <c r="AJ520" s="5"/>
      <c r="AK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</row>
    <row r="521" spans="35:99" x14ac:dyDescent="0.2">
      <c r="AI521" s="5"/>
      <c r="AJ521" s="5"/>
      <c r="AK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</row>
    <row r="522" spans="35:99" x14ac:dyDescent="0.2">
      <c r="AI522" s="5"/>
      <c r="AJ522" s="5"/>
      <c r="AK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</row>
    <row r="523" spans="35:99" x14ac:dyDescent="0.2">
      <c r="AI523" s="5"/>
      <c r="AJ523" s="5"/>
      <c r="AK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</row>
    <row r="524" spans="35:99" x14ac:dyDescent="0.2">
      <c r="AI524" s="5"/>
      <c r="AJ524" s="5"/>
      <c r="AK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</row>
    <row r="525" spans="35:99" x14ac:dyDescent="0.2">
      <c r="AI525" s="5"/>
      <c r="AJ525" s="5"/>
      <c r="AK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</row>
    <row r="526" spans="35:99" x14ac:dyDescent="0.2">
      <c r="AI526" s="5"/>
      <c r="AJ526" s="5"/>
      <c r="AK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</row>
    <row r="527" spans="35:99" x14ac:dyDescent="0.2">
      <c r="AI527" s="5"/>
      <c r="AJ527" s="5"/>
      <c r="AK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</row>
    <row r="528" spans="35:99" x14ac:dyDescent="0.2">
      <c r="AI528" s="5"/>
      <c r="AJ528" s="5"/>
      <c r="AK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</row>
    <row r="529" spans="35:99" x14ac:dyDescent="0.2">
      <c r="AI529" s="5"/>
      <c r="AJ529" s="5"/>
      <c r="AK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</row>
    <row r="530" spans="35:99" x14ac:dyDescent="0.2">
      <c r="AI530" s="5"/>
      <c r="AJ530" s="5"/>
      <c r="AK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</row>
    <row r="531" spans="35:99" x14ac:dyDescent="0.2">
      <c r="AI531" s="5"/>
      <c r="AJ531" s="5"/>
      <c r="AK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</row>
    <row r="532" spans="35:99" x14ac:dyDescent="0.2">
      <c r="AI532" s="5"/>
      <c r="AJ532" s="5"/>
      <c r="AK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</row>
    <row r="533" spans="35:99" x14ac:dyDescent="0.2">
      <c r="AI533" s="5"/>
      <c r="AJ533" s="5"/>
      <c r="AK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</row>
    <row r="534" spans="35:99" x14ac:dyDescent="0.2">
      <c r="AI534" s="5"/>
      <c r="AJ534" s="5"/>
      <c r="AK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</row>
    <row r="535" spans="35:99" x14ac:dyDescent="0.2">
      <c r="AI535" s="5"/>
      <c r="AJ535" s="5"/>
      <c r="AK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</row>
    <row r="536" spans="35:99" x14ac:dyDescent="0.2">
      <c r="AI536" s="5"/>
      <c r="AJ536" s="5"/>
      <c r="AK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</row>
    <row r="537" spans="35:99" x14ac:dyDescent="0.2">
      <c r="AI537" s="5"/>
      <c r="AJ537" s="5"/>
      <c r="AK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</row>
    <row r="538" spans="35:99" x14ac:dyDescent="0.2">
      <c r="AI538" s="5"/>
      <c r="AJ538" s="5"/>
      <c r="AK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</row>
    <row r="539" spans="35:99" x14ac:dyDescent="0.2">
      <c r="AI539" s="5"/>
      <c r="AJ539" s="5"/>
      <c r="AK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</row>
    <row r="540" spans="35:99" x14ac:dyDescent="0.2">
      <c r="AI540" s="5"/>
      <c r="AJ540" s="5"/>
      <c r="AK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</row>
    <row r="541" spans="35:99" x14ac:dyDescent="0.2">
      <c r="AI541" s="5"/>
      <c r="AJ541" s="5"/>
      <c r="AK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</row>
    <row r="542" spans="35:99" x14ac:dyDescent="0.2">
      <c r="AI542" s="5"/>
      <c r="AJ542" s="5"/>
      <c r="AK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</row>
    <row r="543" spans="35:99" x14ac:dyDescent="0.2">
      <c r="AI543" s="5"/>
      <c r="AJ543" s="5"/>
      <c r="AK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</row>
    <row r="544" spans="35:99" x14ac:dyDescent="0.2">
      <c r="AI544" s="5"/>
      <c r="AJ544" s="5"/>
      <c r="AK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</row>
    <row r="545" spans="35:99" x14ac:dyDescent="0.2">
      <c r="AI545" s="5"/>
      <c r="AJ545" s="5"/>
      <c r="AK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</row>
    <row r="546" spans="35:99" x14ac:dyDescent="0.2">
      <c r="AI546" s="5"/>
      <c r="AJ546" s="5"/>
      <c r="AK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</row>
    <row r="547" spans="35:99" x14ac:dyDescent="0.2">
      <c r="AI547" s="5"/>
      <c r="AJ547" s="5"/>
      <c r="AK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</row>
    <row r="548" spans="35:99" x14ac:dyDescent="0.2">
      <c r="AI548" s="5"/>
      <c r="AJ548" s="5"/>
      <c r="AK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</row>
    <row r="549" spans="35:99" x14ac:dyDescent="0.2">
      <c r="AI549" s="5"/>
      <c r="AJ549" s="5"/>
      <c r="AK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</row>
    <row r="550" spans="35:99" x14ac:dyDescent="0.2">
      <c r="AI550" s="5"/>
      <c r="AJ550" s="5"/>
      <c r="AK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</row>
    <row r="551" spans="35:99" x14ac:dyDescent="0.2">
      <c r="AI551" s="5"/>
      <c r="AJ551" s="5"/>
      <c r="AK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</row>
    <row r="552" spans="35:99" x14ac:dyDescent="0.2">
      <c r="AI552" s="5"/>
      <c r="AJ552" s="5"/>
      <c r="AK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</row>
    <row r="553" spans="35:99" x14ac:dyDescent="0.2">
      <c r="AI553" s="5"/>
      <c r="AJ553" s="5"/>
      <c r="AK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</row>
    <row r="554" spans="35:99" x14ac:dyDescent="0.2">
      <c r="AI554" s="5"/>
      <c r="AJ554" s="5"/>
      <c r="AK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</row>
    <row r="555" spans="35:99" x14ac:dyDescent="0.2">
      <c r="AI555" s="5"/>
      <c r="AJ555" s="5"/>
      <c r="AK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</row>
    <row r="556" spans="35:99" x14ac:dyDescent="0.2">
      <c r="AI556" s="5"/>
      <c r="AJ556" s="5"/>
      <c r="AK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</row>
    <row r="557" spans="35:99" x14ac:dyDescent="0.2">
      <c r="AI557" s="5"/>
      <c r="AJ557" s="5"/>
      <c r="AK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</row>
    <row r="558" spans="35:99" x14ac:dyDescent="0.2">
      <c r="AI558" s="5"/>
      <c r="AJ558" s="5"/>
      <c r="AK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</row>
    <row r="559" spans="35:99" x14ac:dyDescent="0.2">
      <c r="AI559" s="5"/>
      <c r="AJ559" s="5"/>
      <c r="AK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</row>
    <row r="560" spans="35:99" x14ac:dyDescent="0.2">
      <c r="AI560" s="5"/>
      <c r="AJ560" s="5"/>
      <c r="AK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</row>
    <row r="561" spans="35:99" x14ac:dyDescent="0.2">
      <c r="AI561" s="5"/>
      <c r="AJ561" s="5"/>
      <c r="AK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</row>
    <row r="562" spans="35:99" x14ac:dyDescent="0.2">
      <c r="AI562" s="5"/>
      <c r="AJ562" s="5"/>
      <c r="AK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</row>
    <row r="563" spans="35:99" x14ac:dyDescent="0.2">
      <c r="AI563" s="5"/>
      <c r="AJ563" s="5"/>
      <c r="AK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</row>
    <row r="564" spans="35:99" x14ac:dyDescent="0.2">
      <c r="AI564" s="5"/>
      <c r="AJ564" s="5"/>
      <c r="AK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</row>
    <row r="565" spans="35:99" x14ac:dyDescent="0.2">
      <c r="AI565" s="5"/>
      <c r="AJ565" s="5"/>
      <c r="AK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</row>
    <row r="566" spans="35:99" x14ac:dyDescent="0.2">
      <c r="AI566" s="5"/>
      <c r="AJ566" s="5"/>
      <c r="AK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</row>
    <row r="567" spans="35:99" x14ac:dyDescent="0.2">
      <c r="AI567" s="5"/>
      <c r="AJ567" s="5"/>
      <c r="AK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</row>
    <row r="568" spans="35:99" x14ac:dyDescent="0.2">
      <c r="AI568" s="5"/>
      <c r="AJ568" s="5"/>
      <c r="AK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</row>
    <row r="569" spans="35:99" x14ac:dyDescent="0.2">
      <c r="AI569" s="5"/>
      <c r="AJ569" s="5"/>
      <c r="AK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</row>
    <row r="570" spans="35:99" x14ac:dyDescent="0.2">
      <c r="AI570" s="5"/>
      <c r="AJ570" s="5"/>
      <c r="AK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</row>
    <row r="571" spans="35:99" x14ac:dyDescent="0.2">
      <c r="AI571" s="5"/>
      <c r="AJ571" s="5"/>
      <c r="AK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</row>
    <row r="572" spans="35:99" x14ac:dyDescent="0.2">
      <c r="AI572" s="5"/>
      <c r="AJ572" s="5"/>
      <c r="AK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</row>
    <row r="573" spans="35:99" x14ac:dyDescent="0.2">
      <c r="AI573" s="5"/>
      <c r="AJ573" s="5"/>
      <c r="AK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</row>
    <row r="574" spans="35:99" x14ac:dyDescent="0.2">
      <c r="AI574" s="5"/>
      <c r="AJ574" s="5"/>
      <c r="AK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</row>
    <row r="575" spans="35:99" x14ac:dyDescent="0.2">
      <c r="AI575" s="5"/>
      <c r="AJ575" s="5"/>
      <c r="AK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</row>
    <row r="576" spans="35:99" x14ac:dyDescent="0.2">
      <c r="AI576" s="5"/>
      <c r="AJ576" s="5"/>
      <c r="AK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</row>
    <row r="577" spans="35:99" x14ac:dyDescent="0.2">
      <c r="AI577" s="5"/>
      <c r="AJ577" s="5"/>
      <c r="AK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</row>
    <row r="578" spans="35:99" x14ac:dyDescent="0.2">
      <c r="AI578" s="5"/>
      <c r="AJ578" s="5"/>
      <c r="AK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</row>
    <row r="579" spans="35:99" x14ac:dyDescent="0.2">
      <c r="AI579" s="5"/>
      <c r="AJ579" s="5"/>
      <c r="AK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</row>
    <row r="580" spans="35:99" x14ac:dyDescent="0.2">
      <c r="AI580" s="5"/>
      <c r="AJ580" s="5"/>
      <c r="AK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</row>
  </sheetData>
  <mergeCells count="2">
    <mergeCell ref="O5:Q5"/>
    <mergeCell ref="G6:I6"/>
  </mergeCells>
  <pageMargins left="0.51" right="0.45" top="0.32" bottom="0.25" header="0.3" footer="0.3"/>
  <pageSetup scale="81" orientation="landscape" r:id="rId1"/>
  <headerFooter>
    <oddFooter>&amp;CPage &amp;P of &amp;N&amp;R&amp;D</oddFooter>
  </headerFooter>
  <colBreaks count="7" manualBreakCount="7">
    <brk id="9" max="1048575" man="1"/>
    <brk id="21" max="1048575" man="1"/>
    <brk id="33" max="1048575" man="1"/>
    <brk id="45" max="1048575" man="1"/>
    <brk id="57" max="1048575" man="1"/>
    <brk id="69" max="1048575" man="1"/>
    <brk id="8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Props1.xml><?xml version="1.0" encoding="utf-8"?>
<ds:datastoreItem xmlns:ds="http://schemas.openxmlformats.org/officeDocument/2006/customXml" ds:itemID="{F60A015F-F234-4431-87C5-EE4882CDF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F3DE24-71BF-4DFA-AB00-CF8E76E36B08}"/>
</file>

<file path=customXml/itemProps3.xml><?xml version="1.0" encoding="utf-8"?>
<ds:datastoreItem xmlns:ds="http://schemas.openxmlformats.org/officeDocument/2006/customXml" ds:itemID="{7D833E91-048D-4CDA-A64C-11AC8CAA9EA7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0c8ef2fa-e185-4145-9060-da5e913317f5"/>
    <ds:schemaRef ds:uri="http://schemas.microsoft.com/office/2006/documentManagement/types"/>
    <ds:schemaRef ds:uri="fb01b7f1-02f8-40dd-82e7-c2f3d510b46c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2019A Revised</vt:lpstr>
      <vt:lpstr>'2019A Revised'!Print_Titles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2019A DS Final</dc:title>
  <dc:creator>Mei-Chin Yang</dc:creator>
  <cp:lastModifiedBy>Cindy Lui</cp:lastModifiedBy>
  <cp:lastPrinted>2023-04-13T18:51:45Z</cp:lastPrinted>
  <dcterms:created xsi:type="dcterms:W3CDTF">2011-02-21T16:49:07Z</dcterms:created>
  <dcterms:modified xsi:type="dcterms:W3CDTF">2026-04-20T20:25:37Z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0x0101001C7D2513532D204BBD7C710C64FBE324</vt:lpwstr>
  </property>
  <property fmtid="{D5CDD505-2E9C-101B-9397-08002B2CF9AE}" pid="3" name="MediaServiceImageTags">
    <vt:lpwstr/>
  </property>
</Properties>
</file>