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C27337D4-40F2-4DE5-B318-34C188A7018C}" xr6:coauthVersionLast="47" xr6:coauthVersionMax="47" xr10:uidLastSave="{00000000-0000-0000-0000-000000000000}"/>
  <bookViews>
    <workbookView xWindow="29190" yWindow="375" windowWidth="28245" windowHeight="14415" xr2:uid="{DE81890E-163E-4354-A9D0-6ECF5B6A148E}"/>
  </bookViews>
  <sheets>
    <sheet name="2024A" sheetId="1" r:id="rId1"/>
    <sheet name="Pivot 8-19-24 Percentage" sheetId="4" state="hidden" r:id="rId2"/>
  </sheets>
  <definedNames>
    <definedName name="_xlnm._FilterDatabase" localSheetId="0" hidden="1">'2024A'!$Q$1:$BK$601</definedName>
    <definedName name="_xlnm.Print_Titles" localSheetId="0">'2024A'!$A:$A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" l="1"/>
  <c r="AE7" i="1"/>
  <c r="Y8" i="1"/>
  <c r="AA7" i="1"/>
  <c r="Y7" i="1"/>
  <c r="V12" i="1"/>
  <c r="V11" i="1"/>
  <c r="V10" i="1"/>
  <c r="U10" i="1"/>
  <c r="U11" i="1"/>
  <c r="U12" i="1"/>
  <c r="W12" i="1" s="1"/>
  <c r="U15" i="1" l="1"/>
  <c r="V15" i="1"/>
  <c r="V16" i="1"/>
  <c r="W16" i="1" s="1"/>
  <c r="U17" i="1"/>
  <c r="W17" i="1" s="1"/>
  <c r="V17" i="1"/>
  <c r="V18" i="1"/>
  <c r="W18" i="1"/>
  <c r="U19" i="1"/>
  <c r="W19" i="1" s="1"/>
  <c r="V19" i="1"/>
  <c r="V20" i="1"/>
  <c r="W20" i="1" s="1"/>
  <c r="U21" i="1"/>
  <c r="W21" i="1" s="1"/>
  <c r="V21" i="1"/>
  <c r="V22" i="1"/>
  <c r="W22" i="1"/>
  <c r="U23" i="1"/>
  <c r="W23" i="1" s="1"/>
  <c r="V23" i="1"/>
  <c r="V24" i="1"/>
  <c r="U25" i="1"/>
  <c r="Q25" i="1" s="1"/>
  <c r="V25" i="1"/>
  <c r="V26" i="1"/>
  <c r="W26" i="1"/>
  <c r="U27" i="1"/>
  <c r="V27" i="1"/>
  <c r="W27" i="1" s="1"/>
  <c r="V28" i="1"/>
  <c r="U29" i="1"/>
  <c r="V29" i="1"/>
  <c r="V30" i="1"/>
  <c r="W30" i="1" s="1"/>
  <c r="U31" i="1"/>
  <c r="V31" i="1"/>
  <c r="W31" i="1" s="1"/>
  <c r="V32" i="1"/>
  <c r="W32" i="1" s="1"/>
  <c r="U33" i="1"/>
  <c r="V33" i="1"/>
  <c r="W34" i="1"/>
  <c r="V34" i="1"/>
  <c r="U35" i="1"/>
  <c r="V35" i="1"/>
  <c r="V36" i="1"/>
  <c r="U37" i="1"/>
  <c r="W37" i="1" s="1"/>
  <c r="V37" i="1"/>
  <c r="V38" i="1"/>
  <c r="W38" i="1" s="1"/>
  <c r="U39" i="1"/>
  <c r="V39" i="1"/>
  <c r="V40" i="1"/>
  <c r="W40" i="1" s="1"/>
  <c r="U41" i="1"/>
  <c r="V41" i="1"/>
  <c r="W42" i="1"/>
  <c r="V42" i="1"/>
  <c r="U43" i="1"/>
  <c r="V43" i="1"/>
  <c r="W43" i="1"/>
  <c r="V44" i="1"/>
  <c r="U45" i="1"/>
  <c r="V45" i="1"/>
  <c r="W46" i="1"/>
  <c r="V46" i="1"/>
  <c r="U47" i="1"/>
  <c r="V47" i="1"/>
  <c r="W47" i="1" s="1"/>
  <c r="V48" i="1"/>
  <c r="U49" i="1"/>
  <c r="W49" i="1" s="1"/>
  <c r="V49" i="1"/>
  <c r="V50" i="1"/>
  <c r="W50" i="1" s="1"/>
  <c r="U51" i="1"/>
  <c r="W51" i="1" s="1"/>
  <c r="V51" i="1"/>
  <c r="V52" i="1"/>
  <c r="U53" i="1"/>
  <c r="V53" i="1"/>
  <c r="V54" i="1"/>
  <c r="W54" i="1" s="1"/>
  <c r="U55" i="1"/>
  <c r="V55" i="1"/>
  <c r="V56" i="1"/>
  <c r="W56" i="1" s="1"/>
  <c r="U57" i="1"/>
  <c r="V57" i="1"/>
  <c r="W58" i="1"/>
  <c r="V58" i="1"/>
  <c r="U59" i="1"/>
  <c r="V59" i="1"/>
  <c r="V60" i="1"/>
  <c r="W60" i="1" s="1"/>
  <c r="U61" i="1"/>
  <c r="V61" i="1"/>
  <c r="V62" i="1"/>
  <c r="W62" i="1" s="1"/>
  <c r="U63" i="1"/>
  <c r="V63" i="1"/>
  <c r="W63" i="1" s="1"/>
  <c r="V64" i="1"/>
  <c r="W64" i="1" s="1"/>
  <c r="U65" i="1"/>
  <c r="W65" i="1" s="1"/>
  <c r="V65" i="1"/>
  <c r="V66" i="1"/>
  <c r="U67" i="1"/>
  <c r="V67" i="1"/>
  <c r="W67" i="1" s="1"/>
  <c r="V68" i="1"/>
  <c r="W68" i="1" s="1"/>
  <c r="U69" i="1"/>
  <c r="V69" i="1"/>
  <c r="W69" i="1" s="1"/>
  <c r="BJ47" i="1"/>
  <c r="BI47" i="1"/>
  <c r="BJ14" i="1"/>
  <c r="BK14" i="1" s="1"/>
  <c r="BI15" i="1"/>
  <c r="BK15" i="1" s="1"/>
  <c r="BJ15" i="1"/>
  <c r="BJ16" i="1"/>
  <c r="BI17" i="1"/>
  <c r="BJ17" i="1"/>
  <c r="BJ18" i="1"/>
  <c r="BI19" i="1"/>
  <c r="BK19" i="1" s="1"/>
  <c r="BJ19" i="1"/>
  <c r="BJ20" i="1"/>
  <c r="BI21" i="1"/>
  <c r="BJ21" i="1"/>
  <c r="BK22" i="1"/>
  <c r="BJ22" i="1"/>
  <c r="BI23" i="1"/>
  <c r="BJ23" i="1"/>
  <c r="BK23" i="1"/>
  <c r="BJ24" i="1"/>
  <c r="BI25" i="1"/>
  <c r="BJ25" i="1"/>
  <c r="BJ26" i="1"/>
  <c r="BI27" i="1"/>
  <c r="BK27" i="1" s="1"/>
  <c r="BJ27" i="1"/>
  <c r="BJ28" i="1"/>
  <c r="BK28" i="1" s="1"/>
  <c r="BI29" i="1"/>
  <c r="BJ29" i="1"/>
  <c r="BJ30" i="1"/>
  <c r="BI31" i="1"/>
  <c r="BK31" i="1" s="1"/>
  <c r="BJ31" i="1"/>
  <c r="BK32" i="1"/>
  <c r="BJ32" i="1"/>
  <c r="BI33" i="1"/>
  <c r="BJ33" i="1"/>
  <c r="BK33" i="1"/>
  <c r="BJ34" i="1"/>
  <c r="BI35" i="1"/>
  <c r="BK35" i="1" s="1"/>
  <c r="BJ35" i="1"/>
  <c r="BJ36" i="1"/>
  <c r="BI37" i="1"/>
  <c r="BJ37" i="1"/>
  <c r="BJ38" i="1"/>
  <c r="BI39" i="1"/>
  <c r="BJ39" i="1"/>
  <c r="BJ40" i="1"/>
  <c r="BI41" i="1"/>
  <c r="BJ41" i="1"/>
  <c r="BJ42" i="1"/>
  <c r="BI43" i="1"/>
  <c r="BJ43" i="1"/>
  <c r="BJ44" i="1"/>
  <c r="BK44" i="1" s="1"/>
  <c r="BI45" i="1"/>
  <c r="BJ45" i="1"/>
  <c r="BK45" i="1"/>
  <c r="BJ46" i="1"/>
  <c r="BJ48" i="1"/>
  <c r="BK48" i="1" s="1"/>
  <c r="BI49" i="1"/>
  <c r="BJ49" i="1"/>
  <c r="BJ13" i="1"/>
  <c r="BI13" i="1"/>
  <c r="BF23" i="1"/>
  <c r="BE23" i="1"/>
  <c r="BG23" i="1" s="1"/>
  <c r="BF14" i="1"/>
  <c r="BE15" i="1"/>
  <c r="BF15" i="1"/>
  <c r="BG15" i="1" s="1"/>
  <c r="BF16" i="1"/>
  <c r="BE17" i="1"/>
  <c r="BF17" i="1"/>
  <c r="BF18" i="1"/>
  <c r="BE19" i="1"/>
  <c r="BF19" i="1"/>
  <c r="BG20" i="1"/>
  <c r="BF20" i="1"/>
  <c r="BE21" i="1"/>
  <c r="BF21" i="1"/>
  <c r="BF22" i="1"/>
  <c r="BF24" i="1"/>
  <c r="BE25" i="1"/>
  <c r="BG25" i="1" s="1"/>
  <c r="BF25" i="1"/>
  <c r="BF26" i="1"/>
  <c r="BG26" i="1" s="1"/>
  <c r="BE27" i="1"/>
  <c r="BF27" i="1"/>
  <c r="BG27" i="1"/>
  <c r="BF28" i="1"/>
  <c r="BE29" i="1"/>
  <c r="BF29" i="1"/>
  <c r="BF30" i="1"/>
  <c r="BE31" i="1"/>
  <c r="BG31" i="1" s="1"/>
  <c r="BF31" i="1"/>
  <c r="BG32" i="1"/>
  <c r="BF32" i="1"/>
  <c r="BE33" i="1"/>
  <c r="BF33" i="1"/>
  <c r="BF34" i="1"/>
  <c r="BE35" i="1"/>
  <c r="BG35" i="1" s="1"/>
  <c r="BF35" i="1"/>
  <c r="BF36" i="1"/>
  <c r="BG36" i="1" s="1"/>
  <c r="BE37" i="1"/>
  <c r="BF37" i="1"/>
  <c r="BF38" i="1"/>
  <c r="BE39" i="1"/>
  <c r="BF39" i="1"/>
  <c r="BF40" i="1"/>
  <c r="BG40" i="1" s="1"/>
  <c r="BE41" i="1"/>
  <c r="BF41" i="1"/>
  <c r="BF42" i="1"/>
  <c r="BE43" i="1"/>
  <c r="BG43" i="1" s="1"/>
  <c r="BF43" i="1"/>
  <c r="BF44" i="1"/>
  <c r="BE45" i="1"/>
  <c r="BF45" i="1"/>
  <c r="BF46" i="1"/>
  <c r="BE47" i="1"/>
  <c r="BG47" i="1" s="1"/>
  <c r="BF47" i="1"/>
  <c r="BF48" i="1"/>
  <c r="BG48" i="1" s="1"/>
  <c r="BE49" i="1"/>
  <c r="BF49" i="1"/>
  <c r="BF13" i="1"/>
  <c r="BE13" i="1"/>
  <c r="BB17" i="1"/>
  <c r="BA17" i="1"/>
  <c r="BC17" i="1" s="1"/>
  <c r="BB14" i="1"/>
  <c r="BC14" i="1" s="1"/>
  <c r="BA15" i="1"/>
  <c r="BC15" i="1" s="1"/>
  <c r="BB15" i="1"/>
  <c r="BB16" i="1"/>
  <c r="BC18" i="1"/>
  <c r="BB18" i="1"/>
  <c r="BA19" i="1"/>
  <c r="BB19" i="1"/>
  <c r="BC19" i="1" s="1"/>
  <c r="BB20" i="1"/>
  <c r="BA21" i="1"/>
  <c r="BB21" i="1"/>
  <c r="BC22" i="1"/>
  <c r="BB22" i="1"/>
  <c r="BA23" i="1"/>
  <c r="BC23" i="1" s="1"/>
  <c r="BB23" i="1"/>
  <c r="BB24" i="1"/>
  <c r="BC24" i="1" s="1"/>
  <c r="BA25" i="1"/>
  <c r="BB25" i="1"/>
  <c r="BC25" i="1"/>
  <c r="BC26" i="1"/>
  <c r="BB26" i="1"/>
  <c r="BA27" i="1"/>
  <c r="BB27" i="1"/>
  <c r="BC27" i="1" s="1"/>
  <c r="BC28" i="1"/>
  <c r="BB28" i="1"/>
  <c r="BA29" i="1"/>
  <c r="BC29" i="1" s="1"/>
  <c r="BB29" i="1"/>
  <c r="BB30" i="1"/>
  <c r="BA31" i="1"/>
  <c r="BB31" i="1"/>
  <c r="BB32" i="1"/>
  <c r="BA33" i="1"/>
  <c r="BB33" i="1"/>
  <c r="BB34" i="1"/>
  <c r="BA35" i="1"/>
  <c r="BC35" i="1" s="1"/>
  <c r="BB35" i="1"/>
  <c r="BB36" i="1"/>
  <c r="BA37" i="1"/>
  <c r="BB37" i="1"/>
  <c r="BB38" i="1"/>
  <c r="BC38" i="1" s="1"/>
  <c r="BA39" i="1"/>
  <c r="BB39" i="1"/>
  <c r="BB40" i="1"/>
  <c r="BA41" i="1"/>
  <c r="BB41" i="1"/>
  <c r="BC41" i="1" s="1"/>
  <c r="BB42" i="1"/>
  <c r="BA43" i="1"/>
  <c r="BC43" i="1" s="1"/>
  <c r="BB43" i="1"/>
  <c r="BB44" i="1"/>
  <c r="BA45" i="1"/>
  <c r="BC45" i="1" s="1"/>
  <c r="BB45" i="1"/>
  <c r="BB46" i="1"/>
  <c r="BC46" i="1" s="1"/>
  <c r="BA47" i="1"/>
  <c r="BB47" i="1"/>
  <c r="BB48" i="1"/>
  <c r="BA49" i="1"/>
  <c r="BB49" i="1"/>
  <c r="BC49" i="1" s="1"/>
  <c r="BB13" i="1"/>
  <c r="BA13" i="1"/>
  <c r="AX14" i="1"/>
  <c r="AW15" i="1"/>
  <c r="AX15" i="1"/>
  <c r="AY16" i="1"/>
  <c r="AX16" i="1"/>
  <c r="AW17" i="1"/>
  <c r="AX17" i="1"/>
  <c r="AY18" i="1"/>
  <c r="AX18" i="1"/>
  <c r="AW19" i="1"/>
  <c r="AY19" i="1" s="1"/>
  <c r="AX19" i="1"/>
  <c r="AY20" i="1"/>
  <c r="AX20" i="1"/>
  <c r="AW21" i="1"/>
  <c r="AX21" i="1"/>
  <c r="AX22" i="1"/>
  <c r="AY22" i="1" s="1"/>
  <c r="AW23" i="1"/>
  <c r="AX23" i="1"/>
  <c r="AX24" i="1"/>
  <c r="AY24" i="1" s="1"/>
  <c r="AW25" i="1"/>
  <c r="AX25" i="1"/>
  <c r="AY26" i="1"/>
  <c r="AX26" i="1"/>
  <c r="AW27" i="1"/>
  <c r="AX27" i="1"/>
  <c r="AY28" i="1"/>
  <c r="AX28" i="1"/>
  <c r="AW29" i="1"/>
  <c r="AX29" i="1"/>
  <c r="AY30" i="1"/>
  <c r="AX30" i="1"/>
  <c r="AW31" i="1"/>
  <c r="AX31" i="1"/>
  <c r="AX32" i="1"/>
  <c r="AY32" i="1" s="1"/>
  <c r="AW33" i="1"/>
  <c r="AX33" i="1"/>
  <c r="AX34" i="1"/>
  <c r="AW35" i="1"/>
  <c r="AX35" i="1"/>
  <c r="AX36" i="1"/>
  <c r="AY36" i="1"/>
  <c r="AW37" i="1"/>
  <c r="AX37" i="1"/>
  <c r="AX38" i="1"/>
  <c r="AY38" i="1" s="1"/>
  <c r="AW39" i="1"/>
  <c r="AY39" i="1" s="1"/>
  <c r="AX39" i="1"/>
  <c r="AX40" i="1"/>
  <c r="AY40" i="1" s="1"/>
  <c r="AW41" i="1"/>
  <c r="AX41" i="1"/>
  <c r="AX42" i="1"/>
  <c r="AY42" i="1" s="1"/>
  <c r="AW43" i="1"/>
  <c r="AY43" i="1" s="1"/>
  <c r="AX43" i="1"/>
  <c r="AY44" i="1"/>
  <c r="AX44" i="1"/>
  <c r="AW45" i="1"/>
  <c r="AY45" i="1" s="1"/>
  <c r="AX45" i="1"/>
  <c r="AX46" i="1"/>
  <c r="AY46" i="1"/>
  <c r="AW47" i="1"/>
  <c r="AY47" i="1" s="1"/>
  <c r="AX47" i="1"/>
  <c r="AX48" i="1"/>
  <c r="AY48" i="1"/>
  <c r="AW49" i="1"/>
  <c r="AX49" i="1"/>
  <c r="AX13" i="1"/>
  <c r="AW13" i="1"/>
  <c r="AS13" i="1"/>
  <c r="AT14" i="1"/>
  <c r="AS15" i="1"/>
  <c r="AT15" i="1"/>
  <c r="AT16" i="1"/>
  <c r="AS17" i="1"/>
  <c r="AT17" i="1"/>
  <c r="AT18" i="1"/>
  <c r="AU18" i="1" s="1"/>
  <c r="AS19" i="1"/>
  <c r="AT19" i="1"/>
  <c r="AU20" i="1"/>
  <c r="AT20" i="1"/>
  <c r="AS21" i="1"/>
  <c r="AT21" i="1"/>
  <c r="AT22" i="1"/>
  <c r="AS23" i="1"/>
  <c r="AT23" i="1"/>
  <c r="AU24" i="1"/>
  <c r="AT24" i="1"/>
  <c r="AS25" i="1"/>
  <c r="AT25" i="1"/>
  <c r="AT26" i="1"/>
  <c r="AS27" i="1"/>
  <c r="AT27" i="1"/>
  <c r="AT28" i="1"/>
  <c r="AS29" i="1"/>
  <c r="AT29" i="1"/>
  <c r="AT30" i="1"/>
  <c r="AS31" i="1"/>
  <c r="AT31" i="1"/>
  <c r="AT32" i="1"/>
  <c r="AU32" i="1"/>
  <c r="AS33" i="1"/>
  <c r="AT33" i="1"/>
  <c r="AU34" i="1"/>
  <c r="AT34" i="1"/>
  <c r="AS35" i="1"/>
  <c r="AT35" i="1"/>
  <c r="AT36" i="1"/>
  <c r="AU36" i="1" s="1"/>
  <c r="AS37" i="1"/>
  <c r="AT37" i="1"/>
  <c r="AT38" i="1"/>
  <c r="AS39" i="1"/>
  <c r="AT39" i="1"/>
  <c r="AT40" i="1"/>
  <c r="AU40" i="1" s="1"/>
  <c r="AS41" i="1"/>
  <c r="AT41" i="1"/>
  <c r="AT42" i="1"/>
  <c r="AU42" i="1" s="1"/>
  <c r="AS43" i="1"/>
  <c r="AT43" i="1"/>
  <c r="AU43" i="1" s="1"/>
  <c r="AT44" i="1"/>
  <c r="AS45" i="1"/>
  <c r="AT45" i="1"/>
  <c r="AT46" i="1"/>
  <c r="AS47" i="1"/>
  <c r="AT47" i="1"/>
  <c r="AU47" i="1"/>
  <c r="AT48" i="1"/>
  <c r="AS49" i="1"/>
  <c r="AT49" i="1"/>
  <c r="AT13" i="1"/>
  <c r="AO13" i="1"/>
  <c r="AP14" i="1"/>
  <c r="AQ14" i="1" s="1"/>
  <c r="AO15" i="1"/>
  <c r="AQ15" i="1" s="1"/>
  <c r="AP15" i="1"/>
  <c r="AP16" i="1"/>
  <c r="AO17" i="1"/>
  <c r="AP17" i="1"/>
  <c r="AQ17" i="1" s="1"/>
  <c r="AP18" i="1"/>
  <c r="AQ18" i="1"/>
  <c r="AO19" i="1"/>
  <c r="AP19" i="1"/>
  <c r="AP20" i="1"/>
  <c r="AQ20" i="1" s="1"/>
  <c r="AO21" i="1"/>
  <c r="AP21" i="1"/>
  <c r="AP22" i="1"/>
  <c r="AQ22" i="1" s="1"/>
  <c r="AO23" i="1"/>
  <c r="AP23" i="1"/>
  <c r="AP24" i="1"/>
  <c r="AQ24" i="1" s="1"/>
  <c r="AO25" i="1"/>
  <c r="AP25" i="1"/>
  <c r="AP26" i="1"/>
  <c r="AQ26" i="1" s="1"/>
  <c r="AO27" i="1"/>
  <c r="AP27" i="1"/>
  <c r="AP28" i="1"/>
  <c r="AO29" i="1"/>
  <c r="AP29" i="1"/>
  <c r="AQ30" i="1"/>
  <c r="AP30" i="1"/>
  <c r="AO31" i="1"/>
  <c r="AP31" i="1"/>
  <c r="AP32" i="1"/>
  <c r="AO33" i="1"/>
  <c r="AP33" i="1"/>
  <c r="AP34" i="1"/>
  <c r="AQ34" i="1"/>
  <c r="AO35" i="1"/>
  <c r="AP35" i="1"/>
  <c r="AP36" i="1"/>
  <c r="AQ36" i="1" s="1"/>
  <c r="AO37" i="1"/>
  <c r="AP37" i="1"/>
  <c r="AP38" i="1"/>
  <c r="AQ38" i="1"/>
  <c r="AO39" i="1"/>
  <c r="AP39" i="1"/>
  <c r="AP40" i="1"/>
  <c r="AQ40" i="1" s="1"/>
  <c r="AO41" i="1"/>
  <c r="AP41" i="1"/>
  <c r="AP42" i="1"/>
  <c r="AQ42" i="1" s="1"/>
  <c r="AO43" i="1"/>
  <c r="AQ43" i="1" s="1"/>
  <c r="AP43" i="1"/>
  <c r="AP44" i="1"/>
  <c r="AO45" i="1"/>
  <c r="AP45" i="1"/>
  <c r="AQ46" i="1"/>
  <c r="AP46" i="1"/>
  <c r="AO47" i="1"/>
  <c r="AQ47" i="1" s="1"/>
  <c r="AP47" i="1"/>
  <c r="AP48" i="1"/>
  <c r="AO49" i="1"/>
  <c r="AP49" i="1"/>
  <c r="AP13" i="1"/>
  <c r="AL14" i="1"/>
  <c r="AK15" i="1"/>
  <c r="AM15" i="1" s="1"/>
  <c r="AL15" i="1"/>
  <c r="AL16" i="1"/>
  <c r="AK17" i="1"/>
  <c r="AL17" i="1"/>
  <c r="AL18" i="1"/>
  <c r="AK19" i="1"/>
  <c r="AL19" i="1"/>
  <c r="AM19" i="1" s="1"/>
  <c r="AL20" i="1"/>
  <c r="AK21" i="1"/>
  <c r="AL21" i="1"/>
  <c r="AL22" i="1"/>
  <c r="AK23" i="1"/>
  <c r="AM23" i="1" s="1"/>
  <c r="AL23" i="1"/>
  <c r="AL24" i="1"/>
  <c r="AM24" i="1" s="1"/>
  <c r="AK25" i="1"/>
  <c r="AL25" i="1"/>
  <c r="AL26" i="1"/>
  <c r="AM26" i="1" s="1"/>
  <c r="AK27" i="1"/>
  <c r="AL27" i="1"/>
  <c r="AL28" i="1"/>
  <c r="AK29" i="1"/>
  <c r="AL29" i="1"/>
  <c r="AM30" i="1"/>
  <c r="AL30" i="1"/>
  <c r="AK31" i="1"/>
  <c r="AL31" i="1"/>
  <c r="AM31" i="1" s="1"/>
  <c r="AL32" i="1"/>
  <c r="AK33" i="1"/>
  <c r="AL33" i="1"/>
  <c r="AM33" i="1"/>
  <c r="AL34" i="1"/>
  <c r="AK35" i="1"/>
  <c r="AL35" i="1"/>
  <c r="AM35" i="1" s="1"/>
  <c r="AM36" i="1"/>
  <c r="AL36" i="1"/>
  <c r="AK37" i="1"/>
  <c r="AM37" i="1" s="1"/>
  <c r="AL37" i="1"/>
  <c r="AL38" i="1"/>
  <c r="AK39" i="1"/>
  <c r="AL39" i="1"/>
  <c r="AL40" i="1"/>
  <c r="AM40" i="1" s="1"/>
  <c r="AK41" i="1"/>
  <c r="AM41" i="1" s="1"/>
  <c r="AL41" i="1"/>
  <c r="AL42" i="1"/>
  <c r="AM42" i="1" s="1"/>
  <c r="AK43" i="1"/>
  <c r="AL43" i="1"/>
  <c r="AL44" i="1"/>
  <c r="AK45" i="1"/>
  <c r="AL45" i="1"/>
  <c r="AL46" i="1"/>
  <c r="AM46" i="1" s="1"/>
  <c r="AK47" i="1"/>
  <c r="AL47" i="1"/>
  <c r="AM47" i="1" s="1"/>
  <c r="AL48" i="1"/>
  <c r="AK49" i="1"/>
  <c r="AM49" i="1" s="1"/>
  <c r="AL49" i="1"/>
  <c r="AK13" i="1"/>
  <c r="AL13" i="1"/>
  <c r="AH14" i="1"/>
  <c r="AI14" i="1" s="1"/>
  <c r="AG15" i="1"/>
  <c r="AH15" i="1"/>
  <c r="AH16" i="1"/>
  <c r="AG17" i="1"/>
  <c r="AH17" i="1"/>
  <c r="AH18" i="1"/>
  <c r="AI18" i="1" s="1"/>
  <c r="AG19" i="1"/>
  <c r="AH19" i="1"/>
  <c r="AI20" i="1"/>
  <c r="AH20" i="1"/>
  <c r="AG21" i="1"/>
  <c r="AI21" i="1" s="1"/>
  <c r="AH21" i="1"/>
  <c r="AH22" i="1"/>
  <c r="AI22" i="1" s="1"/>
  <c r="AG23" i="1"/>
  <c r="AH23" i="1"/>
  <c r="AH24" i="1"/>
  <c r="AI24" i="1" s="1"/>
  <c r="AG25" i="1"/>
  <c r="AH25" i="1"/>
  <c r="AH26" i="1"/>
  <c r="AI26" i="1" s="1"/>
  <c r="AG27" i="1"/>
  <c r="AI27" i="1" s="1"/>
  <c r="AH27" i="1"/>
  <c r="AH28" i="1"/>
  <c r="AG29" i="1"/>
  <c r="AH29" i="1"/>
  <c r="AI30" i="1"/>
  <c r="AH30" i="1"/>
  <c r="AG31" i="1"/>
  <c r="AH31" i="1"/>
  <c r="AI32" i="1"/>
  <c r="AH32" i="1"/>
  <c r="AG33" i="1"/>
  <c r="AH33" i="1"/>
  <c r="AH34" i="1"/>
  <c r="AG35" i="1"/>
  <c r="AH35" i="1"/>
  <c r="AI35" i="1"/>
  <c r="AH36" i="1"/>
  <c r="AG37" i="1"/>
  <c r="AH37" i="1"/>
  <c r="AH38" i="1"/>
  <c r="AG39" i="1"/>
  <c r="AH39" i="1"/>
  <c r="AH40" i="1"/>
  <c r="AI40" i="1" s="1"/>
  <c r="AG41" i="1"/>
  <c r="AI41" i="1" s="1"/>
  <c r="AH41" i="1"/>
  <c r="AH42" i="1"/>
  <c r="AI42" i="1"/>
  <c r="AG43" i="1"/>
  <c r="AI43" i="1" s="1"/>
  <c r="AH43" i="1"/>
  <c r="AH44" i="1"/>
  <c r="AG45" i="1"/>
  <c r="AH45" i="1"/>
  <c r="AH46" i="1"/>
  <c r="AI46" i="1" s="1"/>
  <c r="AG47" i="1"/>
  <c r="AH47" i="1"/>
  <c r="AH48" i="1"/>
  <c r="AI48" i="1" s="1"/>
  <c r="AG49" i="1"/>
  <c r="AH49" i="1"/>
  <c r="AH13" i="1"/>
  <c r="AG13" i="1"/>
  <c r="U13" i="1"/>
  <c r="AH11" i="1"/>
  <c r="AH12" i="1"/>
  <c r="AM45" i="1" l="1"/>
  <c r="AM25" i="1"/>
  <c r="BG41" i="1"/>
  <c r="W55" i="1"/>
  <c r="W29" i="1"/>
  <c r="AQ31" i="1"/>
  <c r="AY23" i="1"/>
  <c r="BG19" i="1"/>
  <c r="BK41" i="1"/>
  <c r="AQ25" i="1"/>
  <c r="AU19" i="1"/>
  <c r="AD42" i="1"/>
  <c r="AE42" i="1" s="1"/>
  <c r="BC39" i="1"/>
  <c r="W61" i="1"/>
  <c r="W35" i="1"/>
  <c r="AM43" i="1"/>
  <c r="AD41" i="1"/>
  <c r="AD34" i="1"/>
  <c r="AE34" i="1" s="1"/>
  <c r="W59" i="1"/>
  <c r="AU17" i="1"/>
  <c r="AM29" i="1"/>
  <c r="AU23" i="1"/>
  <c r="AY21" i="1"/>
  <c r="AY15" i="1"/>
  <c r="BK25" i="1"/>
  <c r="W39" i="1"/>
  <c r="AQ21" i="1"/>
  <c r="AU15" i="1"/>
  <c r="AM27" i="1"/>
  <c r="AD32" i="1"/>
  <c r="AE32" i="1" s="1"/>
  <c r="AQ41" i="1"/>
  <c r="AQ27" i="1"/>
  <c r="AU35" i="1"/>
  <c r="AD37" i="1"/>
  <c r="AC13" i="1"/>
  <c r="AD18" i="1"/>
  <c r="AE18" i="1" s="1"/>
  <c r="BC47" i="1"/>
  <c r="BK24" i="1"/>
  <c r="AM17" i="1"/>
  <c r="AQ19" i="1"/>
  <c r="AU33" i="1"/>
  <c r="AU16" i="1"/>
  <c r="BG44" i="1"/>
  <c r="BG33" i="1"/>
  <c r="BG21" i="1"/>
  <c r="BK40" i="1"/>
  <c r="BK29" i="1"/>
  <c r="W48" i="1"/>
  <c r="W33" i="1"/>
  <c r="W28" i="1"/>
  <c r="AY27" i="1"/>
  <c r="AI45" i="1"/>
  <c r="AI23" i="1"/>
  <c r="AM22" i="1"/>
  <c r="AM16" i="1"/>
  <c r="AQ45" i="1"/>
  <c r="AQ29" i="1"/>
  <c r="AU37" i="1"/>
  <c r="AC41" i="1"/>
  <c r="AE41" i="1" s="1"/>
  <c r="AD36" i="1"/>
  <c r="AE36" i="1" s="1"/>
  <c r="AD31" i="1"/>
  <c r="AC17" i="1"/>
  <c r="BC30" i="1"/>
  <c r="W53" i="1"/>
  <c r="AU44" i="1"/>
  <c r="AY37" i="1"/>
  <c r="BC37" i="1"/>
  <c r="BG39" i="1"/>
  <c r="BK46" i="1"/>
  <c r="AI44" i="1"/>
  <c r="AI39" i="1"/>
  <c r="AI34" i="1"/>
  <c r="AI28" i="1"/>
  <c r="AM48" i="1"/>
  <c r="AM32" i="1"/>
  <c r="AM21" i="1"/>
  <c r="AQ44" i="1"/>
  <c r="AQ39" i="1"/>
  <c r="AQ28" i="1"/>
  <c r="AQ23" i="1"/>
  <c r="AU48" i="1"/>
  <c r="AU26" i="1"/>
  <c r="AD45" i="1"/>
  <c r="AY31" i="1"/>
  <c r="AD26" i="1"/>
  <c r="AE26" i="1" s="1"/>
  <c r="AD21" i="1"/>
  <c r="BK39" i="1"/>
  <c r="AD40" i="1"/>
  <c r="AE40" i="1" s="1"/>
  <c r="AD35" i="1"/>
  <c r="AD16" i="1"/>
  <c r="AE16" i="1" s="1"/>
  <c r="BG37" i="1"/>
  <c r="W52" i="1"/>
  <c r="AM44" i="1"/>
  <c r="AM28" i="1"/>
  <c r="AQ35" i="1"/>
  <c r="AU38" i="1"/>
  <c r="AU22" i="1"/>
  <c r="AD27" i="1"/>
  <c r="BC31" i="1"/>
  <c r="AD22" i="1"/>
  <c r="AE22" i="1" s="1"/>
  <c r="BC42" i="1"/>
  <c r="AI38" i="1"/>
  <c r="AI33" i="1"/>
  <c r="AI16" i="1"/>
  <c r="AM14" i="1"/>
  <c r="AQ49" i="1"/>
  <c r="AQ33" i="1"/>
  <c r="AU31" i="1"/>
  <c r="AU25" i="1"/>
  <c r="AU14" i="1"/>
  <c r="AD49" i="1"/>
  <c r="AY35" i="1"/>
  <c r="AD30" i="1"/>
  <c r="AE30" i="1" s="1"/>
  <c r="AD25" i="1"/>
  <c r="BC34" i="1"/>
  <c r="BG14" i="1"/>
  <c r="W57" i="1"/>
  <c r="W41" i="1"/>
  <c r="W36" i="1"/>
  <c r="AI19" i="1"/>
  <c r="BC48" i="1"/>
  <c r="AM38" i="1"/>
  <c r="AU49" i="1"/>
  <c r="AU27" i="1"/>
  <c r="AD46" i="1"/>
  <c r="AE46" i="1" s="1"/>
  <c r="AD17" i="1"/>
  <c r="BK34" i="1"/>
  <c r="AQ48" i="1"/>
  <c r="AQ32" i="1"/>
  <c r="AQ16" i="1"/>
  <c r="AU30" i="1"/>
  <c r="AC49" i="1"/>
  <c r="AE49" i="1" s="1"/>
  <c r="AD44" i="1"/>
  <c r="AE44" i="1" s="1"/>
  <c r="AD39" i="1"/>
  <c r="AY34" i="1"/>
  <c r="AC25" i="1"/>
  <c r="AD20" i="1"/>
  <c r="AE20" i="1" s="1"/>
  <c r="AD15" i="1"/>
  <c r="BG30" i="1"/>
  <c r="BK43" i="1"/>
  <c r="BK37" i="1"/>
  <c r="AD29" i="1"/>
  <c r="AE29" i="1" s="1"/>
  <c r="AI31" i="1"/>
  <c r="AI15" i="1"/>
  <c r="AQ37" i="1"/>
  <c r="AU46" i="1"/>
  <c r="AD13" i="1"/>
  <c r="AD48" i="1"/>
  <c r="AE48" i="1" s="1"/>
  <c r="AD43" i="1"/>
  <c r="AY29" i="1"/>
  <c r="AD24" i="1"/>
  <c r="AE24" i="1" s="1"/>
  <c r="AD19" i="1"/>
  <c r="AY14" i="1"/>
  <c r="BC33" i="1"/>
  <c r="BC16" i="1"/>
  <c r="BG24" i="1"/>
  <c r="BK49" i="1"/>
  <c r="W45" i="1"/>
  <c r="W15" i="1"/>
  <c r="AD38" i="1"/>
  <c r="AE38" i="1" s="1"/>
  <c r="AD33" i="1"/>
  <c r="BC44" i="1"/>
  <c r="BG29" i="1"/>
  <c r="AC29" i="1"/>
  <c r="AI47" i="1"/>
  <c r="AI36" i="1"/>
  <c r="AI25" i="1"/>
  <c r="AM39" i="1"/>
  <c r="AM34" i="1"/>
  <c r="AM18" i="1"/>
  <c r="AU39" i="1"/>
  <c r="AU28" i="1"/>
  <c r="AD47" i="1"/>
  <c r="AC33" i="1"/>
  <c r="AD28" i="1"/>
  <c r="AE28" i="1" s="1"/>
  <c r="AD23" i="1"/>
  <c r="BC21" i="1"/>
  <c r="BG34" i="1"/>
  <c r="BG28" i="1"/>
  <c r="BK47" i="1"/>
  <c r="W66" i="1"/>
  <c r="W44" i="1"/>
  <c r="W24" i="1"/>
  <c r="AE17" i="1"/>
  <c r="AI29" i="1"/>
  <c r="AU41" i="1"/>
  <c r="BC32" i="1"/>
  <c r="BG45" i="1"/>
  <c r="BK36" i="1"/>
  <c r="BK16" i="1"/>
  <c r="AC37" i="1"/>
  <c r="AE37" i="1" s="1"/>
  <c r="AC21" i="1"/>
  <c r="AE21" i="1" s="1"/>
  <c r="AU45" i="1"/>
  <c r="BC36" i="1"/>
  <c r="BK26" i="1"/>
  <c r="BK21" i="1"/>
  <c r="AC45" i="1"/>
  <c r="AI37" i="1"/>
  <c r="BC40" i="1"/>
  <c r="BG49" i="1"/>
  <c r="AC43" i="1"/>
  <c r="AE43" i="1" s="1"/>
  <c r="AC35" i="1"/>
  <c r="AE35" i="1" s="1"/>
  <c r="AC27" i="1"/>
  <c r="AE27" i="1" s="1"/>
  <c r="AC19" i="1"/>
  <c r="AY49" i="1"/>
  <c r="AY41" i="1"/>
  <c r="AY33" i="1"/>
  <c r="AY25" i="1"/>
  <c r="AY17" i="1"/>
  <c r="BK30" i="1"/>
  <c r="BK20" i="1"/>
  <c r="AD14" i="1"/>
  <c r="AE14" i="1" s="1"/>
  <c r="AI49" i="1"/>
  <c r="BG38" i="1"/>
  <c r="BG18" i="1"/>
  <c r="W25" i="1"/>
  <c r="AU21" i="1"/>
  <c r="BG42" i="1"/>
  <c r="BG22" i="1"/>
  <c r="BK38" i="1"/>
  <c r="BG17" i="1"/>
  <c r="BK18" i="1"/>
  <c r="AC47" i="1"/>
  <c r="AC39" i="1"/>
  <c r="AE39" i="1" s="1"/>
  <c r="AC31" i="1"/>
  <c r="AC23" i="1"/>
  <c r="AE23" i="1" s="1"/>
  <c r="AC15" i="1"/>
  <c r="AE15" i="1" s="1"/>
  <c r="AI17" i="1"/>
  <c r="AM20" i="1"/>
  <c r="AU29" i="1"/>
  <c r="BC20" i="1"/>
  <c r="BG46" i="1"/>
  <c r="BG16" i="1"/>
  <c r="BK42" i="1"/>
  <c r="BK17" i="1"/>
  <c r="Z32" i="1"/>
  <c r="Z39" i="1"/>
  <c r="Z33" i="1"/>
  <c r="Z31" i="1"/>
  <c r="Z40" i="1"/>
  <c r="Z47" i="1"/>
  <c r="Z41" i="1"/>
  <c r="Z46" i="1"/>
  <c r="Z34" i="1"/>
  <c r="Y39" i="1"/>
  <c r="Y33" i="1"/>
  <c r="AA32" i="1"/>
  <c r="Y49" i="1"/>
  <c r="Y43" i="1"/>
  <c r="Y37" i="1"/>
  <c r="Y47" i="1"/>
  <c r="AA47" i="1" s="1"/>
  <c r="Y45" i="1"/>
  <c r="Z43" i="1"/>
  <c r="Z35" i="1"/>
  <c r="Y35" i="1"/>
  <c r="AE45" i="1" l="1"/>
  <c r="AE33" i="1"/>
  <c r="AE25" i="1"/>
  <c r="AE31" i="1"/>
  <c r="AE47" i="1"/>
  <c r="AE19" i="1"/>
  <c r="AA33" i="1"/>
  <c r="AA40" i="1"/>
  <c r="AA34" i="1"/>
  <c r="AA46" i="1"/>
  <c r="AA35" i="1"/>
  <c r="Z45" i="1"/>
  <c r="AA45" i="1" s="1"/>
  <c r="Z38" i="1"/>
  <c r="AA38" i="1" s="1"/>
  <c r="Z49" i="1"/>
  <c r="AA49" i="1" s="1"/>
  <c r="Y41" i="1"/>
  <c r="AA41" i="1" s="1"/>
  <c r="Z44" i="1"/>
  <c r="AA44" i="1" s="1"/>
  <c r="Z42" i="1"/>
  <c r="AA42" i="1" s="1"/>
  <c r="Z30" i="1"/>
  <c r="AA30" i="1" s="1"/>
  <c r="Z37" i="1"/>
  <c r="AA37" i="1" s="1"/>
  <c r="Z36" i="1"/>
  <c r="AA36" i="1" s="1"/>
  <c r="Z48" i="1"/>
  <c r="AA48" i="1" s="1"/>
  <c r="AA39" i="1"/>
  <c r="AA43" i="1"/>
  <c r="Y31" i="1"/>
  <c r="AA31" i="1" s="1"/>
  <c r="BJ12" i="1" l="1"/>
  <c r="BF12" i="1"/>
  <c r="BB12" i="1"/>
  <c r="AX12" i="1"/>
  <c r="AT11" i="1"/>
  <c r="AT12" i="1"/>
  <c r="AL12" i="1"/>
  <c r="AP12" i="1"/>
  <c r="Z29" i="1"/>
  <c r="Y29" i="1"/>
  <c r="Z27" i="1"/>
  <c r="Y27" i="1"/>
  <c r="Z25" i="1"/>
  <c r="Y25" i="1"/>
  <c r="AA25" i="1" s="1"/>
  <c r="Z23" i="1"/>
  <c r="Y23" i="1"/>
  <c r="AA23" i="1" s="1"/>
  <c r="Z21" i="1"/>
  <c r="Y21" i="1"/>
  <c r="AA21" i="1" s="1"/>
  <c r="Z19" i="1"/>
  <c r="Y19" i="1"/>
  <c r="AA19" i="1" s="1"/>
  <c r="Z17" i="1"/>
  <c r="Y17" i="1"/>
  <c r="AA17" i="1" s="1"/>
  <c r="Z15" i="1"/>
  <c r="Y15" i="1"/>
  <c r="AA15" i="1" s="1"/>
  <c r="AA29" i="1" l="1"/>
  <c r="Z28" i="1"/>
  <c r="AA28" i="1" s="1"/>
  <c r="Z22" i="1"/>
  <c r="AA22" i="1" s="1"/>
  <c r="Z20" i="1"/>
  <c r="AA20" i="1" s="1"/>
  <c r="Z16" i="1"/>
  <c r="AA16" i="1" s="1"/>
  <c r="Z24" i="1"/>
  <c r="AA24" i="1" s="1"/>
  <c r="Z14" i="1"/>
  <c r="AA14" i="1" s="1"/>
  <c r="Z18" i="1"/>
  <c r="AA18" i="1" s="1"/>
  <c r="Z26" i="1"/>
  <c r="AA26" i="1" s="1"/>
  <c r="AA27" i="1"/>
  <c r="AD7" i="1" l="1"/>
  <c r="Z7" i="1"/>
  <c r="BR11" i="1"/>
  <c r="BQ11" i="1"/>
  <c r="BN11" i="1"/>
  <c r="BM11" i="1"/>
  <c r="BJ11" i="1"/>
  <c r="BI11" i="1"/>
  <c r="BF11" i="1"/>
  <c r="BE11" i="1"/>
  <c r="BB11" i="1"/>
  <c r="BA11" i="1"/>
  <c r="AX11" i="1"/>
  <c r="AW11" i="1"/>
  <c r="AS11" i="1"/>
  <c r="AP11" i="1"/>
  <c r="AO11" i="1"/>
  <c r="AL11" i="1"/>
  <c r="AK11" i="1"/>
  <c r="AK71" i="1" s="1"/>
  <c r="AG11" i="1"/>
  <c r="I11" i="1"/>
  <c r="AM12" i="1"/>
  <c r="AM13" i="1"/>
  <c r="AT71" i="1"/>
  <c r="AU11" i="1"/>
  <c r="AU10" i="1"/>
  <c r="AC11" i="1" l="1"/>
  <c r="AD11" i="1"/>
  <c r="AM11" i="1"/>
  <c r="Z11" i="1"/>
  <c r="AS71" i="1"/>
  <c r="AU12" i="1"/>
  <c r="AU13" i="1"/>
  <c r="AU71" i="1" l="1"/>
  <c r="K132" i="4" l="1"/>
  <c r="P98" i="4"/>
  <c r="K100" i="4"/>
  <c r="J170" i="4" l="1"/>
  <c r="K170" i="4" s="1"/>
  <c r="J168" i="4"/>
  <c r="K168" i="4" s="1"/>
  <c r="D167" i="4"/>
  <c r="E167" i="4" s="1"/>
  <c r="J167" i="4"/>
  <c r="K167" i="4" s="1"/>
  <c r="D166" i="4"/>
  <c r="E166" i="4" s="1"/>
  <c r="J166" i="4"/>
  <c r="K166" i="4" s="1"/>
  <c r="D165" i="4"/>
  <c r="E165" i="4" s="1"/>
  <c r="J165" i="4"/>
  <c r="K165" i="4" s="1"/>
  <c r="K164" i="4"/>
  <c r="J164" i="4"/>
  <c r="D164" i="4"/>
  <c r="E164" i="4" s="1"/>
  <c r="K163" i="4"/>
  <c r="J163" i="4"/>
  <c r="D163" i="4"/>
  <c r="E163" i="4" s="1"/>
  <c r="D162" i="4"/>
  <c r="E162" i="4" s="1"/>
  <c r="D161" i="4"/>
  <c r="E160" i="4"/>
  <c r="D160" i="4"/>
  <c r="J159" i="4"/>
  <c r="K159" i="4" s="1"/>
  <c r="D159" i="4"/>
  <c r="E159" i="4" s="1"/>
  <c r="J158" i="4"/>
  <c r="K158" i="4" s="1"/>
  <c r="D158" i="4"/>
  <c r="E158" i="4" s="1"/>
  <c r="J157" i="4"/>
  <c r="K157" i="4" s="1"/>
  <c r="E157" i="4"/>
  <c r="D157" i="4"/>
  <c r="J156" i="4"/>
  <c r="K156" i="4" s="1"/>
  <c r="D156" i="4"/>
  <c r="E156" i="4" s="1"/>
  <c r="B150" i="4"/>
  <c r="B152" i="4" s="1"/>
  <c r="D152" i="4" s="1"/>
  <c r="E152" i="4" s="1"/>
  <c r="D147" i="4"/>
  <c r="E147" i="4" s="1"/>
  <c r="D140" i="4"/>
  <c r="E140" i="4" s="1"/>
  <c r="D136" i="4"/>
  <c r="E136" i="4" s="1"/>
  <c r="J132" i="4"/>
  <c r="H132" i="4"/>
  <c r="H134" i="4" s="1"/>
  <c r="J134" i="4" s="1"/>
  <c r="J129" i="4"/>
  <c r="K129" i="4" s="1"/>
  <c r="D129" i="4"/>
  <c r="E129" i="4" s="1"/>
  <c r="J127" i="4"/>
  <c r="K127" i="4" s="1"/>
  <c r="J123" i="4"/>
  <c r="K123" i="4" s="1"/>
  <c r="D121" i="4"/>
  <c r="E121" i="4" s="1"/>
  <c r="K120" i="4"/>
  <c r="J120" i="4"/>
  <c r="J118" i="4"/>
  <c r="K118" i="4" s="1"/>
  <c r="J115" i="4"/>
  <c r="K115" i="4" s="1"/>
  <c r="D115" i="4"/>
  <c r="E115" i="4" s="1"/>
  <c r="D112" i="4"/>
  <c r="E112" i="4" s="1"/>
  <c r="J111" i="4"/>
  <c r="K111" i="4" s="1"/>
  <c r="K109" i="4"/>
  <c r="J109" i="4"/>
  <c r="D109" i="4"/>
  <c r="E109" i="4" s="1"/>
  <c r="D106" i="4"/>
  <c r="E106" i="4" s="1"/>
  <c r="J103" i="4"/>
  <c r="K103" i="4" s="1"/>
  <c r="D103" i="4"/>
  <c r="E103" i="4" s="1"/>
  <c r="J100" i="4"/>
  <c r="J133" i="4" s="1"/>
  <c r="K133" i="4" s="1"/>
  <c r="E100" i="4"/>
  <c r="D100" i="4"/>
  <c r="O98" i="4"/>
  <c r="D168" i="4" l="1"/>
  <c r="E168" i="4" s="1"/>
  <c r="D150" i="4"/>
  <c r="E150" i="4" s="1"/>
  <c r="E161" i="4"/>
  <c r="D151" i="4"/>
  <c r="J171" i="4"/>
  <c r="K171" i="4" s="1"/>
  <c r="AI11" i="1" l="1"/>
  <c r="AI12" i="1"/>
  <c r="BW11" i="1"/>
  <c r="AC7" i="1"/>
  <c r="Q35" i="1"/>
  <c r="R35" i="1"/>
  <c r="R37" i="1"/>
  <c r="R38" i="1"/>
  <c r="Q41" i="1"/>
  <c r="R41" i="1"/>
  <c r="R42" i="1"/>
  <c r="Q47" i="1"/>
  <c r="R47" i="1"/>
  <c r="R49" i="1"/>
  <c r="R50" i="1"/>
  <c r="Q53" i="1"/>
  <c r="R53" i="1"/>
  <c r="R54" i="1"/>
  <c r="Q59" i="1"/>
  <c r="R59" i="1"/>
  <c r="R61" i="1"/>
  <c r="R62" i="1"/>
  <c r="Q65" i="1"/>
  <c r="R65" i="1"/>
  <c r="R66" i="1"/>
  <c r="Q15" i="1"/>
  <c r="R15" i="1"/>
  <c r="R16" i="1"/>
  <c r="Q17" i="1"/>
  <c r="R17" i="1"/>
  <c r="R18" i="1"/>
  <c r="Q19" i="1"/>
  <c r="R19" i="1"/>
  <c r="R20" i="1"/>
  <c r="Q21" i="1"/>
  <c r="R21" i="1"/>
  <c r="R22" i="1"/>
  <c r="Q23" i="1"/>
  <c r="R23" i="1"/>
  <c r="R24" i="1"/>
  <c r="R25" i="1"/>
  <c r="R26" i="1"/>
  <c r="Q27" i="1"/>
  <c r="R27" i="1"/>
  <c r="R28" i="1"/>
  <c r="Q29" i="1"/>
  <c r="R29" i="1"/>
  <c r="R30" i="1"/>
  <c r="Q31" i="1"/>
  <c r="R31" i="1"/>
  <c r="R32" i="1"/>
  <c r="Q33" i="1"/>
  <c r="R33" i="1"/>
  <c r="R34" i="1"/>
  <c r="R36" i="1"/>
  <c r="Q37" i="1"/>
  <c r="Q39" i="1"/>
  <c r="R39" i="1"/>
  <c r="R40" i="1"/>
  <c r="Q43" i="1"/>
  <c r="R43" i="1"/>
  <c r="R44" i="1"/>
  <c r="Q45" i="1"/>
  <c r="R45" i="1"/>
  <c r="R46" i="1"/>
  <c r="R48" i="1"/>
  <c r="Q49" i="1"/>
  <c r="Q51" i="1"/>
  <c r="R51" i="1"/>
  <c r="R52" i="1"/>
  <c r="Q55" i="1"/>
  <c r="R55" i="1"/>
  <c r="R56" i="1"/>
  <c r="Q57" i="1"/>
  <c r="R57" i="1"/>
  <c r="R58" i="1"/>
  <c r="R60" i="1"/>
  <c r="Q61" i="1"/>
  <c r="Q63" i="1"/>
  <c r="R63" i="1"/>
  <c r="R64" i="1"/>
  <c r="Q67" i="1"/>
  <c r="R67" i="1"/>
  <c r="R68" i="1"/>
  <c r="Q69" i="1"/>
  <c r="R69" i="1"/>
  <c r="BW10" i="1"/>
  <c r="BR10" i="1"/>
  <c r="BN10" i="1"/>
  <c r="R10" i="1" l="1"/>
  <c r="BJ10" i="1" l="1"/>
  <c r="BF10" i="1"/>
  <c r="BB10" i="1"/>
  <c r="AX10" i="1"/>
  <c r="AL10" i="1"/>
  <c r="AH10" i="1"/>
  <c r="AM10" i="1" l="1"/>
  <c r="AM71" i="1" s="1"/>
  <c r="AL71" i="1"/>
  <c r="Z10" i="1"/>
  <c r="AA10" i="1" s="1"/>
  <c r="AD10" i="1"/>
  <c r="Y11" i="1" l="1"/>
  <c r="BV71" i="1"/>
  <c r="BU71" i="1"/>
  <c r="H71" i="1"/>
  <c r="G71" i="1"/>
  <c r="F71" i="1"/>
  <c r="E71" i="1"/>
  <c r="D71" i="1"/>
  <c r="C71" i="1"/>
  <c r="J69" i="1"/>
  <c r="I69" i="1"/>
  <c r="J68" i="1"/>
  <c r="K68" i="1" s="1"/>
  <c r="J67" i="1"/>
  <c r="I67" i="1"/>
  <c r="S66" i="1"/>
  <c r="J66" i="1"/>
  <c r="K66" i="1" s="1"/>
  <c r="J65" i="1"/>
  <c r="I65" i="1"/>
  <c r="S64" i="1"/>
  <c r="J64" i="1"/>
  <c r="K64" i="1" s="1"/>
  <c r="J63" i="1"/>
  <c r="I63" i="1"/>
  <c r="J62" i="1"/>
  <c r="K62" i="1" s="1"/>
  <c r="J61" i="1"/>
  <c r="I61" i="1"/>
  <c r="S60" i="1"/>
  <c r="J60" i="1"/>
  <c r="K60" i="1" s="1"/>
  <c r="J59" i="1"/>
  <c r="I59" i="1"/>
  <c r="J58" i="1"/>
  <c r="K58" i="1" s="1"/>
  <c r="J57" i="1"/>
  <c r="I57" i="1"/>
  <c r="J56" i="1"/>
  <c r="K56" i="1" s="1"/>
  <c r="J55" i="1"/>
  <c r="I55" i="1"/>
  <c r="J54" i="1"/>
  <c r="K54" i="1" s="1"/>
  <c r="J53" i="1"/>
  <c r="I53" i="1"/>
  <c r="J52" i="1"/>
  <c r="K52" i="1" s="1"/>
  <c r="J51" i="1"/>
  <c r="I51" i="1"/>
  <c r="J50" i="1"/>
  <c r="K50" i="1" s="1"/>
  <c r="J49" i="1"/>
  <c r="I49" i="1"/>
  <c r="J48" i="1"/>
  <c r="K48" i="1" s="1"/>
  <c r="J47" i="1"/>
  <c r="I47" i="1"/>
  <c r="J46" i="1"/>
  <c r="K46" i="1" s="1"/>
  <c r="J45" i="1"/>
  <c r="I45" i="1"/>
  <c r="J44" i="1"/>
  <c r="K44" i="1" s="1"/>
  <c r="J43" i="1"/>
  <c r="I43" i="1"/>
  <c r="J42" i="1"/>
  <c r="K42" i="1" s="1"/>
  <c r="J41" i="1"/>
  <c r="I41" i="1"/>
  <c r="S40" i="1"/>
  <c r="J40" i="1"/>
  <c r="K40" i="1" s="1"/>
  <c r="J39" i="1"/>
  <c r="I39" i="1"/>
  <c r="J38" i="1"/>
  <c r="K38" i="1" s="1"/>
  <c r="J37" i="1"/>
  <c r="I37" i="1"/>
  <c r="J36" i="1"/>
  <c r="K36" i="1" s="1"/>
  <c r="J35" i="1"/>
  <c r="I35" i="1"/>
  <c r="J34" i="1"/>
  <c r="K34" i="1" s="1"/>
  <c r="J33" i="1"/>
  <c r="I33" i="1"/>
  <c r="J32" i="1"/>
  <c r="K32" i="1" s="1"/>
  <c r="J31" i="1"/>
  <c r="I31" i="1"/>
  <c r="J30" i="1"/>
  <c r="K30" i="1" s="1"/>
  <c r="J29" i="1"/>
  <c r="I29" i="1"/>
  <c r="J28" i="1"/>
  <c r="K28" i="1" s="1"/>
  <c r="J27" i="1"/>
  <c r="I27" i="1"/>
  <c r="J26" i="1"/>
  <c r="K26" i="1" s="1"/>
  <c r="J25" i="1"/>
  <c r="I25" i="1"/>
  <c r="J24" i="1"/>
  <c r="K24" i="1" s="1"/>
  <c r="J23" i="1"/>
  <c r="I23" i="1"/>
  <c r="J22" i="1"/>
  <c r="K22" i="1" s="1"/>
  <c r="J21" i="1"/>
  <c r="I21" i="1"/>
  <c r="J20" i="1"/>
  <c r="K20" i="1" s="1"/>
  <c r="J19" i="1"/>
  <c r="I19" i="1"/>
  <c r="J18" i="1"/>
  <c r="K18" i="1" s="1"/>
  <c r="J17" i="1"/>
  <c r="I17" i="1"/>
  <c r="S16" i="1"/>
  <c r="J16" i="1"/>
  <c r="K16" i="1" s="1"/>
  <c r="J15" i="1"/>
  <c r="I15" i="1"/>
  <c r="V14" i="1"/>
  <c r="R14" i="1" s="1"/>
  <c r="J14" i="1"/>
  <c r="K14" i="1" s="1"/>
  <c r="BE71" i="1"/>
  <c r="AO71" i="1"/>
  <c r="AH71" i="1"/>
  <c r="V13" i="1"/>
  <c r="R13" i="1" s="1"/>
  <c r="Q13" i="1"/>
  <c r="J13" i="1"/>
  <c r="I13" i="1"/>
  <c r="BR12" i="1"/>
  <c r="AD12" i="1" s="1"/>
  <c r="BN12" i="1"/>
  <c r="R12" i="1" s="1"/>
  <c r="BK12" i="1"/>
  <c r="AQ12" i="1"/>
  <c r="J12" i="1"/>
  <c r="K12" i="1" s="1"/>
  <c r="R11" i="1"/>
  <c r="BM71" i="1"/>
  <c r="BK11" i="1"/>
  <c r="BG11" i="1"/>
  <c r="BC11" i="1"/>
  <c r="AY11" i="1"/>
  <c r="AQ11" i="1"/>
  <c r="J11" i="1"/>
  <c r="BW71" i="1"/>
  <c r="BK10" i="1"/>
  <c r="BG10" i="1"/>
  <c r="BC10" i="1"/>
  <c r="AY10" i="1"/>
  <c r="AQ10" i="1"/>
  <c r="AI10" i="1"/>
  <c r="J10" i="1"/>
  <c r="Y13" i="1" l="1"/>
  <c r="Y71" i="1" s="1"/>
  <c r="BS12" i="1"/>
  <c r="AE12" i="1"/>
  <c r="AA11" i="1"/>
  <c r="AY12" i="1"/>
  <c r="BO12" i="1"/>
  <c r="S12" i="1"/>
  <c r="Q11" i="1"/>
  <c r="K43" i="1"/>
  <c r="K37" i="1"/>
  <c r="AI13" i="1"/>
  <c r="AI71" i="1" s="1"/>
  <c r="K23" i="1"/>
  <c r="K45" i="1"/>
  <c r="K69" i="1"/>
  <c r="S36" i="1"/>
  <c r="S24" i="1"/>
  <c r="S58" i="1"/>
  <c r="K61" i="1"/>
  <c r="K57" i="1"/>
  <c r="K31" i="1"/>
  <c r="S48" i="1"/>
  <c r="K15" i="1"/>
  <c r="AE11" i="1"/>
  <c r="BK13" i="1"/>
  <c r="BK71" i="1" s="1"/>
  <c r="K49" i="1"/>
  <c r="W11" i="1"/>
  <c r="K25" i="1"/>
  <c r="S50" i="1"/>
  <c r="S52" i="1"/>
  <c r="S67" i="1"/>
  <c r="S62" i="1"/>
  <c r="AE10" i="1"/>
  <c r="BB71" i="1"/>
  <c r="Z12" i="1"/>
  <c r="Z13" i="1"/>
  <c r="S38" i="1"/>
  <c r="K17" i="1"/>
  <c r="S18" i="1"/>
  <c r="S28" i="1"/>
  <c r="S68" i="1"/>
  <c r="K67" i="1"/>
  <c r="K11" i="1"/>
  <c r="S20" i="1"/>
  <c r="K39" i="1"/>
  <c r="W13" i="1"/>
  <c r="AY13" i="1"/>
  <c r="W14" i="1"/>
  <c r="K21" i="1"/>
  <c r="S29" i="1"/>
  <c r="K41" i="1"/>
  <c r="S25" i="1"/>
  <c r="BF71" i="1"/>
  <c r="S22" i="1"/>
  <c r="K27" i="1"/>
  <c r="K63" i="1"/>
  <c r="K13" i="1"/>
  <c r="K59" i="1"/>
  <c r="K65" i="1"/>
  <c r="S55" i="1"/>
  <c r="K29" i="1"/>
  <c r="S65" i="1"/>
  <c r="S30" i="1"/>
  <c r="S42" i="1"/>
  <c r="S10" i="1"/>
  <c r="BC12" i="1"/>
  <c r="S13" i="1"/>
  <c r="BC13" i="1"/>
  <c r="K33" i="1"/>
  <c r="K35" i="1"/>
  <c r="K51" i="1"/>
  <c r="J71" i="1"/>
  <c r="V71" i="1"/>
  <c r="BR71" i="1"/>
  <c r="BO11" i="1"/>
  <c r="S14" i="1"/>
  <c r="K19" i="1"/>
  <c r="S41" i="1"/>
  <c r="S54" i="1"/>
  <c r="S26" i="1"/>
  <c r="K47" i="1"/>
  <c r="K53" i="1"/>
  <c r="K55" i="1"/>
  <c r="I71" i="1"/>
  <c r="K10" i="1"/>
  <c r="AQ13" i="1"/>
  <c r="AQ71" i="1" s="1"/>
  <c r="BG13" i="1"/>
  <c r="S63" i="1"/>
  <c r="BI71" i="1"/>
  <c r="BJ71" i="1"/>
  <c r="BG12" i="1"/>
  <c r="AW71" i="1"/>
  <c r="AX71" i="1"/>
  <c r="BN71" i="1"/>
  <c r="BS11" i="1"/>
  <c r="W10" i="1"/>
  <c r="S34" i="1"/>
  <c r="S46" i="1"/>
  <c r="BO10" i="1"/>
  <c r="U71" i="1"/>
  <c r="AG71" i="1"/>
  <c r="BA71" i="1"/>
  <c r="BQ71" i="1"/>
  <c r="BS10" i="1"/>
  <c r="S32" i="1"/>
  <c r="S44" i="1"/>
  <c r="S56" i="1"/>
  <c r="AP71" i="1"/>
  <c r="O23" i="1" l="1"/>
  <c r="AA12" i="1"/>
  <c r="Z71" i="1"/>
  <c r="AA13" i="1"/>
  <c r="O19" i="1"/>
  <c r="O27" i="1"/>
  <c r="O15" i="1"/>
  <c r="O17" i="1"/>
  <c r="O21" i="1"/>
  <c r="O13" i="1"/>
  <c r="O29" i="1"/>
  <c r="O20" i="1"/>
  <c r="O22" i="1"/>
  <c r="O18" i="1"/>
  <c r="O28" i="1"/>
  <c r="O16" i="1"/>
  <c r="O26" i="1"/>
  <c r="O14" i="1"/>
  <c r="M71" i="1"/>
  <c r="O24" i="1"/>
  <c r="O25" i="1"/>
  <c r="O11" i="1"/>
  <c r="AE13" i="1"/>
  <c r="AE71" i="1" s="1"/>
  <c r="AY71" i="1"/>
  <c r="O10" i="1"/>
  <c r="S43" i="1"/>
  <c r="S37" i="1"/>
  <c r="S51" i="1"/>
  <c r="S39" i="1"/>
  <c r="S57" i="1"/>
  <c r="S61" i="1"/>
  <c r="S23" i="1"/>
  <c r="S53" i="1"/>
  <c r="S15" i="1"/>
  <c r="S35" i="1"/>
  <c r="S17" i="1"/>
  <c r="S69" i="1"/>
  <c r="S49" i="1"/>
  <c r="S45" i="1"/>
  <c r="S21" i="1"/>
  <c r="S31" i="1"/>
  <c r="AD71" i="1"/>
  <c r="BC71" i="1"/>
  <c r="S27" i="1"/>
  <c r="BO71" i="1"/>
  <c r="S59" i="1"/>
  <c r="S47" i="1"/>
  <c r="S33" i="1"/>
  <c r="K71" i="1"/>
  <c r="S19" i="1"/>
  <c r="BG71" i="1"/>
  <c r="BS71" i="1"/>
  <c r="R71" i="1"/>
  <c r="W71" i="1"/>
  <c r="Q71" i="1"/>
  <c r="S11" i="1"/>
  <c r="AC71" i="1"/>
  <c r="AA71" i="1" l="1"/>
  <c r="O12" i="1"/>
  <c r="N71" i="1"/>
  <c r="O71" i="1"/>
  <c r="S71" i="1"/>
</calcChain>
</file>

<file path=xl/sharedStrings.xml><?xml version="1.0" encoding="utf-8"?>
<sst xmlns="http://schemas.openxmlformats.org/spreadsheetml/2006/main" count="243" uniqueCount="91">
  <si>
    <t xml:space="preserve">       University System of Maryland</t>
  </si>
  <si>
    <t xml:space="preserve">          Distribution of Debt Services</t>
  </si>
  <si>
    <t>Payment</t>
  </si>
  <si>
    <t>UMCP High Rise Residence Halls  (Aux)</t>
  </si>
  <si>
    <t xml:space="preserve">       FSU Five Dorm Renovation (Auxiliary)</t>
  </si>
  <si>
    <t xml:space="preserve"> TU Glen Towers &amp; Addition &amp; Renov (Auxiliary)</t>
  </si>
  <si>
    <t xml:space="preserve">     TU Union Addition/Renovation (Auxiliary)</t>
  </si>
  <si>
    <t>Debt Svc from Earnings\Accrued Int\Plant Fund</t>
  </si>
  <si>
    <t>Date</t>
  </si>
  <si>
    <t>30 Year Bond</t>
  </si>
  <si>
    <t>20 Year Bond</t>
  </si>
  <si>
    <t xml:space="preserve">            </t>
  </si>
  <si>
    <t>10 Year Bond</t>
  </si>
  <si>
    <t>Principal</t>
  </si>
  <si>
    <t>Interest</t>
  </si>
  <si>
    <t>Principal-Total</t>
  </si>
  <si>
    <t>Interest-Total</t>
  </si>
  <si>
    <t>Total</t>
  </si>
  <si>
    <t xml:space="preserve"> </t>
  </si>
  <si>
    <t xml:space="preserve">    2024 Series A Bond Funded Projects</t>
  </si>
  <si>
    <t xml:space="preserve">                                                                                 Total Debt Services - 2024A</t>
  </si>
  <si>
    <t xml:space="preserve">      2024A - 30 Year Bond</t>
  </si>
  <si>
    <t xml:space="preserve">         Total Facilities Renewal - 2024A</t>
  </si>
  <si>
    <t xml:space="preserve">        Total Academic Projects - 2024A</t>
  </si>
  <si>
    <t xml:space="preserve">           Total Auxiliary Projects - 2024A</t>
  </si>
  <si>
    <t xml:space="preserve">      2024A - 20 Year Bond</t>
  </si>
  <si>
    <t xml:space="preserve">      2024A - 10 Year Bond</t>
  </si>
  <si>
    <t>2024A Bond - Total</t>
  </si>
  <si>
    <t xml:space="preserve">                 2024A - 10 Year Bond</t>
  </si>
  <si>
    <t xml:space="preserve">                 2024A - 30 Year Bond</t>
  </si>
  <si>
    <t>2024A - 20 Year Bond</t>
  </si>
  <si>
    <t xml:space="preserve">      Total  Housing Projects - 2024A</t>
  </si>
  <si>
    <t>CSU New Residence Hall</t>
  </si>
  <si>
    <t>UMCP S Campus Housing Utility &amp; Infrastructure  (Aux)</t>
  </si>
  <si>
    <t xml:space="preserve">  TU 401 Washington Renovation (Auxiliary)</t>
  </si>
  <si>
    <t>Row Labels</t>
  </si>
  <si>
    <t>Sum of Payment</t>
  </si>
  <si>
    <t>10 Year</t>
  </si>
  <si>
    <t>Acad FR</t>
  </si>
  <si>
    <t>BSU</t>
  </si>
  <si>
    <t>BSU Facilities Renewal</t>
  </si>
  <si>
    <t>CSU</t>
  </si>
  <si>
    <t>CSU Facilities Renewal</t>
  </si>
  <si>
    <t>FSU</t>
  </si>
  <si>
    <t>FSU Facilities Renewal</t>
  </si>
  <si>
    <t>SU</t>
  </si>
  <si>
    <t xml:space="preserve">SU Facilities Renewal </t>
  </si>
  <si>
    <t>TU</t>
  </si>
  <si>
    <t>TU Facilities Renewal</t>
  </si>
  <si>
    <t>UB</t>
  </si>
  <si>
    <t>UB Facilities Renewal</t>
  </si>
  <si>
    <t>UMB</t>
  </si>
  <si>
    <t>UMB Facilities Renewal</t>
  </si>
  <si>
    <t>UMBC</t>
  </si>
  <si>
    <t>UMBC Facilities Renewal</t>
  </si>
  <si>
    <t>UMCP</t>
  </si>
  <si>
    <t>UMCP Facilities Renewal</t>
  </si>
  <si>
    <t>UMES</t>
  </si>
  <si>
    <t>UMES Facilities Renewal</t>
  </si>
  <si>
    <t>USM-H</t>
  </si>
  <si>
    <t>USM-H Facilities Renewal FY17-23</t>
  </si>
  <si>
    <t>20 Year</t>
  </si>
  <si>
    <t xml:space="preserve">Acad </t>
  </si>
  <si>
    <t>FSU Education &amp; Health Sciences</t>
  </si>
  <si>
    <t>UMCP Campuswide Building and Infrastructure</t>
  </si>
  <si>
    <t>UMES Flood Mitigation</t>
  </si>
  <si>
    <t>UMES Pharmacy and Health Professions</t>
  </si>
  <si>
    <t>Aux</t>
  </si>
  <si>
    <t>FSU Five Dorm Renovation</t>
  </si>
  <si>
    <t>TU 401 Washington Renovation</t>
  </si>
  <si>
    <t>TU Glen Towers Addition and Renovation</t>
  </si>
  <si>
    <t>TU Union Addition/Renovation</t>
  </si>
  <si>
    <t>43 Amend</t>
  </si>
  <si>
    <t>UMCP High Rise Residence halls Renovation</t>
  </si>
  <si>
    <t xml:space="preserve">UMCP S Campus Housing Utility and Infrstrasture </t>
  </si>
  <si>
    <t>Grand Total</t>
  </si>
  <si>
    <t>Total 10-Year Bonds FR</t>
  </si>
  <si>
    <t>Total 20-Year Bonds Acad &amp; Aux</t>
  </si>
  <si>
    <t xml:space="preserve">USM Balance - 20-Year </t>
  </si>
  <si>
    <t>USM Balance - 10-Year</t>
  </si>
  <si>
    <t>30 Year</t>
  </si>
  <si>
    <t xml:space="preserve">USM Balance - 30-Year </t>
  </si>
  <si>
    <t>Debt Serv</t>
  </si>
  <si>
    <t>Summary</t>
  </si>
  <si>
    <t>10 Year FR Acad</t>
  </si>
  <si>
    <t>20 Year Acad</t>
  </si>
  <si>
    <t>20 Year Aux</t>
  </si>
  <si>
    <t>2024A 8/19/24</t>
  </si>
  <si>
    <t xml:space="preserve">     UMES Athletic Fields Upgrade (Aux)</t>
  </si>
  <si>
    <t xml:space="preserve">     BSU Refurbish Tubman Hall (Aux)</t>
  </si>
  <si>
    <t>2024A - 20 Year Bond (including 20-yr 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</si>
</sst>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m/dd/yy"/>
    <numFmt numFmtId="165" formatCode="0.00000%"/>
    <numFmt numFmtId="166" formatCode="0.0000%"/>
    <numFmt numFmtId="167" formatCode="General_)"/>
    <numFmt numFmtId="168" formatCode="_(* #,##0_);_(* \(#,##0\);_(* &quot;-&quot;??_);_(@_)"/>
    <numFmt numFmtId="169" formatCode="_(* #,##0_);_(* \(#,##0\);_(* &quot;-&quot;?????_);_(@_)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ED0000"/>
      <name val="Arial"/>
      <family val="2"/>
    </font>
    <font>
      <sz val="10"/>
      <color rgb="FFB60000"/>
      <name val="Arial"/>
      <family val="2"/>
    </font>
    <font>
      <sz val="10"/>
      <color rgb="FFE40000"/>
      <name val="Arial"/>
      <family val="2"/>
    </font>
    <font>
      <sz val="10"/>
      <color rgb="FFBE0000"/>
      <name val="Arial"/>
      <family val="2"/>
    </font>
    <font>
      <sz val="10"/>
      <color rgb="FFCC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7" fontId="1" fillId="0" borderId="0"/>
  </cellStyleXfs>
  <cellXfs count="156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1" fillId="0" borderId="0" xfId="0" quotePrefix="1" applyNumberFormat="1" applyFont="1" applyAlignment="1">
      <alignment horizontal="left"/>
    </xf>
    <xf numFmtId="38" fontId="0" fillId="0" borderId="0" xfId="0" applyNumberFormat="1" applyAlignment="1">
      <alignment horizontal="left"/>
    </xf>
    <xf numFmtId="38" fontId="1" fillId="0" borderId="0" xfId="0" applyNumberFormat="1" applyFont="1"/>
    <xf numFmtId="165" fontId="0" fillId="0" borderId="0" xfId="0" applyNumberFormat="1"/>
    <xf numFmtId="38" fontId="1" fillId="0" borderId="0" xfId="0" applyNumberFormat="1" applyFont="1" applyAlignment="1">
      <alignment horizontal="left"/>
    </xf>
    <xf numFmtId="0" fontId="2" fillId="0" borderId="0" xfId="0" applyFont="1"/>
    <xf numFmtId="164" fontId="0" fillId="0" borderId="1" xfId="0" applyNumberFormat="1" applyBorder="1" applyAlignment="1">
      <alignment horizontal="center"/>
    </xf>
    <xf numFmtId="38" fontId="1" fillId="2" borderId="2" xfId="0" quotePrefix="1" applyNumberFormat="1" applyFont="1" applyFill="1" applyBorder="1" applyAlignment="1">
      <alignment horizontal="left"/>
    </xf>
    <xf numFmtId="38" fontId="0" fillId="2" borderId="3" xfId="0" applyNumberFormat="1" applyFill="1" applyBorder="1" applyAlignment="1">
      <alignment horizontal="right"/>
    </xf>
    <xf numFmtId="38" fontId="0" fillId="2" borderId="4" xfId="0" applyNumberFormat="1" applyFill="1" applyBorder="1" applyAlignment="1">
      <alignment horizontal="right"/>
    </xf>
    <xf numFmtId="38" fontId="0" fillId="2" borderId="5" xfId="0" applyNumberFormat="1" applyFill="1" applyBorder="1" applyAlignment="1">
      <alignment horizontal="right"/>
    </xf>
    <xf numFmtId="38" fontId="1" fillId="3" borderId="6" xfId="0" quotePrefix="1" applyNumberFormat="1" applyFont="1" applyFill="1" applyBorder="1" applyAlignment="1">
      <alignment horizontal="left"/>
    </xf>
    <xf numFmtId="38" fontId="0" fillId="3" borderId="3" xfId="0" applyNumberFormat="1" applyFill="1" applyBorder="1" applyAlignment="1">
      <alignment horizontal="right"/>
    </xf>
    <xf numFmtId="38" fontId="0" fillId="3" borderId="5" xfId="0" applyNumberFormat="1" applyFill="1" applyBorder="1" applyAlignment="1">
      <alignment horizontal="right"/>
    </xf>
    <xf numFmtId="38" fontId="1" fillId="4" borderId="6" xfId="0" quotePrefix="1" applyNumberFormat="1" applyFont="1" applyFill="1" applyBorder="1" applyAlignment="1">
      <alignment horizontal="left"/>
    </xf>
    <xf numFmtId="38" fontId="0" fillId="4" borderId="3" xfId="0" applyNumberFormat="1" applyFill="1" applyBorder="1" applyAlignment="1">
      <alignment horizontal="right"/>
    </xf>
    <xf numFmtId="38" fontId="0" fillId="4" borderId="5" xfId="0" applyNumberFormat="1" applyFill="1" applyBorder="1" applyAlignment="1">
      <alignment horizontal="right"/>
    </xf>
    <xf numFmtId="3" fontId="0" fillId="4" borderId="4" xfId="0" applyNumberFormat="1" applyFill="1" applyBorder="1"/>
    <xf numFmtId="3" fontId="0" fillId="4" borderId="5" xfId="0" applyNumberFormat="1" applyFill="1" applyBorder="1"/>
    <xf numFmtId="38" fontId="1" fillId="6" borderId="4" xfId="0" quotePrefix="1" applyNumberFormat="1" applyFont="1" applyFill="1" applyBorder="1" applyAlignment="1">
      <alignment horizontal="left"/>
    </xf>
    <xf numFmtId="38" fontId="0" fillId="6" borderId="3" xfId="0" applyNumberFormat="1" applyFill="1" applyBorder="1" applyAlignment="1">
      <alignment horizontal="right"/>
    </xf>
    <xf numFmtId="38" fontId="0" fillId="6" borderId="5" xfId="0" applyNumberFormat="1" applyFill="1" applyBorder="1" applyAlignment="1">
      <alignment horizontal="right"/>
    </xf>
    <xf numFmtId="38" fontId="1" fillId="6" borderId="6" xfId="0" quotePrefix="1" applyNumberFormat="1" applyFont="1" applyFill="1" applyBorder="1" applyAlignment="1">
      <alignment horizontal="left"/>
    </xf>
    <xf numFmtId="38" fontId="0" fillId="6" borderId="4" xfId="0" applyNumberFormat="1" applyFill="1" applyBorder="1" applyAlignment="1">
      <alignment horizontal="right"/>
    </xf>
    <xf numFmtId="3" fontId="0" fillId="4" borderId="6" xfId="0" applyNumberFormat="1" applyFill="1" applyBorder="1" applyAlignment="1">
      <alignment horizontal="left"/>
    </xf>
    <xf numFmtId="3" fontId="0" fillId="6" borderId="6" xfId="0" applyNumberFormat="1" applyFill="1" applyBorder="1" applyAlignment="1">
      <alignment horizontal="left"/>
    </xf>
    <xf numFmtId="3" fontId="0" fillId="6" borderId="4" xfId="0" applyNumberFormat="1" applyFill="1" applyBorder="1"/>
    <xf numFmtId="3" fontId="0" fillId="6" borderId="5" xfId="0" applyNumberFormat="1" applyFill="1" applyBorder="1"/>
    <xf numFmtId="3" fontId="0" fillId="3" borderId="6" xfId="0" applyNumberFormat="1" applyFill="1" applyBorder="1" applyAlignment="1">
      <alignment horizontal="left"/>
    </xf>
    <xf numFmtId="3" fontId="0" fillId="3" borderId="4" xfId="0" applyNumberFormat="1" applyFill="1" applyBorder="1"/>
    <xf numFmtId="3" fontId="0" fillId="3" borderId="5" xfId="0" applyNumberFormat="1" applyFill="1" applyBorder="1"/>
    <xf numFmtId="165" fontId="0" fillId="0" borderId="7" xfId="0" applyNumberFormat="1" applyBorder="1" applyAlignment="1">
      <alignment horizontal="center"/>
    </xf>
    <xf numFmtId="165" fontId="1" fillId="4" borderId="6" xfId="0" quotePrefix="1" applyNumberFormat="1" applyFont="1" applyFill="1" applyBorder="1"/>
    <xf numFmtId="165" fontId="0" fillId="4" borderId="5" xfId="0" applyNumberFormat="1" applyFill="1" applyBorder="1"/>
    <xf numFmtId="165" fontId="1" fillId="6" borderId="6" xfId="0" quotePrefix="1" applyNumberFormat="1" applyFont="1" applyFill="1" applyBorder="1"/>
    <xf numFmtId="165" fontId="1" fillId="3" borderId="6" xfId="0" quotePrefix="1" applyNumberFormat="1" applyFont="1" applyFill="1" applyBorder="1"/>
    <xf numFmtId="38" fontId="0" fillId="3" borderId="4" xfId="0" applyNumberFormat="1" applyFill="1" applyBorder="1" applyAlignment="1">
      <alignment horizontal="right"/>
    </xf>
    <xf numFmtId="165" fontId="1" fillId="3" borderId="2" xfId="0" quotePrefix="1" applyNumberFormat="1" applyFont="1" applyFill="1" applyBorder="1"/>
    <xf numFmtId="165" fontId="0" fillId="3" borderId="3" xfId="0" applyNumberFormat="1" applyFill="1" applyBorder="1"/>
    <xf numFmtId="165" fontId="0" fillId="3" borderId="5" xfId="0" applyNumberFormat="1" applyFill="1" applyBorder="1" applyAlignment="1">
      <alignment horizontal="right"/>
    </xf>
    <xf numFmtId="165" fontId="2" fillId="4" borderId="3" xfId="0" applyNumberFormat="1" applyFont="1" applyFill="1" applyBorder="1"/>
    <xf numFmtId="165" fontId="2" fillId="4" borderId="5" xfId="0" applyNumberFormat="1" applyFont="1" applyFill="1" applyBorder="1" applyAlignment="1">
      <alignment horizontal="right"/>
    </xf>
    <xf numFmtId="165" fontId="0" fillId="0" borderId="6" xfId="0" quotePrefix="1" applyNumberFormat="1" applyBorder="1" applyAlignment="1">
      <alignment horizontal="left"/>
    </xf>
    <xf numFmtId="165" fontId="0" fillId="0" borderId="5" xfId="0" applyNumberFormat="1" applyBorder="1" applyAlignment="1">
      <alignment horizontal="right"/>
    </xf>
    <xf numFmtId="165" fontId="0" fillId="0" borderId="6" xfId="0" quotePrefix="1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2" fillId="5" borderId="2" xfId="0" quotePrefix="1" applyNumberFormat="1" applyFont="1" applyFill="1" applyBorder="1"/>
    <xf numFmtId="165" fontId="2" fillId="5" borderId="5" xfId="0" applyNumberFormat="1" applyFont="1" applyFill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4" borderId="6" xfId="0" quotePrefix="1" applyNumberForma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165" fontId="0" fillId="6" borderId="6" xfId="0" quotePrefix="1" applyNumberFormat="1" applyFill="1" applyBorder="1" applyAlignment="1">
      <alignment horizontal="right"/>
    </xf>
    <xf numFmtId="165" fontId="0" fillId="6" borderId="5" xfId="0" applyNumberFormat="1" applyFill="1" applyBorder="1" applyAlignment="1">
      <alignment horizontal="right"/>
    </xf>
    <xf numFmtId="165" fontId="0" fillId="3" borderId="6" xfId="0" quotePrefix="1" applyNumberFormat="1" applyFill="1" applyBorder="1" applyAlignment="1">
      <alignment horizontal="right"/>
    </xf>
    <xf numFmtId="38" fontId="0" fillId="0" borderId="6" xfId="0" applyNumberFormat="1" applyBorder="1" applyAlignment="1">
      <alignment horizontal="left"/>
    </xf>
    <xf numFmtId="38" fontId="0" fillId="0" borderId="4" xfId="0" applyNumberForma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165" fontId="0" fillId="0" borderId="2" xfId="0" applyNumberFormat="1" applyBorder="1"/>
    <xf numFmtId="165" fontId="0" fillId="0" borderId="3" xfId="0" applyNumberFormat="1" applyBorder="1"/>
    <xf numFmtId="166" fontId="0" fillId="0" borderId="4" xfId="0" applyNumberFormat="1" applyBorder="1"/>
    <xf numFmtId="165" fontId="0" fillId="0" borderId="4" xfId="0" applyNumberFormat="1" applyBorder="1"/>
    <xf numFmtId="165" fontId="0" fillId="0" borderId="2" xfId="0" applyNumberFormat="1" applyBorder="1" applyAlignment="1">
      <alignment horizontal="right"/>
    </xf>
    <xf numFmtId="165" fontId="0" fillId="0" borderId="8" xfId="0" applyNumberFormat="1" applyBorder="1"/>
    <xf numFmtId="165" fontId="0" fillId="0" borderId="9" xfId="0" applyNumberFormat="1" applyBorder="1"/>
    <xf numFmtId="165" fontId="1" fillId="0" borderId="5" xfId="0" applyNumberFormat="1" applyFont="1" applyBorder="1" applyAlignment="1">
      <alignment horizontal="right"/>
    </xf>
    <xf numFmtId="164" fontId="0" fillId="0" borderId="11" xfId="0" applyNumberFormat="1" applyBorder="1" applyAlignment="1">
      <alignment horizontal="center"/>
    </xf>
    <xf numFmtId="38" fontId="1" fillId="0" borderId="9" xfId="0" applyNumberFormat="1" applyFon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8" fontId="0" fillId="0" borderId="4" xfId="0" applyNumberFormat="1" applyBorder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2" xfId="0" applyNumberForma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1" fillId="0" borderId="6" xfId="0" quotePrefix="1" applyNumberFormat="1" applyFont="1" applyBorder="1" applyAlignment="1">
      <alignment horizontal="right"/>
    </xf>
    <xf numFmtId="165" fontId="1" fillId="0" borderId="10" xfId="0" quotePrefix="1" applyNumberFormat="1" applyFont="1" applyBorder="1" applyAlignment="1">
      <alignment horizontal="righ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38" fontId="3" fillId="0" borderId="0" xfId="0" applyNumberFormat="1" applyFont="1" applyAlignment="1">
      <alignment horizontal="right"/>
    </xf>
    <xf numFmtId="38" fontId="3" fillId="0" borderId="0" xfId="0" quotePrefix="1" applyNumberFormat="1" applyFont="1" applyAlignment="1">
      <alignment horizontal="left"/>
    </xf>
    <xf numFmtId="165" fontId="2" fillId="5" borderId="0" xfId="0" applyNumberFormat="1" applyFont="1" applyFill="1" applyAlignment="1">
      <alignment horizontal="right"/>
    </xf>
    <xf numFmtId="38" fontId="1" fillId="0" borderId="0" xfId="0" applyNumberFormat="1" applyFont="1" applyAlignment="1">
      <alignment horizontal="center"/>
    </xf>
    <xf numFmtId="165" fontId="0" fillId="0" borderId="14" xfId="0" applyNumberFormat="1" applyBorder="1"/>
    <xf numFmtId="165" fontId="0" fillId="0" borderId="15" xfId="0" applyNumberFormat="1" applyBorder="1" applyAlignment="1">
      <alignment horizontal="right"/>
    </xf>
    <xf numFmtId="165" fontId="0" fillId="0" borderId="13" xfId="0" applyNumberFormat="1" applyBorder="1"/>
    <xf numFmtId="0" fontId="0" fillId="0" borderId="0" xfId="0" pivotButton="1"/>
    <xf numFmtId="43" fontId="0" fillId="0" borderId="0" xfId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8" borderId="0" xfId="0" applyFill="1" applyAlignment="1">
      <alignment horizontal="left" indent="3"/>
    </xf>
    <xf numFmtId="43" fontId="0" fillId="8" borderId="0" xfId="1" applyFont="1" applyFill="1"/>
    <xf numFmtId="0" fontId="0" fillId="0" borderId="0" xfId="0" applyAlignment="1">
      <alignment horizontal="left" indent="4"/>
    </xf>
    <xf numFmtId="0" fontId="0" fillId="9" borderId="0" xfId="0" applyFill="1" applyAlignment="1">
      <alignment horizontal="left" indent="3"/>
    </xf>
    <xf numFmtId="43" fontId="0" fillId="9" borderId="0" xfId="1" applyFont="1" applyFill="1"/>
    <xf numFmtId="0" fontId="0" fillId="10" borderId="0" xfId="0" applyFill="1" applyAlignment="1">
      <alignment horizontal="left" indent="3"/>
    </xf>
    <xf numFmtId="43" fontId="0" fillId="10" borderId="0" xfId="1" applyFont="1" applyFill="1"/>
    <xf numFmtId="0" fontId="5" fillId="11" borderId="16" xfId="0" applyFont="1" applyFill="1" applyBorder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0" fontId="5" fillId="8" borderId="0" xfId="0" applyFont="1" applyFill="1" applyAlignment="1">
      <alignment horizontal="left" indent="3"/>
    </xf>
    <xf numFmtId="43" fontId="0" fillId="0" borderId="0" xfId="0" applyNumberFormat="1"/>
    <xf numFmtId="0" fontId="5" fillId="9" borderId="0" xfId="0" applyFont="1" applyFill="1" applyAlignment="1">
      <alignment horizontal="left" indent="3"/>
    </xf>
    <xf numFmtId="0" fontId="5" fillId="10" borderId="0" xfId="0" applyFont="1" applyFill="1" applyAlignment="1">
      <alignment horizontal="left" indent="3"/>
    </xf>
    <xf numFmtId="43" fontId="5" fillId="8" borderId="0" xfId="1" applyFont="1" applyFill="1"/>
    <xf numFmtId="0" fontId="5" fillId="7" borderId="0" xfId="0" applyFont="1" applyFill="1" applyAlignment="1">
      <alignment horizontal="left" indent="2"/>
    </xf>
    <xf numFmtId="43" fontId="5" fillId="7" borderId="0" xfId="0" applyNumberFormat="1" applyFont="1" applyFill="1"/>
    <xf numFmtId="43" fontId="5" fillId="7" borderId="0" xfId="1" applyFont="1" applyFill="1"/>
    <xf numFmtId="168" fontId="0" fillId="0" borderId="0" xfId="1" applyNumberFormat="1" applyFont="1"/>
    <xf numFmtId="43" fontId="5" fillId="11" borderId="16" xfId="1" applyFont="1" applyFill="1" applyBorder="1"/>
    <xf numFmtId="168" fontId="0" fillId="0" borderId="0" xfId="0" applyNumberFormat="1"/>
    <xf numFmtId="43" fontId="5" fillId="0" borderId="16" xfId="1" applyFont="1" applyBorder="1"/>
    <xf numFmtId="43" fontId="5" fillId="0" borderId="0" xfId="1" applyFont="1"/>
    <xf numFmtId="43" fontId="5" fillId="9" borderId="0" xfId="1" applyFont="1" applyFill="1"/>
    <xf numFmtId="43" fontId="5" fillId="10" borderId="0" xfId="1" applyFont="1" applyFill="1"/>
    <xf numFmtId="0" fontId="6" fillId="0" borderId="0" xfId="0" applyFont="1"/>
    <xf numFmtId="0" fontId="5" fillId="0" borderId="0" xfId="0" applyFont="1"/>
    <xf numFmtId="43" fontId="5" fillId="0" borderId="0" xfId="1" applyFont="1" applyFill="1"/>
    <xf numFmtId="0" fontId="0" fillId="12" borderId="0" xfId="0" applyFill="1"/>
    <xf numFmtId="168" fontId="0" fillId="12" borderId="0" xfId="1" applyNumberFormat="1" applyFont="1" applyFill="1"/>
    <xf numFmtId="169" fontId="0" fillId="0" borderId="0" xfId="0" applyNumberFormat="1"/>
    <xf numFmtId="38" fontId="1" fillId="6" borderId="0" xfId="0" applyNumberFormat="1" applyFont="1" applyFill="1" applyAlignment="1">
      <alignment horizontal="center"/>
    </xf>
    <xf numFmtId="38" fontId="0" fillId="8" borderId="12" xfId="0" applyNumberFormat="1" applyFill="1" applyBorder="1" applyAlignment="1">
      <alignment horizontal="right"/>
    </xf>
    <xf numFmtId="38" fontId="0" fillId="13" borderId="12" xfId="0" applyNumberFormat="1" applyFill="1" applyBorder="1" applyAlignment="1">
      <alignment horizontal="right"/>
    </xf>
    <xf numFmtId="166" fontId="0" fillId="0" borderId="3" xfId="0" applyNumberFormat="1" applyBorder="1"/>
    <xf numFmtId="38" fontId="0" fillId="4" borderId="12" xfId="0" applyNumberFormat="1" applyFill="1" applyBorder="1" applyAlignment="1">
      <alignment horizontal="right"/>
    </xf>
    <xf numFmtId="165" fontId="2" fillId="13" borderId="8" xfId="0" quotePrefix="1" applyNumberFormat="1" applyFont="1" applyFill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8" fillId="3" borderId="4" xfId="0" applyNumberFormat="1" applyFont="1" applyFill="1" applyBorder="1"/>
    <xf numFmtId="165" fontId="9" fillId="4" borderId="2" xfId="0" quotePrefix="1" applyNumberFormat="1" applyFont="1" applyFill="1" applyBorder="1"/>
    <xf numFmtId="165" fontId="9" fillId="4" borderId="4" xfId="0" applyNumberFormat="1" applyFont="1" applyFill="1" applyBorder="1"/>
    <xf numFmtId="165" fontId="7" fillId="5" borderId="3" xfId="0" applyNumberFormat="1" applyFont="1" applyFill="1" applyBorder="1"/>
    <xf numFmtId="165" fontId="7" fillId="5" borderId="2" xfId="0" quotePrefix="1" applyNumberFormat="1" applyFont="1" applyFill="1" applyBorder="1"/>
    <xf numFmtId="165" fontId="10" fillId="6" borderId="4" xfId="0" applyNumberFormat="1" applyFont="1" applyFill="1" applyBorder="1"/>
    <xf numFmtId="165" fontId="11" fillId="13" borderId="2" xfId="0" quotePrefix="1" applyNumberFormat="1" applyFont="1" applyFill="1" applyBorder="1" applyAlignment="1">
      <alignment horizontal="center"/>
    </xf>
    <xf numFmtId="165" fontId="11" fillId="13" borderId="8" xfId="0" quotePrefix="1" applyNumberFormat="1" applyFont="1" applyFill="1" applyBorder="1" applyAlignment="1">
      <alignment horizontal="center"/>
    </xf>
    <xf numFmtId="38" fontId="1" fillId="6" borderId="2" xfId="0" applyNumberFormat="1" applyFont="1" applyFill="1" applyBorder="1" applyAlignment="1">
      <alignment horizontal="center"/>
    </xf>
    <xf numFmtId="38" fontId="1" fillId="6" borderId="3" xfId="0" applyNumberFormat="1" applyFont="1" applyFill="1" applyBorder="1" applyAlignment="1">
      <alignment horizontal="center"/>
    </xf>
    <xf numFmtId="38" fontId="1" fillId="6" borderId="8" xfId="0" applyNumberFormat="1" applyFont="1" applyFill="1" applyBorder="1" applyAlignment="1">
      <alignment horizontal="center"/>
    </xf>
    <xf numFmtId="38" fontId="0" fillId="2" borderId="3" xfId="0" applyNumberFormat="1" applyFill="1" applyBorder="1" applyAlignment="1">
      <alignment horizontal="center"/>
    </xf>
    <xf numFmtId="38" fontId="0" fillId="2" borderId="8" xfId="0" applyNumberForma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38" fontId="1" fillId="6" borderId="2" xfId="0" applyNumberFormat="1" applyFont="1" applyFill="1" applyBorder="1" applyAlignment="1">
      <alignment horizontal="left"/>
    </xf>
    <xf numFmtId="38" fontId="1" fillId="6" borderId="3" xfId="0" applyNumberFormat="1" applyFont="1" applyFill="1" applyBorder="1" applyAlignment="1">
      <alignment horizontal="left"/>
    </xf>
    <xf numFmtId="38" fontId="1" fillId="6" borderId="8" xfId="0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557D353A-ACE1-4B4A-98F5-5FDB9B801765}"/>
  </cellStyles>
  <dxfs count="25"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FinAff/GCL/Reconcile/FY2025/Pivot%20Table/Bond2024A%20-%20pivot%20table%208-19-24%20FY25%201st%20Debt%20Serv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Lui" refreshedDate="45523.740836805555" createdVersion="8" refreshedVersion="8" minRefreshableVersion="3" recordCount="43" xr:uid="{16E9E0F2-F8D2-4A0F-AB36-2A6E0266C612}">
  <cacheSource type="worksheet">
    <worksheetSource ref="A1:J44" sheet="Summary - Transactions" r:id="rId2"/>
  </cacheSource>
  <cacheFields count="10">
    <cacheField name="Project Name" numFmtId="167">
      <sharedItems/>
    </cacheField>
    <cacheField name="Original" numFmtId="40">
      <sharedItems containsString="0" containsBlank="1" containsNumber="1" containsInteger="1" minValue="418000" maxValue="39000000"/>
    </cacheField>
    <cacheField name="Authorization" numFmtId="40">
      <sharedItems containsSemiMixedTypes="0" containsString="0" containsNumber="1" minValue="9263.3200000000215" maxValue="8038742.25"/>
    </cacheField>
    <cacheField name="Payment" numFmtId="40">
      <sharedItems containsSemiMixedTypes="0" containsString="0" containsNumber="1" minValue="276.51" maxValue="2662341.29"/>
    </cacheField>
    <cacheField name="Type" numFmtId="167">
      <sharedItems count="3">
        <s v="Acad "/>
        <s v="Acad FR"/>
        <s v="Aux"/>
      </sharedItems>
    </cacheField>
    <cacheField name="Resolution" numFmtId="167">
      <sharedItems containsMixedTypes="1" containsNumber="1" containsInteger="1" minValue="39" maxValue="45" count="8">
        <n v="45"/>
        <n v="44"/>
        <n v="43"/>
        <n v="42"/>
        <n v="41"/>
        <n v="40"/>
        <n v="39"/>
        <s v="43 Amend"/>
      </sharedItems>
    </cacheField>
    <cacheField name="Institution" numFmtId="167">
      <sharedItems count="11">
        <s v="UMCP"/>
        <s v="UMB"/>
        <s v="UMES"/>
        <s v="UMBC"/>
        <s v="FSU"/>
        <s v="BSU"/>
        <s v="CSU"/>
        <s v="SU"/>
        <s v="TU"/>
        <s v="UB"/>
        <s v="USM-H"/>
      </sharedItems>
    </cacheField>
    <cacheField name="Term" numFmtId="167">
      <sharedItems count="2">
        <s v="20 Year"/>
        <s v="10 Year"/>
      </sharedItems>
    </cacheField>
    <cacheField name="Term &amp; Type" numFmtId="167">
      <sharedItems/>
    </cacheField>
    <cacheField name="Project Name Revised" numFmtId="167">
      <sharedItems count="21">
        <s v="UMCP Campuswide Building and Infrastructure"/>
        <s v="UMCP Facilities Renewal"/>
        <s v="UMB Facilities Renewal"/>
        <s v="UMES Facilities Renewal"/>
        <s v="UMBC Facilities Renewal"/>
        <s v="FSU Facilities Renewal"/>
        <s v="BSU Facilities Renewal"/>
        <s v="CSU Facilities Renewal"/>
        <s v="SU Facilities Renewal "/>
        <s v="TU Facilities Renewal"/>
        <s v="UB Facilities Renewal"/>
        <s v="UMES Flood Mitigation"/>
        <s v="FSU Education &amp; Health Sciences"/>
        <s v="UMES Pharmacy and Health Professions"/>
        <s v="USM-H Facilities Renewal FY17-23"/>
        <s v="UMCP S Campus Housing Utility and Infrstrasture "/>
        <s v="TU 401 Washington Renovation"/>
        <s v="TU Union Addition/Renovation"/>
        <s v="TU Glen Towers Addition and Renovation"/>
        <s v="UMCP High Rise Residence halls Renovation"/>
        <s v="FSU Five Dorm Renovati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UMCP Infrastructure Project"/>
    <n v="5000000"/>
    <n v="4839012.2"/>
    <n v="384501.19"/>
    <x v="0"/>
    <x v="0"/>
    <x v="0"/>
    <x v="0"/>
    <s v="20 Yr Acad"/>
    <x v="0"/>
  </r>
  <r>
    <s v="UMCP Facilities Renewal"/>
    <n v="9391988"/>
    <n v="4911004.2199999988"/>
    <n v="2547184.6"/>
    <x v="1"/>
    <x v="0"/>
    <x v="0"/>
    <x v="1"/>
    <s v="10 Yr FR"/>
    <x v="1"/>
  </r>
  <r>
    <s v="UMB Facilities Renewal"/>
    <n v="4912729"/>
    <n v="4784118.3600000003"/>
    <n v="976073.23"/>
    <x v="1"/>
    <x v="0"/>
    <x v="1"/>
    <x v="1"/>
    <s v="10 Yr FR"/>
    <x v="2"/>
  </r>
  <r>
    <s v="UMES Facilities Renewal"/>
    <n v="1244579"/>
    <n v="1244579"/>
    <n v="48534.93"/>
    <x v="1"/>
    <x v="0"/>
    <x v="2"/>
    <x v="1"/>
    <s v="10 Yr FR"/>
    <x v="3"/>
  </r>
  <r>
    <s v="UMBC Facilities Renewal"/>
    <n v="2283810"/>
    <n v="2200220.35"/>
    <n v="571315.06000000006"/>
    <x v="1"/>
    <x v="0"/>
    <x v="3"/>
    <x v="1"/>
    <s v="10 Yr FR"/>
    <x v="4"/>
  </r>
  <r>
    <s v="FSU Facilities Renewal"/>
    <n v="551730"/>
    <n v="468518.25"/>
    <n v="174890.43"/>
    <x v="1"/>
    <x v="0"/>
    <x v="4"/>
    <x v="1"/>
    <s v="10 Yr FR"/>
    <x v="5"/>
  </r>
  <r>
    <s v="UMCP Infrastructure Project"/>
    <n v="2500000"/>
    <n v="1392150.15"/>
    <n v="667461.19999999995"/>
    <x v="0"/>
    <x v="1"/>
    <x v="0"/>
    <x v="0"/>
    <s v="20 Yr Acad"/>
    <x v="0"/>
  </r>
  <r>
    <s v="UMCP Facilities Renewal"/>
    <n v="9477191"/>
    <n v="643397.63999999966"/>
    <n v="53574.43"/>
    <x v="1"/>
    <x v="1"/>
    <x v="0"/>
    <x v="1"/>
    <s v="10 Yr FR"/>
    <x v="1"/>
  </r>
  <r>
    <s v="UMB Facilities Renewal"/>
    <n v="4996400"/>
    <n v="3927278.04"/>
    <n v="262130.3"/>
    <x v="1"/>
    <x v="1"/>
    <x v="1"/>
    <x v="1"/>
    <s v="10 Yr FR"/>
    <x v="2"/>
  </r>
  <r>
    <s v="UMES Facilities Renewal"/>
    <n v="1301342"/>
    <n v="141148"/>
    <n v="141148"/>
    <x v="1"/>
    <x v="1"/>
    <x v="2"/>
    <x v="1"/>
    <s v="10 Yr FR"/>
    <x v="3"/>
  </r>
  <r>
    <s v="UMBC Facilities Renewal"/>
    <n v="2341242"/>
    <n v="2340333.83"/>
    <n v="580312.21"/>
    <x v="1"/>
    <x v="1"/>
    <x v="3"/>
    <x v="1"/>
    <s v="10 Yr FR"/>
    <x v="4"/>
  </r>
  <r>
    <s v="BSU Facilities Renewal"/>
    <n v="857383"/>
    <n v="381246.78"/>
    <n v="41250.019999999997"/>
    <x v="1"/>
    <x v="1"/>
    <x v="5"/>
    <x v="1"/>
    <s v="10 Yr FR"/>
    <x v="6"/>
  </r>
  <r>
    <s v="CSU Facilities Renewal"/>
    <n v="564649"/>
    <n v="169523.91999999998"/>
    <n v="159800"/>
    <x v="1"/>
    <x v="1"/>
    <x v="6"/>
    <x v="1"/>
    <s v="10 Yr FR"/>
    <x v="7"/>
  </r>
  <r>
    <s v="UMCP Infrastructure Project"/>
    <n v="5000000"/>
    <n v="1878066.2400000002"/>
    <n v="392109.27000000008"/>
    <x v="0"/>
    <x v="2"/>
    <x v="0"/>
    <x v="0"/>
    <s v="20 Yr Acad"/>
    <x v="0"/>
  </r>
  <r>
    <s v="UMB Facilities Renewal"/>
    <n v="3797264"/>
    <n v="2075130.5400000003"/>
    <n v="11804.3"/>
    <x v="1"/>
    <x v="2"/>
    <x v="1"/>
    <x v="1"/>
    <s v="10 Yr FR"/>
    <x v="2"/>
  </r>
  <r>
    <s v="UMBC Facilities Renewal"/>
    <n v="1779344"/>
    <n v="1060281.0899999999"/>
    <n v="1060251.53"/>
    <x v="1"/>
    <x v="2"/>
    <x v="3"/>
    <x v="1"/>
    <s v="10 Yr FR"/>
    <x v="4"/>
  </r>
  <r>
    <s v="SU Facilities Renewal "/>
    <n v="1660185"/>
    <n v="827418.28"/>
    <n v="286408.18000000005"/>
    <x v="1"/>
    <x v="2"/>
    <x v="7"/>
    <x v="1"/>
    <s v="10 Yr FR"/>
    <x v="8"/>
  </r>
  <r>
    <s v="TU Facilities Renewal"/>
    <n v="1776220"/>
    <n v="656835.55000000005"/>
    <n v="15897.14"/>
    <x v="1"/>
    <x v="2"/>
    <x v="8"/>
    <x v="1"/>
    <s v="10 Yr FR"/>
    <x v="9"/>
  </r>
  <r>
    <s v="UB Facilities Renewal"/>
    <n v="676486"/>
    <n v="539748.95000000007"/>
    <n v="96638.01999999999"/>
    <x v="1"/>
    <x v="2"/>
    <x v="9"/>
    <x v="1"/>
    <s v="10 Yr FR"/>
    <x v="10"/>
  </r>
  <r>
    <s v="UMCP Campuswide Building and Infrastructure"/>
    <n v="5000000"/>
    <n v="3232071.3300000005"/>
    <n v="105608.08"/>
    <x v="0"/>
    <x v="3"/>
    <x v="0"/>
    <x v="0"/>
    <s v="20 Yr Acad"/>
    <x v="0"/>
  </r>
  <r>
    <s v="UMES Flood Mitigation"/>
    <n v="10000000"/>
    <n v="5704673.7200000007"/>
    <n v="415674.76"/>
    <x v="0"/>
    <x v="3"/>
    <x v="2"/>
    <x v="0"/>
    <s v="20 Yr Acad"/>
    <x v="11"/>
  </r>
  <r>
    <s v="FSU Education &amp; Health Sciences"/>
    <n v="5000000"/>
    <n v="3417877.43"/>
    <n v="7500.08"/>
    <x v="0"/>
    <x v="3"/>
    <x v="4"/>
    <x v="0"/>
    <s v="20 Yr Acad"/>
    <x v="12"/>
  </r>
  <r>
    <s v="UMB Facilities Renewal"/>
    <n v="1926995"/>
    <n v="175307.16999999993"/>
    <n v="48053.51"/>
    <x v="1"/>
    <x v="3"/>
    <x v="1"/>
    <x v="1"/>
    <s v="10 Yr FR"/>
    <x v="2"/>
  </r>
  <r>
    <s v="UMES Facilities Renewal"/>
    <n v="563795"/>
    <n v="139420.44"/>
    <n v="139000"/>
    <x v="1"/>
    <x v="3"/>
    <x v="2"/>
    <x v="1"/>
    <s v="10 Yr FR"/>
    <x v="3"/>
  </r>
  <r>
    <s v="UMBC Facilities Renewal"/>
    <n v="1081882"/>
    <n v="272746.23999999999"/>
    <n v="259873.24000000002"/>
    <x v="1"/>
    <x v="3"/>
    <x v="3"/>
    <x v="1"/>
    <s v="10 Yr FR"/>
    <x v="4"/>
  </r>
  <r>
    <s v="UB Facilities Renewal"/>
    <n v="453076"/>
    <n v="375953.93"/>
    <n v="69572.89"/>
    <x v="1"/>
    <x v="3"/>
    <x v="9"/>
    <x v="1"/>
    <s v="10 Yr FR"/>
    <x v="10"/>
  </r>
  <r>
    <s v="UMES Pharmacy and Health Professions"/>
    <n v="5000000"/>
    <n v="2808560.8300000005"/>
    <n v="51461.16"/>
    <x v="0"/>
    <x v="4"/>
    <x v="2"/>
    <x v="0"/>
    <s v="20 Yr Acad"/>
    <x v="13"/>
  </r>
  <r>
    <s v="UMBC Facilities Renewal"/>
    <n v="1452000"/>
    <n v="1099854.25"/>
    <n v="876443.24999999988"/>
    <x v="1"/>
    <x v="4"/>
    <x v="3"/>
    <x v="1"/>
    <s v="10 Yr FR"/>
    <x v="4"/>
  </r>
  <r>
    <s v="UMB Facilities Renewal"/>
    <n v="2675000"/>
    <n v="800713.82999999984"/>
    <n v="203118.84999999998"/>
    <x v="1"/>
    <x v="5"/>
    <x v="1"/>
    <x v="1"/>
    <s v="10 Yr FR"/>
    <x v="2"/>
  </r>
  <r>
    <s v="UMES Facilities Renewal"/>
    <n v="642000"/>
    <n v="121667.65999999997"/>
    <n v="5980.57"/>
    <x v="1"/>
    <x v="5"/>
    <x v="2"/>
    <x v="1"/>
    <s v="10 Yr FR"/>
    <x v="3"/>
  </r>
  <r>
    <s v="UB Facilities Renewal"/>
    <n v="418000"/>
    <n v="9263.3200000000215"/>
    <n v="450"/>
    <x v="1"/>
    <x v="5"/>
    <x v="9"/>
    <x v="1"/>
    <s v="10 Yr FR"/>
    <x v="10"/>
  </r>
  <r>
    <s v="USM-H Facilities Renewal FY17-23"/>
    <m/>
    <n v="200428.4"/>
    <n v="44933.25"/>
    <x v="1"/>
    <x v="5"/>
    <x v="10"/>
    <x v="1"/>
    <s v="10 Yr FR"/>
    <x v="14"/>
  </r>
  <r>
    <s v="UMB Facilities Renewal"/>
    <n v="2675000"/>
    <n v="430476.68000000017"/>
    <n v="430476.42"/>
    <x v="1"/>
    <x v="6"/>
    <x v="1"/>
    <x v="1"/>
    <s v="10 Yr FR"/>
    <x v="2"/>
  </r>
  <r>
    <s v="UMES Facilities Renewal"/>
    <n v="642000"/>
    <n v="278183.23000000004"/>
    <n v="7199.07"/>
    <x v="1"/>
    <x v="6"/>
    <x v="2"/>
    <x v="1"/>
    <s v="10 Yr FR"/>
    <x v="3"/>
  </r>
  <r>
    <s v="UB Facilities Renewal"/>
    <n v="418000"/>
    <n v="42947.840000000026"/>
    <n v="24985"/>
    <x v="1"/>
    <x v="6"/>
    <x v="9"/>
    <x v="1"/>
    <s v="10 Yr FR"/>
    <x v="10"/>
  </r>
  <r>
    <s v="UMCP S Campus Housing Utility and Infrstrasture "/>
    <n v="8000000"/>
    <n v="8000000"/>
    <n v="276.51"/>
    <x v="2"/>
    <x v="0"/>
    <x v="0"/>
    <x v="0"/>
    <s v="20 Yr Aux"/>
    <x v="15"/>
  </r>
  <r>
    <s v="TU 401 Washington Renovation"/>
    <n v="5000000"/>
    <n v="4945365.9000000004"/>
    <n v="295013.64"/>
    <x v="2"/>
    <x v="1"/>
    <x v="8"/>
    <x v="0"/>
    <s v="20 Yr Aux"/>
    <x v="16"/>
  </r>
  <r>
    <s v="TU Union Addition/Renovation"/>
    <n v="8000000"/>
    <n v="671852.16999999993"/>
    <n v="66565.06"/>
    <x v="2"/>
    <x v="7"/>
    <x v="8"/>
    <x v="0"/>
    <s v="20 Yr Aux"/>
    <x v="17"/>
  </r>
  <r>
    <s v="TU Glen Towers Addition and Renovation"/>
    <n v="20000000"/>
    <n v="8038742.25"/>
    <n v="2662341.29"/>
    <x v="2"/>
    <x v="2"/>
    <x v="8"/>
    <x v="0"/>
    <s v="20 Yr Aux"/>
    <x v="18"/>
  </r>
  <r>
    <s v="UMCP High Rise Residence halls Renovation"/>
    <n v="1500000"/>
    <n v="1492126.73"/>
    <n v="32525.58"/>
    <x v="2"/>
    <x v="4"/>
    <x v="0"/>
    <x v="0"/>
    <s v="20 Yr Aux"/>
    <x v="19"/>
  </r>
  <r>
    <s v="FSU Five Dorm Renovation"/>
    <n v="7700000"/>
    <n v="3531481.2300000009"/>
    <n v="9540"/>
    <x v="2"/>
    <x v="4"/>
    <x v="4"/>
    <x v="0"/>
    <s v="20 Yr Aux"/>
    <x v="20"/>
  </r>
  <r>
    <s v="TU Glen Towers Addition and Renovation"/>
    <n v="4201000"/>
    <n v="826252.41999999981"/>
    <n v="82500.98"/>
    <x v="2"/>
    <x v="4"/>
    <x v="8"/>
    <x v="0"/>
    <s v="20 Yr Aux"/>
    <x v="18"/>
  </r>
  <r>
    <s v="TU Union Addition/Renovation"/>
    <n v="39000000"/>
    <n v="76195.959999990737"/>
    <n v="6215"/>
    <x v="2"/>
    <x v="6"/>
    <x v="8"/>
    <x v="0"/>
    <s v="20 Yr Aux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C6CED6-ECAB-42BB-99A9-C1EBAC45CD46}" name="PivotTable23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0" firstHeaderRow="1" firstDataRow="1" firstDataCol="1"/>
  <pivotFields count="10">
    <pivotField showAll="0"/>
    <pivotField showAll="0"/>
    <pivotField numFmtId="40" showAll="0"/>
    <pivotField dataField="1" numFmtId="40" showAll="0"/>
    <pivotField axis="axisRow" showAll="0">
      <items count="4">
        <item x="0"/>
        <item x="1"/>
        <item x="2"/>
        <item t="default"/>
      </items>
    </pivotField>
    <pivotField axis="axisRow" showAll="0">
      <items count="9">
        <item x="6"/>
        <item x="5"/>
        <item x="4"/>
        <item x="3"/>
        <item x="2"/>
        <item x="1"/>
        <item x="0"/>
        <item x="7"/>
        <item t="default"/>
      </items>
    </pivotField>
    <pivotField axis="axisRow" showAll="0">
      <items count="12">
        <item x="5"/>
        <item x="6"/>
        <item x="4"/>
        <item x="7"/>
        <item x="8"/>
        <item x="9"/>
        <item x="1"/>
        <item x="3"/>
        <item x="0"/>
        <item x="2"/>
        <item x="10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axis="axisRow" showAll="0">
      <items count="22">
        <item x="6"/>
        <item x="7"/>
        <item x="12"/>
        <item x="5"/>
        <item x="20"/>
        <item x="8"/>
        <item x="16"/>
        <item x="9"/>
        <item x="18"/>
        <item x="17"/>
        <item x="10"/>
        <item x="2"/>
        <item x="4"/>
        <item x="0"/>
        <item x="1"/>
        <item x="19"/>
        <item x="15"/>
        <item x="3"/>
        <item x="11"/>
        <item x="13"/>
        <item x="14"/>
        <item t="default"/>
      </items>
    </pivotField>
  </pivotFields>
  <rowFields count="5">
    <field x="7"/>
    <field x="4"/>
    <field x="6"/>
    <field x="9"/>
    <field x="5"/>
  </rowFields>
  <rowItems count="87">
    <i>
      <x/>
    </i>
    <i r="1">
      <x v="1"/>
    </i>
    <i r="2">
      <x/>
    </i>
    <i r="3">
      <x/>
    </i>
    <i r="4">
      <x v="5"/>
    </i>
    <i r="2">
      <x v="1"/>
    </i>
    <i r="3">
      <x v="1"/>
    </i>
    <i r="4">
      <x v="5"/>
    </i>
    <i r="2">
      <x v="2"/>
    </i>
    <i r="3">
      <x v="3"/>
    </i>
    <i r="4">
      <x v="6"/>
    </i>
    <i r="2">
      <x v="3"/>
    </i>
    <i r="3">
      <x v="5"/>
    </i>
    <i r="4">
      <x v="4"/>
    </i>
    <i r="2">
      <x v="4"/>
    </i>
    <i r="3">
      <x v="7"/>
    </i>
    <i r="4">
      <x v="4"/>
    </i>
    <i r="2">
      <x v="5"/>
    </i>
    <i r="3">
      <x v="10"/>
    </i>
    <i r="4">
      <x/>
    </i>
    <i r="4">
      <x v="1"/>
    </i>
    <i r="4">
      <x v="3"/>
    </i>
    <i r="4">
      <x v="4"/>
    </i>
    <i r="2">
      <x v="6"/>
    </i>
    <i r="3">
      <x v="11"/>
    </i>
    <i r="4">
      <x/>
    </i>
    <i r="4">
      <x v="1"/>
    </i>
    <i r="4">
      <x v="3"/>
    </i>
    <i r="4">
      <x v="4"/>
    </i>
    <i r="4">
      <x v="5"/>
    </i>
    <i r="4">
      <x v="6"/>
    </i>
    <i r="2">
      <x v="7"/>
    </i>
    <i r="3">
      <x v="12"/>
    </i>
    <i r="4">
      <x v="2"/>
    </i>
    <i r="4">
      <x v="3"/>
    </i>
    <i r="4">
      <x v="4"/>
    </i>
    <i r="4">
      <x v="5"/>
    </i>
    <i r="4">
      <x v="6"/>
    </i>
    <i r="2">
      <x v="8"/>
    </i>
    <i r="3">
      <x v="14"/>
    </i>
    <i r="4">
      <x v="5"/>
    </i>
    <i r="4">
      <x v="6"/>
    </i>
    <i r="2">
      <x v="9"/>
    </i>
    <i r="3">
      <x v="17"/>
    </i>
    <i r="4">
      <x/>
    </i>
    <i r="4">
      <x v="1"/>
    </i>
    <i r="4">
      <x v="3"/>
    </i>
    <i r="4">
      <x v="5"/>
    </i>
    <i r="4">
      <x v="6"/>
    </i>
    <i r="2">
      <x v="10"/>
    </i>
    <i r="3">
      <x v="20"/>
    </i>
    <i r="4">
      <x v="1"/>
    </i>
    <i>
      <x v="1"/>
    </i>
    <i r="1">
      <x/>
    </i>
    <i r="2">
      <x v="2"/>
    </i>
    <i r="3">
      <x v="2"/>
    </i>
    <i r="4">
      <x v="3"/>
    </i>
    <i r="2">
      <x v="8"/>
    </i>
    <i r="3">
      <x v="13"/>
    </i>
    <i r="4">
      <x v="3"/>
    </i>
    <i r="4">
      <x v="4"/>
    </i>
    <i r="4">
      <x v="5"/>
    </i>
    <i r="4">
      <x v="6"/>
    </i>
    <i r="2">
      <x v="9"/>
    </i>
    <i r="3">
      <x v="18"/>
    </i>
    <i r="4">
      <x v="3"/>
    </i>
    <i r="3">
      <x v="19"/>
    </i>
    <i r="4">
      <x v="2"/>
    </i>
    <i r="1">
      <x v="2"/>
    </i>
    <i r="2">
      <x v="2"/>
    </i>
    <i r="3">
      <x v="4"/>
    </i>
    <i r="4">
      <x v="2"/>
    </i>
    <i r="2">
      <x v="4"/>
    </i>
    <i r="3">
      <x v="6"/>
    </i>
    <i r="4">
      <x v="5"/>
    </i>
    <i r="3">
      <x v="8"/>
    </i>
    <i r="4">
      <x v="2"/>
    </i>
    <i r="4">
      <x v="4"/>
    </i>
    <i r="3">
      <x v="9"/>
    </i>
    <i r="4">
      <x/>
    </i>
    <i r="4">
      <x v="7"/>
    </i>
    <i r="2">
      <x v="8"/>
    </i>
    <i r="3">
      <x v="15"/>
    </i>
    <i r="4">
      <x v="2"/>
    </i>
    <i r="3">
      <x v="16"/>
    </i>
    <i r="4">
      <x v="6"/>
    </i>
    <i t="grand">
      <x/>
    </i>
  </rowItems>
  <colItems count="1">
    <i/>
  </colItems>
  <dataFields count="1">
    <dataField name="Sum of Payment" fld="3" baseField="0" baseItem="0" numFmtId="167"/>
  </dataFields>
  <formats count="25">
    <format dxfId="24">
      <pivotArea dataOnly="0" fieldPosition="0">
        <references count="1">
          <reference field="9" count="1">
            <x v="0"/>
          </reference>
        </references>
      </pivotArea>
    </format>
    <format dxfId="23">
      <pivotArea dataOnly="0" fieldPosition="0">
        <references count="1">
          <reference field="9" count="1">
            <x v="1"/>
          </reference>
        </references>
      </pivotArea>
    </format>
    <format dxfId="22">
      <pivotArea dataOnly="0" fieldPosition="0">
        <references count="1">
          <reference field="9" count="1">
            <x v="3"/>
          </reference>
        </references>
      </pivotArea>
    </format>
    <format dxfId="21">
      <pivotArea dataOnly="0" fieldPosition="0">
        <references count="1">
          <reference field="9" count="1">
            <x v="5"/>
          </reference>
        </references>
      </pivotArea>
    </format>
    <format dxfId="20">
      <pivotArea dataOnly="0" fieldPosition="0">
        <references count="1">
          <reference field="9" count="1">
            <x v="7"/>
          </reference>
        </references>
      </pivotArea>
    </format>
    <format dxfId="19">
      <pivotArea dataOnly="0" fieldPosition="0">
        <references count="1">
          <reference field="9" count="1">
            <x v="10"/>
          </reference>
        </references>
      </pivotArea>
    </format>
    <format dxfId="18">
      <pivotArea dataOnly="0" fieldPosition="0">
        <references count="1">
          <reference field="9" count="1">
            <x v="11"/>
          </reference>
        </references>
      </pivotArea>
    </format>
    <format dxfId="17">
      <pivotArea dataOnly="0" fieldPosition="0">
        <references count="1">
          <reference field="9" count="1">
            <x v="12"/>
          </reference>
        </references>
      </pivotArea>
    </format>
    <format dxfId="16">
      <pivotArea dataOnly="0" fieldPosition="0">
        <references count="1">
          <reference field="9" count="1">
            <x v="14"/>
          </reference>
        </references>
      </pivotArea>
    </format>
    <format dxfId="15">
      <pivotArea dataOnly="0" fieldPosition="0">
        <references count="1">
          <reference field="9" count="1">
            <x v="17"/>
          </reference>
        </references>
      </pivotArea>
    </format>
    <format dxfId="14">
      <pivotArea dataOnly="0" fieldPosition="0">
        <references count="1">
          <reference field="9" count="1">
            <x v="20"/>
          </reference>
        </references>
      </pivotArea>
    </format>
    <format dxfId="13">
      <pivotArea dataOnly="0" fieldPosition="0">
        <references count="1">
          <reference field="9" count="1">
            <x v="2"/>
          </reference>
        </references>
      </pivotArea>
    </format>
    <format dxfId="12">
      <pivotArea dataOnly="0" fieldPosition="0">
        <references count="1">
          <reference field="9" count="1">
            <x v="13"/>
          </reference>
        </references>
      </pivotArea>
    </format>
    <format dxfId="11">
      <pivotArea dataOnly="0" fieldPosition="0">
        <references count="1">
          <reference field="9" count="1">
            <x v="18"/>
          </reference>
        </references>
      </pivotArea>
    </format>
    <format dxfId="10">
      <pivotArea dataOnly="0" fieldPosition="0">
        <references count="1">
          <reference field="9" count="1">
            <x v="19"/>
          </reference>
        </references>
      </pivotArea>
    </format>
    <format dxfId="9">
      <pivotArea dataOnly="0" fieldPosition="0">
        <references count="1">
          <reference field="9" count="1">
            <x v="2"/>
          </reference>
        </references>
      </pivotArea>
    </format>
    <format dxfId="8">
      <pivotArea dataOnly="0" fieldPosition="0">
        <references count="1">
          <reference field="9" count="1">
            <x v="13"/>
          </reference>
        </references>
      </pivotArea>
    </format>
    <format dxfId="7">
      <pivotArea dataOnly="0" fieldPosition="0">
        <references count="1">
          <reference field="9" count="1">
            <x v="18"/>
          </reference>
        </references>
      </pivotArea>
    </format>
    <format dxfId="6">
      <pivotArea dataOnly="0" fieldPosition="0">
        <references count="1">
          <reference field="9" count="1">
            <x v="19"/>
          </reference>
        </references>
      </pivotArea>
    </format>
    <format dxfId="5">
      <pivotArea dataOnly="0" fieldPosition="0">
        <references count="1">
          <reference field="9" count="1">
            <x v="4"/>
          </reference>
        </references>
      </pivotArea>
    </format>
    <format dxfId="4">
      <pivotArea dataOnly="0" fieldPosition="0">
        <references count="1">
          <reference field="9" count="1">
            <x v="6"/>
          </reference>
        </references>
      </pivotArea>
    </format>
    <format dxfId="3">
      <pivotArea dataOnly="0" fieldPosition="0">
        <references count="1">
          <reference field="9" count="1">
            <x v="8"/>
          </reference>
        </references>
      </pivotArea>
    </format>
    <format dxfId="2">
      <pivotArea dataOnly="0" fieldPosition="0">
        <references count="1">
          <reference field="9" count="1">
            <x v="9"/>
          </reference>
        </references>
      </pivotArea>
    </format>
    <format dxfId="1">
      <pivotArea dataOnly="0" fieldPosition="0">
        <references count="1">
          <reference field="9" count="1">
            <x v="15"/>
          </reference>
        </references>
      </pivotArea>
    </format>
    <format dxfId="0">
      <pivotArea dataOnly="0" fieldPosition="0">
        <references count="1">
          <reference field="9" count="1">
            <x v="1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DB30-F7F0-4EB5-BA1E-1B44683EA1A5}">
  <dimension ref="A1:BW601"/>
  <sheetViews>
    <sheetView tabSelected="1" zoomScaleNormal="100" workbookViewId="0">
      <selection activeCell="BU11" sqref="BU11"/>
    </sheetView>
  </sheetViews>
  <sheetFormatPr defaultColWidth="13.7109375" defaultRowHeight="15" x14ac:dyDescent="0.25"/>
  <cols>
    <col min="1" max="1" width="9.7109375" style="78" customWidth="1"/>
    <col min="2" max="2" width="3.7109375" customWidth="1"/>
    <col min="3" max="3" width="13.7109375" style="3"/>
    <col min="4" max="4" width="16" style="3" customWidth="1"/>
    <col min="5" max="5" width="14.85546875" style="3" customWidth="1"/>
    <col min="6" max="6" width="16" style="3" customWidth="1"/>
    <col min="7" max="7" width="15.140625" style="3" customWidth="1"/>
    <col min="8" max="8" width="16.28515625" style="3" customWidth="1"/>
    <col min="9" max="9" width="15.42578125" style="3" customWidth="1"/>
    <col min="10" max="10" width="16" style="3" customWidth="1"/>
    <col min="11" max="11" width="17.140625" style="3" customWidth="1"/>
    <col min="12" max="12" width="1.42578125" style="5" customWidth="1"/>
    <col min="13" max="13" width="13.7109375" style="5"/>
    <col min="14" max="14" width="15.5703125" style="5" customWidth="1"/>
    <col min="15" max="15" width="13.7109375" style="5" customWidth="1"/>
    <col min="16" max="16" width="4.140625" style="5" customWidth="1"/>
    <col min="17" max="17" width="10.7109375" style="5" customWidth="1"/>
    <col min="18" max="18" width="10.140625" style="5" customWidth="1"/>
    <col min="19" max="19" width="13.7109375" style="5"/>
    <col min="20" max="20" width="4.85546875" style="5" customWidth="1"/>
    <col min="22" max="22" width="15.42578125" bestFit="1" customWidth="1"/>
    <col min="24" max="24" width="3.7109375" style="5" customWidth="1"/>
    <col min="25" max="27" width="13.7109375" style="5"/>
    <col min="28" max="28" width="3.7109375" style="5" customWidth="1"/>
    <col min="32" max="32" width="3.7109375" style="5" customWidth="1"/>
    <col min="36" max="36" width="5.28515625" customWidth="1"/>
    <col min="40" max="40" width="3.7109375" style="5" customWidth="1"/>
    <col min="41" max="43" width="13.7109375" style="5"/>
    <col min="44" max="44" width="4.140625" style="5" customWidth="1"/>
    <col min="45" max="47" width="13.7109375" style="5"/>
    <col min="48" max="48" width="3.7109375" style="5" customWidth="1"/>
    <col min="49" max="51" width="13.7109375" style="5"/>
    <col min="52" max="52" width="3.7109375" style="5" customWidth="1"/>
    <col min="53" max="55" width="13.7109375" style="5"/>
    <col min="56" max="56" width="3.7109375" style="5" customWidth="1"/>
    <col min="57" max="59" width="13.7109375" style="5"/>
    <col min="60" max="60" width="3.7109375" style="5" customWidth="1"/>
    <col min="61" max="63" width="13.7109375" style="5"/>
    <col min="64" max="64" width="3.7109375" style="5" customWidth="1"/>
    <col min="65" max="67" width="13.7109375" style="6"/>
    <col min="68" max="68" width="3.7109375" style="6" customWidth="1"/>
    <col min="69" max="71" width="13.7109375" style="5"/>
    <col min="72" max="72" width="3.7109375" style="5" customWidth="1"/>
    <col min="73" max="75" width="13.7109375" style="5"/>
  </cols>
  <sheetData>
    <row r="1" spans="1:75" ht="12" customHeight="1" x14ac:dyDescent="0.25">
      <c r="A1" s="86"/>
      <c r="B1" s="87"/>
      <c r="C1" s="88"/>
      <c r="D1" s="89"/>
      <c r="F1" s="4" t="s">
        <v>0</v>
      </c>
      <c r="H1" s="4"/>
      <c r="I1" s="4"/>
      <c r="J1" s="4"/>
      <c r="U1" s="4" t="s">
        <v>0</v>
      </c>
      <c r="W1" s="4"/>
      <c r="Y1" s="4"/>
      <c r="AC1" s="4"/>
      <c r="AD1" s="5"/>
      <c r="AE1" s="5"/>
      <c r="AG1" s="4"/>
      <c r="AI1" s="4" t="s">
        <v>0</v>
      </c>
      <c r="AJ1" s="4"/>
      <c r="AK1" s="4"/>
      <c r="AL1" s="4"/>
      <c r="AM1" s="4"/>
      <c r="AW1" s="4"/>
      <c r="AY1" s="4" t="s">
        <v>0</v>
      </c>
      <c r="BC1" s="4"/>
      <c r="BH1" s="4"/>
      <c r="BK1" s="4"/>
      <c r="BO1" s="5" t="s">
        <v>0</v>
      </c>
      <c r="BQ1" s="4"/>
      <c r="BT1" s="4"/>
    </row>
    <row r="2" spans="1:75" ht="12" customHeight="1" x14ac:dyDescent="0.25">
      <c r="A2" s="1"/>
      <c r="B2" s="2"/>
      <c r="D2" s="4"/>
      <c r="F2" s="4" t="s">
        <v>1</v>
      </c>
      <c r="H2" s="4"/>
      <c r="I2" s="4"/>
      <c r="J2" s="4"/>
      <c r="U2" s="4" t="s">
        <v>1</v>
      </c>
      <c r="V2" s="5"/>
      <c r="W2" s="4"/>
      <c r="Y2" s="7"/>
      <c r="Z2" s="7"/>
      <c r="AC2" s="4"/>
      <c r="AD2" s="5"/>
      <c r="AE2" s="5"/>
      <c r="AG2" s="4"/>
      <c r="AH2" s="5"/>
      <c r="AI2" s="4" t="s">
        <v>1</v>
      </c>
      <c r="AJ2" s="4"/>
      <c r="AK2" s="4"/>
      <c r="AL2" s="4"/>
      <c r="AM2" s="4"/>
      <c r="AW2" s="4"/>
      <c r="AY2" s="4" t="s">
        <v>1</v>
      </c>
      <c r="BC2" s="4"/>
      <c r="BH2" s="4"/>
      <c r="BK2" s="4"/>
      <c r="BO2" s="5" t="s">
        <v>1</v>
      </c>
      <c r="BQ2" s="4"/>
      <c r="BT2" s="4"/>
    </row>
    <row r="3" spans="1:75" ht="12" customHeight="1" x14ac:dyDescent="0.25">
      <c r="A3" s="1"/>
      <c r="B3" s="2"/>
      <c r="D3" s="8"/>
      <c r="F3" s="7" t="s">
        <v>19</v>
      </c>
      <c r="H3" s="8"/>
      <c r="I3" s="8"/>
      <c r="J3" s="8"/>
      <c r="U3" s="7" t="s">
        <v>19</v>
      </c>
      <c r="W3" s="7"/>
      <c r="Y3" s="9"/>
      <c r="AC3" s="4"/>
      <c r="AD3" s="10"/>
      <c r="AG3" s="7"/>
      <c r="AI3" s="7" t="s">
        <v>19</v>
      </c>
      <c r="AJ3" s="7"/>
      <c r="AK3" s="7"/>
      <c r="AL3" s="7"/>
      <c r="AM3" s="7"/>
      <c r="AW3" s="7"/>
      <c r="AY3" s="7" t="s">
        <v>19</v>
      </c>
      <c r="BC3" s="7"/>
      <c r="BH3" s="7"/>
      <c r="BK3" s="7"/>
      <c r="BO3" s="7" t="s">
        <v>19</v>
      </c>
      <c r="BQ3" s="7"/>
      <c r="BT3" s="7"/>
    </row>
    <row r="4" spans="1:75" ht="12" customHeight="1" x14ac:dyDescent="0.25">
      <c r="A4" s="1"/>
      <c r="B4" s="2"/>
      <c r="C4" s="8"/>
      <c r="D4" s="4"/>
      <c r="E4" s="4"/>
      <c r="F4" s="4"/>
      <c r="G4" s="4"/>
      <c r="H4" s="4"/>
      <c r="I4" s="4"/>
      <c r="J4" s="4"/>
      <c r="Q4" s="9"/>
      <c r="AC4" s="10"/>
      <c r="AD4" s="10"/>
      <c r="AE4" s="11"/>
      <c r="AG4" s="12"/>
      <c r="BS4" s="9"/>
    </row>
    <row r="5" spans="1:75" ht="12" customHeight="1" x14ac:dyDescent="0.25">
      <c r="A5" s="13" t="s">
        <v>2</v>
      </c>
      <c r="C5" s="14" t="s">
        <v>20</v>
      </c>
      <c r="D5" s="15"/>
      <c r="E5" s="16"/>
      <c r="F5" s="16"/>
      <c r="G5" s="16"/>
      <c r="H5" s="16"/>
      <c r="I5" s="16"/>
      <c r="J5" s="16"/>
      <c r="K5" s="17"/>
      <c r="M5" s="18" t="s">
        <v>22</v>
      </c>
      <c r="N5" s="19"/>
      <c r="O5" s="20"/>
      <c r="Q5" s="21" t="s">
        <v>31</v>
      </c>
      <c r="R5" s="22"/>
      <c r="S5" s="23"/>
      <c r="U5" s="150" t="s">
        <v>32</v>
      </c>
      <c r="V5" s="151"/>
      <c r="W5" s="152"/>
      <c r="Y5" s="26" t="s">
        <v>23</v>
      </c>
      <c r="Z5" s="27"/>
      <c r="AA5" s="28"/>
      <c r="AC5" s="29" t="s">
        <v>24</v>
      </c>
      <c r="AD5" s="30"/>
      <c r="AE5" s="28"/>
      <c r="AG5" s="145" t="s">
        <v>3</v>
      </c>
      <c r="AH5" s="146"/>
      <c r="AI5" s="147"/>
      <c r="AJ5" s="91"/>
      <c r="AK5" s="153" t="s">
        <v>33</v>
      </c>
      <c r="AL5" s="154"/>
      <c r="AM5" s="155"/>
      <c r="AO5" s="145" t="s">
        <v>88</v>
      </c>
      <c r="AP5" s="146"/>
      <c r="AQ5" s="147"/>
      <c r="AR5" s="130"/>
      <c r="AS5" s="145" t="s">
        <v>89</v>
      </c>
      <c r="AT5" s="146"/>
      <c r="AU5" s="147"/>
      <c r="AV5" s="6"/>
      <c r="AW5" s="145" t="s">
        <v>4</v>
      </c>
      <c r="AX5" s="146"/>
      <c r="AY5" s="147"/>
      <c r="AZ5" s="6"/>
      <c r="BA5" s="145" t="s">
        <v>5</v>
      </c>
      <c r="BB5" s="146"/>
      <c r="BC5" s="147"/>
      <c r="BD5" s="6"/>
      <c r="BE5" s="145" t="s">
        <v>6</v>
      </c>
      <c r="BF5" s="146"/>
      <c r="BG5" s="147"/>
      <c r="BH5" s="6"/>
      <c r="BI5" s="145" t="s">
        <v>34</v>
      </c>
      <c r="BJ5" s="146"/>
      <c r="BK5" s="147"/>
      <c r="BL5" s="6"/>
      <c r="BM5" s="31" t="s">
        <v>7</v>
      </c>
      <c r="BN5" s="24"/>
      <c r="BO5" s="25"/>
      <c r="BP5"/>
      <c r="BQ5" s="32" t="s">
        <v>7</v>
      </c>
      <c r="BR5" s="33"/>
      <c r="BS5" s="34"/>
      <c r="BU5" s="35" t="s">
        <v>7</v>
      </c>
      <c r="BV5" s="36"/>
      <c r="BW5" s="37"/>
    </row>
    <row r="6" spans="1:75" s="10" customFormat="1" ht="12" customHeight="1" x14ac:dyDescent="0.25">
      <c r="A6" s="38" t="s">
        <v>8</v>
      </c>
      <c r="C6" s="39" t="s">
        <v>21</v>
      </c>
      <c r="D6" s="40"/>
      <c r="E6" s="41" t="s">
        <v>25</v>
      </c>
      <c r="F6" s="28"/>
      <c r="G6" s="42" t="s">
        <v>26</v>
      </c>
      <c r="H6" s="43"/>
      <c r="I6" s="148" t="s">
        <v>27</v>
      </c>
      <c r="J6" s="148"/>
      <c r="K6" s="149"/>
      <c r="L6" s="5"/>
      <c r="M6" s="44" t="s">
        <v>28</v>
      </c>
      <c r="N6" s="45"/>
      <c r="O6" s="46"/>
      <c r="P6" s="5"/>
      <c r="Q6" s="138" t="s">
        <v>29</v>
      </c>
      <c r="R6" s="47"/>
      <c r="S6" s="48"/>
      <c r="T6" s="5"/>
      <c r="U6" s="49"/>
      <c r="V6" s="136" t="s">
        <v>9</v>
      </c>
      <c r="W6" s="50"/>
      <c r="X6" s="5"/>
      <c r="Y6" s="143"/>
      <c r="Z6" s="143" t="s">
        <v>90</v>
      </c>
      <c r="AA6" s="144"/>
      <c r="AB6" s="5"/>
      <c r="AC6" s="143"/>
      <c r="AD6" s="143" t="s">
        <v>30</v>
      </c>
      <c r="AE6" s="135"/>
      <c r="AF6" s="5"/>
      <c r="AG6" s="53"/>
      <c r="AH6" s="140" t="s">
        <v>10</v>
      </c>
      <c r="AI6" s="54"/>
      <c r="AJ6" s="90"/>
      <c r="AK6" s="53"/>
      <c r="AL6" s="140" t="s">
        <v>10</v>
      </c>
      <c r="AM6" s="54"/>
      <c r="AN6" s="5"/>
      <c r="AO6" s="141" t="s">
        <v>11</v>
      </c>
      <c r="AP6" s="140" t="s">
        <v>10</v>
      </c>
      <c r="AQ6" s="50"/>
      <c r="AR6" s="52"/>
      <c r="AS6" s="141" t="s">
        <v>11</v>
      </c>
      <c r="AT6" s="140" t="s">
        <v>10</v>
      </c>
      <c r="AU6" s="50"/>
      <c r="AV6" s="52"/>
      <c r="AW6" s="55"/>
      <c r="AX6" s="140" t="s">
        <v>10</v>
      </c>
      <c r="AY6" s="56"/>
      <c r="AZ6" s="52"/>
      <c r="BA6" s="51"/>
      <c r="BB6" s="140" t="s">
        <v>10</v>
      </c>
      <c r="BC6" s="50"/>
      <c r="BD6" s="52"/>
      <c r="BE6" s="55"/>
      <c r="BF6" s="140" t="s">
        <v>10</v>
      </c>
      <c r="BG6" s="56"/>
      <c r="BH6" s="52"/>
      <c r="BI6" s="51"/>
      <c r="BJ6" s="140" t="s">
        <v>10</v>
      </c>
      <c r="BK6" s="50"/>
      <c r="BL6" s="52"/>
      <c r="BM6" s="57"/>
      <c r="BN6" s="139" t="s">
        <v>9</v>
      </c>
      <c r="BO6" s="58"/>
      <c r="BQ6" s="59"/>
      <c r="BR6" s="142" t="s">
        <v>10</v>
      </c>
      <c r="BS6" s="60"/>
      <c r="BT6" s="5"/>
      <c r="BU6" s="61"/>
      <c r="BV6" s="137" t="s">
        <v>12</v>
      </c>
      <c r="BW6" s="46"/>
    </row>
    <row r="7" spans="1:75" s="10" customFormat="1" ht="12" customHeight="1" x14ac:dyDescent="0.25">
      <c r="A7" s="38"/>
      <c r="C7" s="62"/>
      <c r="D7" s="63"/>
      <c r="E7" s="63"/>
      <c r="F7" s="63"/>
      <c r="G7" s="63"/>
      <c r="H7" s="63"/>
      <c r="I7" s="63"/>
      <c r="J7" s="63"/>
      <c r="K7" s="64"/>
      <c r="L7" s="5"/>
      <c r="M7" s="65"/>
      <c r="N7" s="66"/>
      <c r="O7" s="50"/>
      <c r="P7" s="5"/>
      <c r="Q7" s="65"/>
      <c r="R7" s="66"/>
      <c r="S7" s="50"/>
      <c r="T7" s="5"/>
      <c r="U7" s="65"/>
      <c r="V7" s="133"/>
      <c r="W7" s="56"/>
      <c r="X7" s="5"/>
      <c r="Y7" s="65" t="e">
        <f>#REF!</f>
        <v>#REF!</v>
      </c>
      <c r="Z7" s="66" t="e">
        <f>#REF!</f>
        <v>#REF!</v>
      </c>
      <c r="AA7" s="50" t="e">
        <f>#REF!</f>
        <v>#REF!</v>
      </c>
      <c r="AB7" s="5"/>
      <c r="AC7" s="65">
        <f>+AW7+BA7+BE7+BQ7+AG7+AO7+BI7</f>
        <v>0.95950815500000008</v>
      </c>
      <c r="AD7" s="65">
        <f>+AX7+BB7+BF7+BR7+AH7+AP7+BJ7+AL7+AT7</f>
        <v>0.89634005680000006</v>
      </c>
      <c r="AE7" s="71">
        <f>+AY7+BC7+BG7+BS7+AI7+AQ7+BK7+AM7+AU7</f>
        <v>0.5763151354303373</v>
      </c>
      <c r="AF7" s="5"/>
      <c r="AG7" s="51">
        <v>6.5051160000000009E-4</v>
      </c>
      <c r="AH7" s="68">
        <v>6.7418820000000011E-4</v>
      </c>
      <c r="AI7" s="50">
        <v>2.0815816000000005E-3</v>
      </c>
      <c r="AJ7" s="52"/>
      <c r="AK7" s="51">
        <v>5.5302E-6</v>
      </c>
      <c r="AL7" s="68">
        <v>5.5302E-6</v>
      </c>
      <c r="AM7" s="50">
        <v>1.8507062000000002E-3</v>
      </c>
      <c r="AN7" s="5"/>
      <c r="AO7" s="51"/>
      <c r="AP7" s="10">
        <v>2.2250481999999999E-3</v>
      </c>
      <c r="AQ7" s="50">
        <v>3.3382245300000002E-2</v>
      </c>
      <c r="AR7" s="52"/>
      <c r="AS7" s="51"/>
      <c r="AT7" s="10">
        <v>1.6373396E-3</v>
      </c>
      <c r="AU7" s="50">
        <v>5.1224406000000009E-3</v>
      </c>
      <c r="AV7" s="52"/>
      <c r="AW7" s="94">
        <v>1.908E-4</v>
      </c>
      <c r="AX7" s="92">
        <v>7.018638E-4</v>
      </c>
      <c r="AY7" s="93">
        <v>7.0186380000000011E-4</v>
      </c>
      <c r="AZ7" s="52"/>
      <c r="BA7" s="51">
        <v>5.4896845399999998E-2</v>
      </c>
      <c r="BB7" s="68">
        <v>0.19311954220000002</v>
      </c>
      <c r="BC7" s="50">
        <v>0.26931244420000006</v>
      </c>
      <c r="BD7" s="52"/>
      <c r="BE7" s="55">
        <v>1.4556012E-3</v>
      </c>
      <c r="BF7" s="66">
        <v>1.8155012E-3</v>
      </c>
      <c r="BG7" s="70">
        <v>3.0152640000000006E-3</v>
      </c>
      <c r="BH7" s="52"/>
      <c r="BI7" s="51">
        <v>5.9002728000000001E-3</v>
      </c>
      <c r="BJ7" s="68">
        <v>5.9002728000000001E-3</v>
      </c>
      <c r="BK7" s="50">
        <v>6.2043660000000011E-3</v>
      </c>
      <c r="BL7" s="52"/>
      <c r="BM7" s="51">
        <v>1</v>
      </c>
      <c r="BN7" s="68">
        <v>1</v>
      </c>
      <c r="BO7" s="68">
        <v>1</v>
      </c>
      <c r="BQ7" s="51">
        <v>0.89641412400000009</v>
      </c>
      <c r="BR7" s="68">
        <v>0.69026077059999991</v>
      </c>
      <c r="BS7" s="50">
        <v>0.25464422373033724</v>
      </c>
      <c r="BT7" s="5"/>
      <c r="BU7" s="69">
        <v>0.63450806280000005</v>
      </c>
      <c r="BV7" s="71">
        <v>8.2816831200000052E-2</v>
      </c>
      <c r="BW7" s="72">
        <v>0</v>
      </c>
    </row>
    <row r="8" spans="1:75" s="10" customFormat="1" ht="12" customHeight="1" x14ac:dyDescent="0.25">
      <c r="A8" s="38"/>
      <c r="C8" s="62"/>
      <c r="D8" s="63"/>
      <c r="E8" s="63"/>
      <c r="F8" s="63"/>
      <c r="G8" s="63"/>
      <c r="H8" s="63"/>
      <c r="I8" s="63"/>
      <c r="J8" s="63"/>
      <c r="K8" s="64"/>
      <c r="L8" s="5"/>
      <c r="M8" s="65"/>
      <c r="N8" s="66"/>
      <c r="O8" s="50"/>
      <c r="P8" s="5"/>
      <c r="Q8" s="65"/>
      <c r="R8" s="66"/>
      <c r="S8" s="50"/>
      <c r="T8" s="5"/>
      <c r="U8" s="71">
        <v>1</v>
      </c>
      <c r="V8" s="67"/>
      <c r="W8" s="50"/>
      <c r="X8" s="5"/>
      <c r="Y8" s="65" t="e">
        <f>#REF!</f>
        <v>#REF!</v>
      </c>
      <c r="Z8" s="66"/>
      <c r="AA8" s="50"/>
      <c r="AB8" s="5"/>
      <c r="AC8" s="65">
        <f>+AW8+BA8+BE8+BQ8+AG8+AO8+BI8+AK8+AS8</f>
        <v>0.41873823751670153</v>
      </c>
      <c r="AD8" s="65"/>
      <c r="AE8" s="71"/>
      <c r="AF8" s="5"/>
      <c r="AG8" s="84">
        <v>3.9554071307996586E-3</v>
      </c>
      <c r="AH8" s="68"/>
      <c r="AI8" s="50"/>
      <c r="AJ8" s="52"/>
      <c r="AK8" s="84">
        <v>2.051900673769657E-3</v>
      </c>
      <c r="AL8" s="68"/>
      <c r="AM8" s="50"/>
      <c r="AN8" s="5"/>
      <c r="AO8" s="84">
        <v>8.4810700407656897E-2</v>
      </c>
      <c r="AP8" s="68"/>
      <c r="AQ8" s="50"/>
      <c r="AR8" s="52"/>
      <c r="AS8" s="84">
        <v>3.1182198794300901E-2</v>
      </c>
      <c r="AT8" s="68"/>
      <c r="AU8" s="50"/>
      <c r="AV8" s="52"/>
      <c r="AW8" s="84">
        <v>7.0418817059478235E-4</v>
      </c>
      <c r="AX8" s="68"/>
      <c r="AY8" s="50"/>
      <c r="AZ8" s="52"/>
      <c r="BA8" s="84">
        <v>0.28669934882523845</v>
      </c>
      <c r="BB8" s="68"/>
      <c r="BC8" s="50"/>
      <c r="BD8" s="52"/>
      <c r="BE8" s="85">
        <v>3.0252496852242643E-3</v>
      </c>
      <c r="BH8" s="52"/>
      <c r="BI8" s="84">
        <v>6.3092438291169426E-3</v>
      </c>
      <c r="BJ8" s="68"/>
      <c r="BK8" s="50"/>
      <c r="BL8" s="52"/>
      <c r="BM8" s="84">
        <v>0</v>
      </c>
      <c r="BN8" s="68"/>
      <c r="BO8" s="50"/>
      <c r="BQ8" s="84">
        <v>0</v>
      </c>
      <c r="BR8" s="68"/>
      <c r="BS8" s="50"/>
      <c r="BT8" s="5"/>
      <c r="BU8" s="83"/>
      <c r="BV8" s="71"/>
      <c r="BW8" s="50"/>
    </row>
    <row r="9" spans="1:75" ht="12" customHeight="1" x14ac:dyDescent="0.25">
      <c r="A9" s="73"/>
      <c r="C9" s="74" t="s">
        <v>13</v>
      </c>
      <c r="D9" s="75" t="s">
        <v>14</v>
      </c>
      <c r="E9" s="74" t="s">
        <v>13</v>
      </c>
      <c r="F9" s="75" t="s">
        <v>14</v>
      </c>
      <c r="G9" s="74" t="s">
        <v>13</v>
      </c>
      <c r="H9" s="75" t="s">
        <v>14</v>
      </c>
      <c r="I9" s="75" t="s">
        <v>15</v>
      </c>
      <c r="J9" s="75" t="s">
        <v>16</v>
      </c>
      <c r="K9" s="75" t="s">
        <v>17</v>
      </c>
      <c r="M9" s="75" t="s">
        <v>13</v>
      </c>
      <c r="N9" s="74" t="s">
        <v>14</v>
      </c>
      <c r="O9" s="75" t="s">
        <v>17</v>
      </c>
      <c r="Q9" s="75" t="s">
        <v>13</v>
      </c>
      <c r="R9" s="74" t="s">
        <v>14</v>
      </c>
      <c r="S9" s="75" t="s">
        <v>17</v>
      </c>
      <c r="U9" s="76" t="s">
        <v>13</v>
      </c>
      <c r="V9" s="76" t="s">
        <v>14</v>
      </c>
      <c r="W9" s="76" t="s">
        <v>17</v>
      </c>
      <c r="Y9" s="75" t="s">
        <v>13</v>
      </c>
      <c r="Z9" s="74" t="s">
        <v>14</v>
      </c>
      <c r="AA9" s="75" t="s">
        <v>17</v>
      </c>
      <c r="AC9" s="75" t="s">
        <v>13</v>
      </c>
      <c r="AD9" s="75" t="s">
        <v>14</v>
      </c>
      <c r="AE9" s="75" t="s">
        <v>17</v>
      </c>
      <c r="AG9" s="76" t="s">
        <v>13</v>
      </c>
      <c r="AH9" s="76" t="s">
        <v>14</v>
      </c>
      <c r="AI9" s="76" t="s">
        <v>17</v>
      </c>
      <c r="AJ9" s="77"/>
      <c r="AK9" s="76" t="s">
        <v>13</v>
      </c>
      <c r="AL9" s="76" t="s">
        <v>14</v>
      </c>
      <c r="AM9" s="76" t="s">
        <v>17</v>
      </c>
      <c r="AO9" s="76" t="s">
        <v>13</v>
      </c>
      <c r="AP9" s="76" t="s">
        <v>14</v>
      </c>
      <c r="AQ9" s="76" t="s">
        <v>17</v>
      </c>
      <c r="AR9" s="77"/>
      <c r="AS9" s="76" t="s">
        <v>13</v>
      </c>
      <c r="AT9" s="76" t="s">
        <v>14</v>
      </c>
      <c r="AU9" s="76" t="s">
        <v>17</v>
      </c>
      <c r="AV9" s="77"/>
      <c r="AW9" s="76" t="s">
        <v>13</v>
      </c>
      <c r="AX9" s="76" t="s">
        <v>14</v>
      </c>
      <c r="AY9" s="76" t="s">
        <v>17</v>
      </c>
      <c r="AZ9" s="77"/>
      <c r="BA9" s="76" t="s">
        <v>13</v>
      </c>
      <c r="BB9" s="76" t="s">
        <v>14</v>
      </c>
      <c r="BC9" s="76" t="s">
        <v>17</v>
      </c>
      <c r="BD9" s="77"/>
      <c r="BE9" s="76" t="s">
        <v>13</v>
      </c>
      <c r="BF9" s="76" t="s">
        <v>14</v>
      </c>
      <c r="BG9" s="76" t="s">
        <v>17</v>
      </c>
      <c r="BH9" s="77"/>
      <c r="BI9" s="76" t="s">
        <v>13</v>
      </c>
      <c r="BJ9" s="76" t="s">
        <v>14</v>
      </c>
      <c r="BK9" s="76" t="s">
        <v>17</v>
      </c>
      <c r="BL9" s="77"/>
      <c r="BM9" s="76" t="s">
        <v>13</v>
      </c>
      <c r="BN9" s="76" t="s">
        <v>14</v>
      </c>
      <c r="BO9" s="76" t="s">
        <v>17</v>
      </c>
      <c r="BP9"/>
      <c r="BQ9" s="76" t="s">
        <v>13</v>
      </c>
      <c r="BR9" s="76" t="s">
        <v>14</v>
      </c>
      <c r="BS9" s="76" t="s">
        <v>17</v>
      </c>
      <c r="BU9" s="76" t="s">
        <v>13</v>
      </c>
      <c r="BV9" s="76" t="s">
        <v>14</v>
      </c>
      <c r="BW9" s="76" t="s">
        <v>17</v>
      </c>
    </row>
    <row r="10" spans="1:75" ht="12" customHeight="1" x14ac:dyDescent="0.25">
      <c r="A10" s="78">
        <v>45566</v>
      </c>
      <c r="B10" t="s">
        <v>18</v>
      </c>
      <c r="C10" s="6"/>
      <c r="D10" s="6">
        <v>221598.89</v>
      </c>
      <c r="E10" s="6"/>
      <c r="F10" s="6">
        <v>1252890.56</v>
      </c>
      <c r="G10" s="6"/>
      <c r="H10" s="6">
        <v>653077.78</v>
      </c>
      <c r="J10" s="3">
        <f>D10+F10+H10</f>
        <v>2127567.2300000004</v>
      </c>
      <c r="K10" s="3">
        <f>I10+J10</f>
        <v>2127567.2300000004</v>
      </c>
      <c r="M10" s="79"/>
      <c r="N10" s="3">
        <v>653077.78</v>
      </c>
      <c r="O10" s="5">
        <f t="shared" ref="O10:O29" si="0">M10+N10</f>
        <v>653077.78</v>
      </c>
      <c r="Q10" s="79"/>
      <c r="R10" s="3">
        <f t="shared" ref="R10:R41" si="1">V10+BN10</f>
        <v>221598.89</v>
      </c>
      <c r="S10" s="79">
        <f t="shared" ref="S10:S69" si="2">Q10+R10</f>
        <v>221598.89</v>
      </c>
      <c r="U10" s="5">
        <f>C10*U7</f>
        <v>0</v>
      </c>
      <c r="V10" s="5">
        <f>D10*U7</f>
        <v>0</v>
      </c>
      <c r="W10" s="5">
        <f t="shared" ref="W10:W14" si="3">U10+V10</f>
        <v>0</v>
      </c>
      <c r="Y10" s="79"/>
      <c r="Z10" s="79" t="e">
        <f>#REF!</f>
        <v>#REF!</v>
      </c>
      <c r="AA10" s="79" t="e">
        <f>Y10+Z10</f>
        <v>#REF!</v>
      </c>
      <c r="AC10" s="79"/>
      <c r="AD10" s="3">
        <f>+AX10+BB10+BF10+BR10+BJ10+AH10+AP10+AL10</f>
        <v>1202165.6383778919</v>
      </c>
      <c r="AE10" s="79">
        <f>AC10+AD10</f>
        <v>1202165.6383778919</v>
      </c>
      <c r="AG10" s="79"/>
      <c r="AH10" s="79">
        <f>F10*AG7</f>
        <v>815.01984281049613</v>
      </c>
      <c r="AI10" s="79">
        <f>AG10+AH10</f>
        <v>815.01984281049613</v>
      </c>
      <c r="AJ10" s="5"/>
      <c r="AK10" s="5"/>
      <c r="AL10" s="5">
        <f>F10*AK7</f>
        <v>6.9287353749120006</v>
      </c>
      <c r="AM10" s="79">
        <f>AK10+AL10</f>
        <v>6.9287353749120006</v>
      </c>
      <c r="AO10" s="79"/>
      <c r="AP10" s="79"/>
      <c r="AQ10" s="79">
        <f>AO10+AP10</f>
        <v>0</v>
      </c>
      <c r="AS10" s="79"/>
      <c r="AT10" s="79"/>
      <c r="AU10" s="79">
        <f>AS10+AT10</f>
        <v>0</v>
      </c>
      <c r="AW10" s="79"/>
      <c r="AX10" s="79">
        <f>F10*AW7</f>
        <v>239.051518848</v>
      </c>
      <c r="AY10" s="79">
        <f>AW10+AX10</f>
        <v>239.051518848</v>
      </c>
      <c r="BA10" s="79"/>
      <c r="BB10" s="79">
        <f>F10*BA7</f>
        <v>68779.739375439429</v>
      </c>
      <c r="BC10" s="79">
        <f>BA10+BB10</f>
        <v>68779.739375439429</v>
      </c>
      <c r="BE10" s="79"/>
      <c r="BF10" s="79">
        <f>F10*BE7</f>
        <v>1823.7090026046722</v>
      </c>
      <c r="BG10" s="79">
        <f>BE10+BF10</f>
        <v>1823.7090026046722</v>
      </c>
      <c r="BI10" s="79"/>
      <c r="BJ10" s="79">
        <f>F10*BI7</f>
        <v>7392.3960925447682</v>
      </c>
      <c r="BK10" s="79">
        <f>BI10+BJ10</f>
        <v>7392.3960925447682</v>
      </c>
      <c r="BM10" s="79"/>
      <c r="BN10" s="79">
        <f>D10*BM7</f>
        <v>221598.89</v>
      </c>
      <c r="BO10" s="79">
        <f>BM10+BN10</f>
        <v>221598.89</v>
      </c>
      <c r="BP10" s="5"/>
      <c r="BQ10" s="79"/>
      <c r="BR10" s="79">
        <f>F10*BQ7</f>
        <v>1123108.7938102696</v>
      </c>
      <c r="BS10" s="79">
        <f>BQ10+BR10</f>
        <v>1123108.7938102696</v>
      </c>
      <c r="BV10" s="5">
        <v>414383.11704552465</v>
      </c>
      <c r="BW10" s="79">
        <f>BU10+BV10</f>
        <v>414383.11704552465</v>
      </c>
    </row>
    <row r="11" spans="1:75" ht="12" customHeight="1" x14ac:dyDescent="0.25">
      <c r="A11" s="78">
        <v>45748</v>
      </c>
      <c r="C11" s="6">
        <v>105000</v>
      </c>
      <c r="D11" s="6">
        <v>188150</v>
      </c>
      <c r="E11" s="6">
        <v>1195000</v>
      </c>
      <c r="F11" s="6">
        <v>1063775</v>
      </c>
      <c r="G11" s="6">
        <v>1675000</v>
      </c>
      <c r="H11" s="6">
        <v>554500</v>
      </c>
      <c r="I11" s="3">
        <f>C11+E11+G11</f>
        <v>2975000</v>
      </c>
      <c r="J11" s="3">
        <f t="shared" ref="J11:J69" si="4">D11+F11+H11</f>
        <v>1806425</v>
      </c>
      <c r="K11" s="3">
        <f t="shared" ref="K11:K69" si="5">I11+J11</f>
        <v>4781425</v>
      </c>
      <c r="M11" s="3">
        <v>1674999.9999999998</v>
      </c>
      <c r="N11" s="3">
        <v>554500</v>
      </c>
      <c r="O11" s="5">
        <f t="shared" si="0"/>
        <v>2229500</v>
      </c>
      <c r="Q11" s="3">
        <f t="shared" ref="Q11:Q41" si="6">U11+BM11</f>
        <v>105000</v>
      </c>
      <c r="R11" s="3">
        <f t="shared" si="1"/>
        <v>188150</v>
      </c>
      <c r="S11" s="5">
        <f t="shared" si="2"/>
        <v>293150</v>
      </c>
      <c r="U11" s="5">
        <f>C11*V7</f>
        <v>0</v>
      </c>
      <c r="V11" s="5">
        <f>D11*V7</f>
        <v>0</v>
      </c>
      <c r="W11" s="5">
        <f t="shared" si="3"/>
        <v>0</v>
      </c>
      <c r="Y11" s="5" t="e">
        <f>#REF!</f>
        <v>#REF!</v>
      </c>
      <c r="Z11" s="5" t="e">
        <f>#REF!</f>
        <v>#REF!</v>
      </c>
      <c r="AA11" s="5" t="e">
        <f>Y11+Z11</f>
        <v>#REF!</v>
      </c>
      <c r="AC11" s="3">
        <f>+AW11+BA11+BE11+BQ11+BI11+AG11+AO11+AK11+AS11</f>
        <v>1071126.367876</v>
      </c>
      <c r="AD11" s="3">
        <f>+AX11+BB11+BF11+BR11+BJ11+AH11+AP11+AL11+AT11</f>
        <v>953504.14392241975</v>
      </c>
      <c r="AE11" s="5">
        <f>AC11+AD11</f>
        <v>2024630.5117984198</v>
      </c>
      <c r="AG11" s="5">
        <f>E11*$AH$7</f>
        <v>805.65489900000011</v>
      </c>
      <c r="AH11" s="5">
        <f>F11*$AH$7</f>
        <v>717.18455245500013</v>
      </c>
      <c r="AI11" s="5">
        <f t="shared" ref="AI11:AI12" si="7">AG11+AH11</f>
        <v>1522.8394514550002</v>
      </c>
      <c r="AJ11" s="5"/>
      <c r="AK11" s="5">
        <f>$E$11*AL7</f>
        <v>6.6085890000000003</v>
      </c>
      <c r="AL11" s="5">
        <f>$F$11*AL7</f>
        <v>5.8828885050000004</v>
      </c>
      <c r="AM11" s="5">
        <f t="shared" ref="AM11:AM13" si="8">AK11+AL11</f>
        <v>12.491477505000001</v>
      </c>
      <c r="AO11" s="5">
        <f>$E$11*AP7</f>
        <v>2658.9325989999998</v>
      </c>
      <c r="AP11" s="5">
        <f>$F$11*AP7</f>
        <v>2366.9506489549999</v>
      </c>
      <c r="AQ11" s="5">
        <f>AO11+AP11</f>
        <v>5025.8832479550001</v>
      </c>
      <c r="AS11" s="5">
        <f>$E$11*AT7</f>
        <v>1956.6208220000001</v>
      </c>
      <c r="AT11" s="5">
        <f>$F$11*AT7</f>
        <v>1741.7609329899999</v>
      </c>
      <c r="AU11" s="5">
        <f>AS11+AT11</f>
        <v>3698.38175499</v>
      </c>
      <c r="AW11" s="5">
        <f>$E$11*AX7</f>
        <v>838.72724100000005</v>
      </c>
      <c r="AX11" s="5">
        <f>$F$11*AX7</f>
        <v>746.62516384499997</v>
      </c>
      <c r="AY11" s="5">
        <f>AW11+AX11</f>
        <v>1585.3524048449999</v>
      </c>
      <c r="BA11" s="5">
        <f>$E$11*BB7</f>
        <v>230777.85292900002</v>
      </c>
      <c r="BB11" s="5">
        <f>$F$11*BB7</f>
        <v>205435.74100380501</v>
      </c>
      <c r="BC11" s="5">
        <f>BA11+BB11</f>
        <v>436213.593932805</v>
      </c>
      <c r="BE11" s="5">
        <f>$E$11*BF7</f>
        <v>2169.5239339999998</v>
      </c>
      <c r="BF11" s="5">
        <f>$F$11*BF7</f>
        <v>1931.28478903</v>
      </c>
      <c r="BG11" s="5">
        <f>BE11+BF11</f>
        <v>4100.8087230299998</v>
      </c>
      <c r="BI11" s="5">
        <f>$E$11*BJ7</f>
        <v>7050.8259960000005</v>
      </c>
      <c r="BJ11" s="5">
        <f>$F$11*BJ7</f>
        <v>6276.5626978199998</v>
      </c>
      <c r="BK11" s="5">
        <f>BI11+BJ11</f>
        <v>13327.388693820001</v>
      </c>
      <c r="BM11" s="5">
        <f>C11*BN7</f>
        <v>105000</v>
      </c>
      <c r="BN11" s="5">
        <f>D11*BN7</f>
        <v>188150</v>
      </c>
      <c r="BO11" s="5">
        <f>BM11+BN11</f>
        <v>293150</v>
      </c>
      <c r="BP11" s="5"/>
      <c r="BQ11" s="5">
        <f>E11*BR7</f>
        <v>824861.62086699985</v>
      </c>
      <c r="BR11" s="5">
        <f>F11*BR7</f>
        <v>734282.15124501486</v>
      </c>
      <c r="BS11" s="5">
        <f>BQ11+BR11</f>
        <v>1559143.7721120147</v>
      </c>
      <c r="BU11" s="5">
        <v>138718.1922600001</v>
      </c>
      <c r="BV11" s="5">
        <v>45921.932900400032</v>
      </c>
      <c r="BW11" s="5">
        <f t="shared" ref="BW11" si="9">BU11+BV11</f>
        <v>184640.12516040012</v>
      </c>
    </row>
    <row r="12" spans="1:75" ht="12" customHeight="1" x14ac:dyDescent="0.25">
      <c r="A12" s="78">
        <v>45931</v>
      </c>
      <c r="C12" s="6"/>
      <c r="D12" s="6">
        <v>185525</v>
      </c>
      <c r="E12" s="6"/>
      <c r="F12" s="6">
        <v>1033900</v>
      </c>
      <c r="G12" s="6"/>
      <c r="H12" s="6">
        <v>512625</v>
      </c>
      <c r="J12" s="3">
        <f t="shared" si="4"/>
        <v>1732050</v>
      </c>
      <c r="K12" s="3">
        <f t="shared" si="5"/>
        <v>1732050</v>
      </c>
      <c r="M12" s="3"/>
      <c r="N12" s="3">
        <v>512625</v>
      </c>
      <c r="O12" s="5">
        <f t="shared" si="0"/>
        <v>512625</v>
      </c>
      <c r="Q12" s="3"/>
      <c r="R12" s="3">
        <f t="shared" si="1"/>
        <v>185525</v>
      </c>
      <c r="S12" s="5">
        <f t="shared" si="2"/>
        <v>185525</v>
      </c>
      <c r="U12" s="5">
        <f>C12*W7</f>
        <v>0</v>
      </c>
      <c r="V12" s="5">
        <f>D12*W7</f>
        <v>0</v>
      </c>
      <c r="W12" s="5">
        <f t="shared" si="3"/>
        <v>0</v>
      </c>
      <c r="Z12" s="5" t="e">
        <f>#REF!+#REF!</f>
        <v>#REF!</v>
      </c>
      <c r="AA12" s="5" t="e">
        <f>Y12+Z12</f>
        <v>#REF!</v>
      </c>
      <c r="AC12" s="3"/>
      <c r="AD12" s="3">
        <f>+AX12+BB12+BF12+BR12+BJ12+AH12+AP12+AL12+AT12</f>
        <v>595852.21852142562</v>
      </c>
      <c r="AE12" s="5">
        <f>AC12+AD12</f>
        <v>595852.21852142562</v>
      </c>
      <c r="AG12" s="5"/>
      <c r="AH12" s="5">
        <f>F12*$AI$7</f>
        <v>2152.1472162400005</v>
      </c>
      <c r="AI12" s="5">
        <f t="shared" si="7"/>
        <v>2152.1472162400005</v>
      </c>
      <c r="AJ12" s="5"/>
      <c r="AK12" s="5"/>
      <c r="AL12" s="5">
        <f>F12*$AM$7</f>
        <v>1913.4451401800002</v>
      </c>
      <c r="AM12" s="5">
        <f t="shared" si="8"/>
        <v>1913.4451401800002</v>
      </c>
      <c r="AP12" s="5">
        <f>F12*AQ7</f>
        <v>34513.90341567</v>
      </c>
      <c r="AQ12" s="5">
        <f>AO12+AP12</f>
        <v>34513.90341567</v>
      </c>
      <c r="AT12" s="5">
        <f>F12*AU7</f>
        <v>5296.0913363400014</v>
      </c>
      <c r="AU12" s="5">
        <f>AS12+AT12</f>
        <v>5296.0913363400014</v>
      </c>
      <c r="AX12" s="5">
        <f>F12*AY7</f>
        <v>725.65698282000017</v>
      </c>
      <c r="AY12" s="5">
        <f>AW12+AX12</f>
        <v>725.65698282000017</v>
      </c>
      <c r="BB12" s="5">
        <f>F12*BC7</f>
        <v>278442.13605838007</v>
      </c>
      <c r="BC12" s="5">
        <f>BA12+BB12</f>
        <v>278442.13605838007</v>
      </c>
      <c r="BF12" s="5">
        <f>F12*BG7</f>
        <v>3117.4814496000008</v>
      </c>
      <c r="BG12" s="5">
        <f>BE12+BF12</f>
        <v>3117.4814496000008</v>
      </c>
      <c r="BJ12" s="5">
        <f>F12*BK7</f>
        <v>6414.6940074000013</v>
      </c>
      <c r="BK12" s="5">
        <f>BI12+BJ12</f>
        <v>6414.6940074000013</v>
      </c>
      <c r="BM12" s="5"/>
      <c r="BN12" s="5">
        <f>D12*BO7</f>
        <v>185525</v>
      </c>
      <c r="BO12" s="5">
        <f>BM12+BN12</f>
        <v>185525</v>
      </c>
      <c r="BP12" s="5"/>
      <c r="BR12" s="5">
        <f>F12*BS7</f>
        <v>263276.66291479568</v>
      </c>
      <c r="BS12" s="5">
        <f>BQ12+BR12</f>
        <v>263276.66291479568</v>
      </c>
    </row>
    <row r="13" spans="1:75" ht="12" customHeight="1" x14ac:dyDescent="0.25">
      <c r="A13" s="78">
        <v>46113</v>
      </c>
      <c r="C13" s="6">
        <v>145000</v>
      </c>
      <c r="D13" s="6">
        <v>185525</v>
      </c>
      <c r="E13" s="6">
        <v>1445000</v>
      </c>
      <c r="F13" s="6">
        <v>1033900</v>
      </c>
      <c r="G13" s="6">
        <v>1860000</v>
      </c>
      <c r="H13" s="6">
        <v>512625</v>
      </c>
      <c r="I13" s="3">
        <f t="shared" ref="I13:I69" si="10">C13+E13+G13</f>
        <v>3450000</v>
      </c>
      <c r="J13" s="3">
        <f t="shared" si="4"/>
        <v>1732050</v>
      </c>
      <c r="K13" s="3">
        <f t="shared" si="5"/>
        <v>5182050</v>
      </c>
      <c r="M13" s="3">
        <v>1859999.9999999995</v>
      </c>
      <c r="N13" s="3">
        <v>512624.99999999994</v>
      </c>
      <c r="O13" s="5">
        <f t="shared" si="0"/>
        <v>2372624.9999999995</v>
      </c>
      <c r="Q13" s="3">
        <f t="shared" si="6"/>
        <v>145000</v>
      </c>
      <c r="R13" s="3">
        <f t="shared" si="1"/>
        <v>185525</v>
      </c>
      <c r="S13" s="5">
        <f t="shared" si="2"/>
        <v>330525</v>
      </c>
      <c r="U13" s="5">
        <f>C13*$U$8</f>
        <v>145000</v>
      </c>
      <c r="V13" s="5">
        <f>D13*$U$8</f>
        <v>185525</v>
      </c>
      <c r="W13" s="5">
        <f t="shared" si="3"/>
        <v>330525</v>
      </c>
      <c r="Y13" s="5" t="e">
        <f>#REF!+#REF!</f>
        <v>#REF!</v>
      </c>
      <c r="Z13" s="5" t="e">
        <f>#REF!+#REF!</f>
        <v>#REF!</v>
      </c>
      <c r="AA13" s="5" t="e">
        <f t="shared" ref="AA13:AA49" si="11">Y13+Z13</f>
        <v>#REF!</v>
      </c>
      <c r="AC13" s="3">
        <f>+AW13+BA13+BE13+BQ13+BI13+AG13+AO13+AK13+AS13</f>
        <v>605076.75321163365</v>
      </c>
      <c r="AD13" s="3">
        <f>+AX13+BB13+BF13+BR13+BJ13+AH13+AP13+AL13+AT13</f>
        <v>432933.46376851777</v>
      </c>
      <c r="AE13" s="5">
        <f>AC13+AD13</f>
        <v>1038010.2169801514</v>
      </c>
      <c r="AG13" s="5">
        <f t="shared" ref="AG13:AG49" si="12">E13*$AG$8</f>
        <v>5715.5633040055063</v>
      </c>
      <c r="AH13" s="5">
        <f t="shared" ref="AH13:AH49" si="13">F13*$AG$8</f>
        <v>4089.4954325337671</v>
      </c>
      <c r="AI13" s="5">
        <f>AG13+AH13</f>
        <v>9805.058736539273</v>
      </c>
      <c r="AJ13" s="5"/>
      <c r="AK13" s="5">
        <f t="shared" ref="AK13:AK49" si="14">E13*$AK$8</f>
        <v>2964.9964735971544</v>
      </c>
      <c r="AL13" s="5">
        <f t="shared" ref="AL13:AL49" si="15">F13*$AK$8</f>
        <v>2121.4601066104483</v>
      </c>
      <c r="AM13" s="5">
        <f t="shared" si="8"/>
        <v>5086.4565802076031</v>
      </c>
      <c r="AO13" s="5">
        <f t="shared" ref="AO13:AO49" si="16">E13*$AO$8</f>
        <v>122551.46208906421</v>
      </c>
      <c r="AP13" s="5">
        <f t="shared" ref="AP13:AP49" si="17">F13*$AO$8</f>
        <v>87685.783151476469</v>
      </c>
      <c r="AQ13" s="5">
        <f>AO13+AP13</f>
        <v>210237.24524054068</v>
      </c>
      <c r="AS13" s="5">
        <f t="shared" ref="AS13:AS49" si="18">E13*$AS$8</f>
        <v>45058.277257764799</v>
      </c>
      <c r="AT13" s="5">
        <f t="shared" ref="AT13:AT49" si="19">F13*$AS$8</f>
        <v>32239.2753334277</v>
      </c>
      <c r="AU13" s="5">
        <f>AS13+AT13</f>
        <v>77297.552591192507</v>
      </c>
      <c r="AW13" s="5">
        <f t="shared" ref="AW13:AW49" si="20">E13*$AW$8</f>
        <v>1017.5519065094605</v>
      </c>
      <c r="AX13" s="5">
        <f t="shared" ref="AX13:AX49" si="21">F13*$AW$8</f>
        <v>728.06014957794548</v>
      </c>
      <c r="AY13" s="5">
        <f>AW13+AX13</f>
        <v>1745.612056087406</v>
      </c>
      <c r="BA13" s="5">
        <f t="shared" ref="BA13:BA49" si="22">E13*$BA$8</f>
        <v>414280.55905246956</v>
      </c>
      <c r="BB13" s="5">
        <f t="shared" ref="BB13:BB49" si="23">F13*$BA$8</f>
        <v>296418.45675041404</v>
      </c>
      <c r="BC13" s="5">
        <f>BA13+BB13</f>
        <v>710699.01580288354</v>
      </c>
      <c r="BE13" s="5">
        <f t="shared" ref="BE13:BE49" si="24">E13*$BE$8</f>
        <v>4371.4857951490621</v>
      </c>
      <c r="BF13" s="5">
        <f t="shared" ref="BF13:BF49" si="25">F13*$BE$8</f>
        <v>3127.8056495533669</v>
      </c>
      <c r="BG13" s="5">
        <f>BE13+BF13</f>
        <v>7499.2914447024286</v>
      </c>
      <c r="BI13" s="5">
        <f t="shared" ref="BI13:BI49" si="26">E13*$BI$8</f>
        <v>9116.8573330739819</v>
      </c>
      <c r="BJ13" s="5">
        <f t="shared" ref="BJ13:BJ49" si="27">F13*$BI$8</f>
        <v>6523.1271949240072</v>
      </c>
      <c r="BK13" s="5">
        <f>BI13+BJ13</f>
        <v>15639.984527997989</v>
      </c>
      <c r="BM13"/>
      <c r="BN13"/>
      <c r="BO13"/>
      <c r="BP13" s="5"/>
    </row>
    <row r="14" spans="1:75" ht="12" customHeight="1" x14ac:dyDescent="0.25">
      <c r="A14" s="78">
        <v>46296</v>
      </c>
      <c r="C14" s="6"/>
      <c r="D14" s="6">
        <v>181900</v>
      </c>
      <c r="E14" s="6"/>
      <c r="F14" s="6">
        <v>997775</v>
      </c>
      <c r="G14" s="6"/>
      <c r="H14" s="6">
        <v>466125</v>
      </c>
      <c r="J14" s="3">
        <f t="shared" si="4"/>
        <v>1645800</v>
      </c>
      <c r="K14" s="3">
        <f t="shared" si="5"/>
        <v>1645800</v>
      </c>
      <c r="M14" s="3"/>
      <c r="N14" s="3">
        <v>466125.00000000006</v>
      </c>
      <c r="O14" s="5">
        <f t="shared" si="0"/>
        <v>466125.00000000006</v>
      </c>
      <c r="Q14" s="3"/>
      <c r="R14" s="3">
        <f t="shared" si="1"/>
        <v>181900</v>
      </c>
      <c r="S14" s="5">
        <f t="shared" si="2"/>
        <v>181900</v>
      </c>
      <c r="U14" s="5"/>
      <c r="V14" s="5">
        <f t="shared" ref="U14:V15" si="28">D14*$U$8</f>
        <v>181900</v>
      </c>
      <c r="W14" s="5">
        <f t="shared" si="3"/>
        <v>181900</v>
      </c>
      <c r="Z14" s="5" t="e">
        <f>#REF!+#REF!</f>
        <v>#REF!</v>
      </c>
      <c r="AA14" s="5" t="e">
        <f t="shared" si="11"/>
        <v>#REF!</v>
      </c>
      <c r="AC14" s="3"/>
      <c r="AD14" s="3">
        <f>+AX14+BB14+BF14+BR14+BJ14+AH14+AP14+AL14+AT14</f>
        <v>417806.54493822699</v>
      </c>
      <c r="AE14" s="5">
        <f t="shared" ref="AE14:AE49" si="29">AC14+AD14</f>
        <v>417806.54493822699</v>
      </c>
      <c r="AG14" s="5"/>
      <c r="AH14" s="5">
        <f t="shared" si="13"/>
        <v>3946.6063499336292</v>
      </c>
      <c r="AI14" s="5">
        <f t="shared" ref="AI14:AI49" si="30">AG14+AH14</f>
        <v>3946.6063499336292</v>
      </c>
      <c r="AJ14" s="5"/>
      <c r="AK14" s="5"/>
      <c r="AL14" s="5">
        <f t="shared" si="15"/>
        <v>2047.3351947705196</v>
      </c>
      <c r="AM14" s="5">
        <f t="shared" ref="AM14:AM49" si="31">AK14+AL14</f>
        <v>2047.3351947705196</v>
      </c>
      <c r="AP14" s="5">
        <f t="shared" si="17"/>
        <v>84621.996599249862</v>
      </c>
      <c r="AQ14" s="5">
        <f t="shared" ref="AQ14:AQ49" si="32">AO14+AP14</f>
        <v>84621.996599249862</v>
      </c>
      <c r="AT14" s="5">
        <f t="shared" si="19"/>
        <v>31112.818401983583</v>
      </c>
      <c r="AU14" s="5">
        <f t="shared" ref="AU14:AU49" si="33">AS14+AT14</f>
        <v>31112.818401983583</v>
      </c>
      <c r="AX14" s="5">
        <f t="shared" si="21"/>
        <v>702.62135191520895</v>
      </c>
      <c r="AY14" s="5">
        <f t="shared" ref="AY14:AY49" si="34">AW14+AX14</f>
        <v>702.62135191520895</v>
      </c>
      <c r="BB14" s="5">
        <f t="shared" si="23"/>
        <v>286061.44277410232</v>
      </c>
      <c r="BC14" s="5">
        <f t="shared" ref="BC14:BC49" si="35">BA14+BB14</f>
        <v>286061.44277410232</v>
      </c>
      <c r="BF14" s="5">
        <f t="shared" si="25"/>
        <v>3018.5185046746401</v>
      </c>
      <c r="BG14" s="5">
        <f t="shared" ref="BG14:BG49" si="36">BE14+BF14</f>
        <v>3018.5185046746401</v>
      </c>
      <c r="BJ14" s="5">
        <f t="shared" si="27"/>
        <v>6295.2057615971571</v>
      </c>
      <c r="BK14" s="5">
        <f t="shared" ref="BK14:BK49" si="37">BI14+BJ14</f>
        <v>6295.2057615971571</v>
      </c>
      <c r="BP14" s="5"/>
    </row>
    <row r="15" spans="1:75" ht="12" customHeight="1" x14ac:dyDescent="0.25">
      <c r="A15" s="78">
        <v>46478</v>
      </c>
      <c r="C15" s="6">
        <v>150000</v>
      </c>
      <c r="D15" s="6">
        <v>181900</v>
      </c>
      <c r="E15" s="6">
        <v>1515000</v>
      </c>
      <c r="F15" s="6">
        <v>997775</v>
      </c>
      <c r="G15" s="6">
        <v>1955000</v>
      </c>
      <c r="H15" s="6">
        <v>466125</v>
      </c>
      <c r="I15" s="3">
        <f t="shared" si="10"/>
        <v>3620000</v>
      </c>
      <c r="J15" s="3">
        <f t="shared" si="4"/>
        <v>1645800</v>
      </c>
      <c r="K15" s="3">
        <f t="shared" si="5"/>
        <v>5265800</v>
      </c>
      <c r="M15" s="3">
        <v>1955000</v>
      </c>
      <c r="N15" s="3">
        <v>466125.00000000006</v>
      </c>
      <c r="O15" s="5">
        <f t="shared" si="0"/>
        <v>2421125</v>
      </c>
      <c r="Q15" s="3">
        <f t="shared" si="6"/>
        <v>150000</v>
      </c>
      <c r="R15" s="3">
        <f t="shared" si="1"/>
        <v>181900</v>
      </c>
      <c r="S15" s="5">
        <f t="shared" si="2"/>
        <v>331900</v>
      </c>
      <c r="U15" s="5">
        <f t="shared" si="28"/>
        <v>150000</v>
      </c>
      <c r="V15" s="5">
        <f t="shared" si="28"/>
        <v>181900</v>
      </c>
      <c r="W15" s="5">
        <f t="shared" ref="W15:W69" si="38">U15+V15</f>
        <v>331900</v>
      </c>
      <c r="Y15" s="5" t="e">
        <f>#REF!+#REF!</f>
        <v>#REF!</v>
      </c>
      <c r="Z15" s="5" t="e">
        <f>#REF!+#REF!</f>
        <v>#REF!</v>
      </c>
      <c r="AA15" s="5" t="e">
        <f t="shared" si="11"/>
        <v>#REF!</v>
      </c>
      <c r="AC15" s="3">
        <f t="shared" ref="AC15" si="39">+AW15+BA15+BE15+BQ15+BI15+AG15+AO15+AK15+AS15</f>
        <v>634388.42983780289</v>
      </c>
      <c r="AD15" s="3">
        <f t="shared" ref="AD15:AD49" si="40">+AX15+BB15+BF15+BR15+BJ15+AH15+AP15+AL15+AT15</f>
        <v>417806.54493822699</v>
      </c>
      <c r="AE15" s="5">
        <f t="shared" si="29"/>
        <v>1052194.9747760298</v>
      </c>
      <c r="AG15" s="5">
        <f t="shared" si="12"/>
        <v>5992.4418031614832</v>
      </c>
      <c r="AH15" s="5">
        <f t="shared" si="13"/>
        <v>3946.6063499336292</v>
      </c>
      <c r="AI15" s="5">
        <f t="shared" si="30"/>
        <v>9939.0481530951129</v>
      </c>
      <c r="AJ15" s="5"/>
      <c r="AK15" s="5">
        <f t="shared" si="14"/>
        <v>3108.6295207610301</v>
      </c>
      <c r="AL15" s="5">
        <f t="shared" si="15"/>
        <v>2047.3351947705196</v>
      </c>
      <c r="AM15" s="5">
        <f t="shared" si="31"/>
        <v>5155.9647155315497</v>
      </c>
      <c r="AO15" s="5">
        <f t="shared" si="16"/>
        <v>128488.21111760019</v>
      </c>
      <c r="AP15" s="5">
        <f t="shared" si="17"/>
        <v>84621.996599249862</v>
      </c>
      <c r="AQ15" s="5">
        <f t="shared" si="32"/>
        <v>213110.20771685004</v>
      </c>
      <c r="AS15" s="5">
        <f t="shared" si="18"/>
        <v>47241.031173365867</v>
      </c>
      <c r="AT15" s="5">
        <f t="shared" si="19"/>
        <v>31112.818401983583</v>
      </c>
      <c r="AU15" s="5">
        <f t="shared" si="33"/>
        <v>78353.84957534945</v>
      </c>
      <c r="AW15" s="5">
        <f t="shared" si="20"/>
        <v>1066.8450784510953</v>
      </c>
      <c r="AX15" s="5">
        <f t="shared" si="21"/>
        <v>702.62135191520895</v>
      </c>
      <c r="AY15" s="5">
        <f t="shared" si="34"/>
        <v>1769.4664303663044</v>
      </c>
      <c r="BA15" s="5">
        <f t="shared" si="22"/>
        <v>434349.51347023627</v>
      </c>
      <c r="BB15" s="5">
        <f t="shared" si="23"/>
        <v>286061.44277410232</v>
      </c>
      <c r="BC15" s="5">
        <f t="shared" si="35"/>
        <v>720410.95624433854</v>
      </c>
      <c r="BE15" s="5">
        <f t="shared" si="24"/>
        <v>4583.2532731147603</v>
      </c>
      <c r="BF15" s="5">
        <f t="shared" si="25"/>
        <v>3018.5185046746401</v>
      </c>
      <c r="BG15" s="5">
        <f t="shared" si="36"/>
        <v>7601.7717777894004</v>
      </c>
      <c r="BI15" s="5">
        <f t="shared" si="26"/>
        <v>9558.5044011121681</v>
      </c>
      <c r="BJ15" s="5">
        <f t="shared" si="27"/>
        <v>6295.2057615971571</v>
      </c>
      <c r="BK15" s="5">
        <f t="shared" si="37"/>
        <v>15853.710162709325</v>
      </c>
      <c r="BP15" s="5"/>
    </row>
    <row r="16" spans="1:75" ht="12" customHeight="1" x14ac:dyDescent="0.25">
      <c r="A16" s="78">
        <v>46661</v>
      </c>
      <c r="C16" s="6"/>
      <c r="D16" s="6">
        <v>178150</v>
      </c>
      <c r="E16" s="6"/>
      <c r="F16" s="6">
        <v>959900</v>
      </c>
      <c r="G16" s="6"/>
      <c r="H16" s="6">
        <v>417250</v>
      </c>
      <c r="J16" s="3">
        <f t="shared" si="4"/>
        <v>1555300</v>
      </c>
      <c r="K16" s="3">
        <f t="shared" si="5"/>
        <v>1555300</v>
      </c>
      <c r="M16" s="3"/>
      <c r="N16" s="3">
        <v>417249.99999999994</v>
      </c>
      <c r="O16" s="5">
        <f t="shared" si="0"/>
        <v>417249.99999999994</v>
      </c>
      <c r="Q16" s="3"/>
      <c r="R16" s="3">
        <f t="shared" si="1"/>
        <v>178150</v>
      </c>
      <c r="S16" s="5">
        <f t="shared" si="2"/>
        <v>178150</v>
      </c>
      <c r="U16" s="5"/>
      <c r="V16" s="5">
        <f t="shared" ref="V16:V69" si="41">D16*$U$8</f>
        <v>178150</v>
      </c>
      <c r="W16" s="5">
        <f t="shared" si="38"/>
        <v>178150</v>
      </c>
      <c r="Z16" s="5" t="e">
        <f>#REF!+#REF!</f>
        <v>#REF!</v>
      </c>
      <c r="AA16" s="5" t="e">
        <f t="shared" si="11"/>
        <v>#REF!</v>
      </c>
      <c r="AC16" s="3"/>
      <c r="AD16" s="3">
        <f t="shared" si="40"/>
        <v>401946.83419228182</v>
      </c>
      <c r="AE16" s="5">
        <f t="shared" si="29"/>
        <v>401946.83419228182</v>
      </c>
      <c r="AG16" s="5"/>
      <c r="AH16" s="5">
        <f t="shared" si="13"/>
        <v>3796.7953048545924</v>
      </c>
      <c r="AI16" s="5">
        <f t="shared" si="30"/>
        <v>3796.7953048545924</v>
      </c>
      <c r="AJ16" s="5"/>
      <c r="AK16" s="5"/>
      <c r="AL16" s="5">
        <f t="shared" si="15"/>
        <v>1969.6194567514938</v>
      </c>
      <c r="AM16" s="5">
        <f t="shared" si="31"/>
        <v>1969.6194567514938</v>
      </c>
      <c r="AP16" s="5">
        <f t="shared" si="17"/>
        <v>81409.791321309851</v>
      </c>
      <c r="AQ16" s="5">
        <f t="shared" si="32"/>
        <v>81409.791321309851</v>
      </c>
      <c r="AT16" s="5">
        <f t="shared" si="19"/>
        <v>29931.792622649435</v>
      </c>
      <c r="AU16" s="5">
        <f t="shared" si="33"/>
        <v>29931.792622649435</v>
      </c>
      <c r="AX16" s="5">
        <f t="shared" si="21"/>
        <v>675.95022495393152</v>
      </c>
      <c r="AY16" s="5">
        <f t="shared" si="34"/>
        <v>675.95022495393152</v>
      </c>
      <c r="BB16" s="5">
        <f t="shared" si="23"/>
        <v>275202.7049373464</v>
      </c>
      <c r="BC16" s="5">
        <f t="shared" si="35"/>
        <v>275202.7049373464</v>
      </c>
      <c r="BF16" s="5">
        <f t="shared" si="25"/>
        <v>2903.9371728467713</v>
      </c>
      <c r="BG16" s="5">
        <f t="shared" si="36"/>
        <v>2903.9371728467713</v>
      </c>
      <c r="BJ16" s="5">
        <f t="shared" si="27"/>
        <v>6056.2431515693534</v>
      </c>
      <c r="BK16" s="5">
        <f t="shared" si="37"/>
        <v>6056.2431515693534</v>
      </c>
      <c r="BP16" s="5"/>
    </row>
    <row r="17" spans="1:68" ht="12" customHeight="1" x14ac:dyDescent="0.25">
      <c r="A17" s="78">
        <v>46844</v>
      </c>
      <c r="C17" s="6">
        <v>160000</v>
      </c>
      <c r="D17" s="6">
        <v>178150</v>
      </c>
      <c r="E17" s="6">
        <v>1590000</v>
      </c>
      <c r="F17" s="6">
        <v>959900</v>
      </c>
      <c r="G17" s="6">
        <v>2050000</v>
      </c>
      <c r="H17" s="6">
        <v>417250</v>
      </c>
      <c r="I17" s="3">
        <f t="shared" si="10"/>
        <v>3800000</v>
      </c>
      <c r="J17" s="3">
        <f t="shared" si="4"/>
        <v>1555300</v>
      </c>
      <c r="K17" s="3">
        <f t="shared" si="5"/>
        <v>5355300</v>
      </c>
      <c r="M17" s="3">
        <v>2049999.9999999998</v>
      </c>
      <c r="N17" s="3">
        <v>417249.99999999994</v>
      </c>
      <c r="O17" s="5">
        <f t="shared" si="0"/>
        <v>2467249.9999999995</v>
      </c>
      <c r="Q17" s="3">
        <f t="shared" si="6"/>
        <v>160000</v>
      </c>
      <c r="R17" s="3">
        <f t="shared" si="1"/>
        <v>178150</v>
      </c>
      <c r="S17" s="5">
        <f t="shared" si="2"/>
        <v>338150</v>
      </c>
      <c r="U17" s="5">
        <f t="shared" ref="U17:U69" si="42">C17*$U$8</f>
        <v>160000</v>
      </c>
      <c r="V17" s="5">
        <f t="shared" si="41"/>
        <v>178150</v>
      </c>
      <c r="W17" s="5">
        <f t="shared" si="38"/>
        <v>338150</v>
      </c>
      <c r="Y17" s="5" t="e">
        <f>#REF!+#REF!</f>
        <v>#REF!</v>
      </c>
      <c r="Z17" s="5" t="e">
        <f>#REF!+#REF!</f>
        <v>#REF!</v>
      </c>
      <c r="AA17" s="5" t="e">
        <f t="shared" si="11"/>
        <v>#REF!</v>
      </c>
      <c r="AC17" s="3">
        <f t="shared" ref="AC17" si="43">+AW17+BA17+BE17+BQ17+BI17+AG17+AO17+AK17+AS17</f>
        <v>665793.79765155539</v>
      </c>
      <c r="AD17" s="3">
        <f t="shared" si="40"/>
        <v>401946.83419228182</v>
      </c>
      <c r="AE17" s="5">
        <f t="shared" si="29"/>
        <v>1067740.6318438372</v>
      </c>
      <c r="AG17" s="5">
        <f t="shared" si="12"/>
        <v>6289.0973379714569</v>
      </c>
      <c r="AH17" s="5">
        <f t="shared" si="13"/>
        <v>3796.7953048545924</v>
      </c>
      <c r="AI17" s="5">
        <f t="shared" si="30"/>
        <v>10085.892642826049</v>
      </c>
      <c r="AJ17" s="5"/>
      <c r="AK17" s="5">
        <f t="shared" si="14"/>
        <v>3262.5220712937544</v>
      </c>
      <c r="AL17" s="5">
        <f t="shared" si="15"/>
        <v>1969.6194567514938</v>
      </c>
      <c r="AM17" s="5">
        <f t="shared" si="31"/>
        <v>5232.1415280452484</v>
      </c>
      <c r="AO17" s="5">
        <f t="shared" si="16"/>
        <v>134849.01364817447</v>
      </c>
      <c r="AP17" s="5">
        <f t="shared" si="17"/>
        <v>81409.791321309851</v>
      </c>
      <c r="AQ17" s="5">
        <f t="shared" si="32"/>
        <v>216258.80496948434</v>
      </c>
      <c r="AS17" s="5">
        <f t="shared" si="18"/>
        <v>49579.696082938433</v>
      </c>
      <c r="AT17" s="5">
        <f t="shared" si="19"/>
        <v>29931.792622649435</v>
      </c>
      <c r="AU17" s="5">
        <f t="shared" si="33"/>
        <v>79511.488705587864</v>
      </c>
      <c r="AW17" s="5">
        <f t="shared" si="20"/>
        <v>1119.6591912457038</v>
      </c>
      <c r="AX17" s="5">
        <f t="shared" si="21"/>
        <v>675.95022495393152</v>
      </c>
      <c r="AY17" s="5">
        <f t="shared" si="34"/>
        <v>1795.6094161996352</v>
      </c>
      <c r="BA17" s="5">
        <f t="shared" si="22"/>
        <v>455851.96463212912</v>
      </c>
      <c r="BB17" s="5">
        <f t="shared" si="23"/>
        <v>275202.7049373464</v>
      </c>
      <c r="BC17" s="5">
        <f t="shared" si="35"/>
        <v>731054.66956947558</v>
      </c>
      <c r="BE17" s="5">
        <f t="shared" si="24"/>
        <v>4810.14699950658</v>
      </c>
      <c r="BF17" s="5">
        <f t="shared" si="25"/>
        <v>2903.9371728467713</v>
      </c>
      <c r="BG17" s="5">
        <f t="shared" si="36"/>
        <v>7714.0841723533513</v>
      </c>
      <c r="BI17" s="5">
        <f t="shared" si="26"/>
        <v>10031.697688295939</v>
      </c>
      <c r="BJ17" s="5">
        <f t="shared" si="27"/>
        <v>6056.2431515693534</v>
      </c>
      <c r="BK17" s="5">
        <f t="shared" si="37"/>
        <v>16087.940839865292</v>
      </c>
      <c r="BP17" s="5"/>
    </row>
    <row r="18" spans="1:68" ht="12" customHeight="1" x14ac:dyDescent="0.25">
      <c r="A18" s="78">
        <v>47027</v>
      </c>
      <c r="C18" s="6"/>
      <c r="D18" s="6">
        <v>174150</v>
      </c>
      <c r="E18" s="6"/>
      <c r="F18" s="6">
        <v>920150</v>
      </c>
      <c r="G18" s="6"/>
      <c r="H18" s="6">
        <v>366000</v>
      </c>
      <c r="J18" s="3">
        <f t="shared" si="4"/>
        <v>1460300</v>
      </c>
      <c r="K18" s="3">
        <f t="shared" si="5"/>
        <v>1460300</v>
      </c>
      <c r="M18" s="3"/>
      <c r="N18" s="3">
        <v>366000</v>
      </c>
      <c r="O18" s="5">
        <f t="shared" si="0"/>
        <v>366000</v>
      </c>
      <c r="Q18" s="3"/>
      <c r="R18" s="3">
        <f t="shared" si="1"/>
        <v>174150</v>
      </c>
      <c r="S18" s="5">
        <f t="shared" si="2"/>
        <v>174150</v>
      </c>
      <c r="U18" s="5"/>
      <c r="V18" s="5">
        <f t="shared" si="41"/>
        <v>174150</v>
      </c>
      <c r="W18" s="5">
        <f t="shared" si="38"/>
        <v>174150</v>
      </c>
      <c r="Z18" s="5" t="e">
        <f>#REF!+#REF!</f>
        <v>#REF!</v>
      </c>
      <c r="AA18" s="5" t="e">
        <f t="shared" si="11"/>
        <v>#REF!</v>
      </c>
      <c r="AC18" s="3"/>
      <c r="AD18" s="3">
        <f t="shared" si="40"/>
        <v>385301.98925099289</v>
      </c>
      <c r="AE18" s="5">
        <f t="shared" si="29"/>
        <v>385301.98925099289</v>
      </c>
      <c r="AG18" s="5"/>
      <c r="AH18" s="5">
        <f t="shared" si="13"/>
        <v>3639.5678714053061</v>
      </c>
      <c r="AI18" s="5">
        <f t="shared" si="30"/>
        <v>3639.5678714053061</v>
      </c>
      <c r="AJ18" s="5"/>
      <c r="AK18" s="5"/>
      <c r="AL18" s="5">
        <f t="shared" si="15"/>
        <v>1888.05640496915</v>
      </c>
      <c r="AM18" s="5">
        <f t="shared" si="31"/>
        <v>1888.05640496915</v>
      </c>
      <c r="AP18" s="5">
        <f t="shared" si="17"/>
        <v>78038.565980105501</v>
      </c>
      <c r="AQ18" s="5">
        <f t="shared" si="32"/>
        <v>78038.565980105501</v>
      </c>
      <c r="AT18" s="5">
        <f t="shared" si="19"/>
        <v>28692.300220575973</v>
      </c>
      <c r="AU18" s="5">
        <f t="shared" si="33"/>
        <v>28692.300220575973</v>
      </c>
      <c r="AX18" s="5">
        <f t="shared" si="21"/>
        <v>647.95874517278901</v>
      </c>
      <c r="AY18" s="5">
        <f t="shared" si="34"/>
        <v>647.95874517278901</v>
      </c>
      <c r="BB18" s="5">
        <f t="shared" si="23"/>
        <v>263806.40582154319</v>
      </c>
      <c r="BC18" s="5">
        <f t="shared" si="35"/>
        <v>263806.40582154319</v>
      </c>
      <c r="BF18" s="5">
        <f t="shared" si="25"/>
        <v>2783.6834978591069</v>
      </c>
      <c r="BG18" s="5">
        <f t="shared" si="36"/>
        <v>2783.6834978591069</v>
      </c>
      <c r="BJ18" s="5">
        <f t="shared" si="27"/>
        <v>5805.450709361955</v>
      </c>
      <c r="BK18" s="5">
        <f t="shared" si="37"/>
        <v>5805.450709361955</v>
      </c>
      <c r="BP18" s="5"/>
    </row>
    <row r="19" spans="1:68" ht="12" customHeight="1" x14ac:dyDescent="0.25">
      <c r="A19" s="78">
        <v>47209</v>
      </c>
      <c r="B19" s="80"/>
      <c r="C19" s="6">
        <v>165000</v>
      </c>
      <c r="D19" s="6">
        <v>174150</v>
      </c>
      <c r="E19" s="6">
        <v>1670000</v>
      </c>
      <c r="F19" s="6">
        <v>920150</v>
      </c>
      <c r="G19" s="6">
        <v>2155000</v>
      </c>
      <c r="H19" s="6">
        <v>366000</v>
      </c>
      <c r="I19" s="3">
        <f t="shared" si="10"/>
        <v>3990000</v>
      </c>
      <c r="J19" s="3">
        <f t="shared" si="4"/>
        <v>1460300</v>
      </c>
      <c r="K19" s="3">
        <f t="shared" si="5"/>
        <v>5450300</v>
      </c>
      <c r="M19" s="3">
        <v>2155000</v>
      </c>
      <c r="N19" s="3">
        <v>366000</v>
      </c>
      <c r="O19" s="5">
        <f t="shared" si="0"/>
        <v>2521000</v>
      </c>
      <c r="Q19" s="3">
        <f t="shared" si="6"/>
        <v>165000</v>
      </c>
      <c r="R19" s="3">
        <f t="shared" si="1"/>
        <v>174150</v>
      </c>
      <c r="S19" s="5">
        <f t="shared" si="2"/>
        <v>339150</v>
      </c>
      <c r="U19" s="5">
        <f t="shared" si="42"/>
        <v>165000</v>
      </c>
      <c r="V19" s="5">
        <f t="shared" si="41"/>
        <v>174150</v>
      </c>
      <c r="W19" s="5">
        <f t="shared" si="38"/>
        <v>339150</v>
      </c>
      <c r="Y19" s="5" t="e">
        <f>#REF!+#REF!</f>
        <v>#REF!</v>
      </c>
      <c r="Z19" s="5" t="e">
        <f>#REF!+#REF!</f>
        <v>#REF!</v>
      </c>
      <c r="AA19" s="5" t="e">
        <f t="shared" si="11"/>
        <v>#REF!</v>
      </c>
      <c r="AC19" s="3">
        <f t="shared" ref="AC19" si="44">+AW19+BA19+BE19+BQ19+BI19+AG19+AO19+AK19+AS19</f>
        <v>699292.85665289173</v>
      </c>
      <c r="AD19" s="3">
        <f t="shared" si="40"/>
        <v>385301.98925099289</v>
      </c>
      <c r="AE19" s="5">
        <f t="shared" si="29"/>
        <v>1084594.8459038846</v>
      </c>
      <c r="AG19" s="5">
        <f t="shared" si="12"/>
        <v>6605.5299084354301</v>
      </c>
      <c r="AH19" s="5">
        <f t="shared" si="13"/>
        <v>3639.5678714053061</v>
      </c>
      <c r="AI19" s="5">
        <f t="shared" si="30"/>
        <v>10245.097779840737</v>
      </c>
      <c r="AJ19" s="5"/>
      <c r="AK19" s="5">
        <f t="shared" si="14"/>
        <v>3426.6741251953272</v>
      </c>
      <c r="AL19" s="5">
        <f t="shared" si="15"/>
        <v>1888.05640496915</v>
      </c>
      <c r="AM19" s="5">
        <f t="shared" si="31"/>
        <v>5314.7305301644774</v>
      </c>
      <c r="AO19" s="5">
        <f t="shared" si="16"/>
        <v>141633.86968078703</v>
      </c>
      <c r="AP19" s="5">
        <f t="shared" si="17"/>
        <v>78038.565980105501</v>
      </c>
      <c r="AQ19" s="5">
        <f t="shared" si="32"/>
        <v>219672.43566089252</v>
      </c>
      <c r="AS19" s="5">
        <f t="shared" si="18"/>
        <v>52074.271986482505</v>
      </c>
      <c r="AT19" s="5">
        <f t="shared" si="19"/>
        <v>28692.300220575973</v>
      </c>
      <c r="AU19" s="5">
        <f t="shared" si="33"/>
        <v>80766.572207058474</v>
      </c>
      <c r="AW19" s="5">
        <f t="shared" si="20"/>
        <v>1175.9942448932866</v>
      </c>
      <c r="AX19" s="5">
        <f t="shared" si="21"/>
        <v>647.95874517278901</v>
      </c>
      <c r="AY19" s="5">
        <f t="shared" si="34"/>
        <v>1823.9529900660755</v>
      </c>
      <c r="BA19" s="5">
        <f t="shared" si="22"/>
        <v>478787.91253814823</v>
      </c>
      <c r="BB19" s="5">
        <f t="shared" si="23"/>
        <v>263806.40582154319</v>
      </c>
      <c r="BC19" s="5">
        <f t="shared" si="35"/>
        <v>742594.31835969142</v>
      </c>
      <c r="BE19" s="5">
        <f t="shared" si="24"/>
        <v>5052.1669743245211</v>
      </c>
      <c r="BF19" s="5">
        <f t="shared" si="25"/>
        <v>2783.6834978591069</v>
      </c>
      <c r="BG19" s="5">
        <f t="shared" si="36"/>
        <v>7835.850472183628</v>
      </c>
      <c r="BI19" s="5">
        <f t="shared" si="26"/>
        <v>10536.437194625294</v>
      </c>
      <c r="BJ19" s="5">
        <f t="shared" si="27"/>
        <v>5805.450709361955</v>
      </c>
      <c r="BK19" s="5">
        <f t="shared" si="37"/>
        <v>16341.887903987248</v>
      </c>
      <c r="BP19" s="5"/>
    </row>
    <row r="20" spans="1:68" ht="12" customHeight="1" x14ac:dyDescent="0.25">
      <c r="A20" s="78">
        <v>47392</v>
      </c>
      <c r="C20" s="6"/>
      <c r="D20" s="6">
        <v>170025</v>
      </c>
      <c r="E20" s="6"/>
      <c r="F20" s="6">
        <v>878400</v>
      </c>
      <c r="G20" s="6"/>
      <c r="H20" s="6">
        <v>312125</v>
      </c>
      <c r="J20" s="3">
        <f t="shared" si="4"/>
        <v>1360550</v>
      </c>
      <c r="K20" s="3">
        <f t="shared" si="5"/>
        <v>1360550</v>
      </c>
      <c r="M20" s="3"/>
      <c r="N20" s="3">
        <v>312125</v>
      </c>
      <c r="O20" s="5">
        <f t="shared" si="0"/>
        <v>312125</v>
      </c>
      <c r="Q20" s="3"/>
      <c r="R20" s="3">
        <f t="shared" si="1"/>
        <v>170025</v>
      </c>
      <c r="S20" s="5">
        <f t="shared" si="2"/>
        <v>170025</v>
      </c>
      <c r="U20" s="5"/>
      <c r="V20" s="5">
        <f t="shared" si="41"/>
        <v>170025</v>
      </c>
      <c r="W20" s="5">
        <f t="shared" si="38"/>
        <v>170025</v>
      </c>
      <c r="Z20" s="5" t="e">
        <f>#REF!+#REF!</f>
        <v>#REF!</v>
      </c>
      <c r="AA20" s="5" t="e">
        <f t="shared" si="11"/>
        <v>#REF!</v>
      </c>
      <c r="AC20" s="3"/>
      <c r="AD20" s="3">
        <f t="shared" si="40"/>
        <v>367819.66783467057</v>
      </c>
      <c r="AE20" s="5">
        <f t="shared" si="29"/>
        <v>367819.66783467057</v>
      </c>
      <c r="AG20" s="5"/>
      <c r="AH20" s="5">
        <f t="shared" si="13"/>
        <v>3474.4296236944201</v>
      </c>
      <c r="AI20" s="5">
        <f t="shared" si="30"/>
        <v>3474.4296236944201</v>
      </c>
      <c r="AJ20" s="5"/>
      <c r="AK20" s="5"/>
      <c r="AL20" s="5">
        <f t="shared" si="15"/>
        <v>1802.3895518392667</v>
      </c>
      <c r="AM20" s="5">
        <f t="shared" si="31"/>
        <v>1802.3895518392667</v>
      </c>
      <c r="AP20" s="5">
        <f t="shared" si="17"/>
        <v>74497.719238085818</v>
      </c>
      <c r="AQ20" s="5">
        <f t="shared" si="32"/>
        <v>74497.719238085818</v>
      </c>
      <c r="AT20" s="5">
        <f t="shared" si="19"/>
        <v>27390.443420913911</v>
      </c>
      <c r="AU20" s="5">
        <f t="shared" si="33"/>
        <v>27390.443420913911</v>
      </c>
      <c r="AX20" s="5">
        <f t="shared" si="21"/>
        <v>618.55888905045686</v>
      </c>
      <c r="AY20" s="5">
        <f t="shared" si="34"/>
        <v>618.55888905045686</v>
      </c>
      <c r="BB20" s="5">
        <f t="shared" si="23"/>
        <v>251836.70800808945</v>
      </c>
      <c r="BC20" s="5">
        <f t="shared" si="35"/>
        <v>251836.70800808945</v>
      </c>
      <c r="BF20" s="5">
        <f t="shared" si="25"/>
        <v>2657.3793235009939</v>
      </c>
      <c r="BG20" s="5">
        <f t="shared" si="36"/>
        <v>2657.3793235009939</v>
      </c>
      <c r="BJ20" s="5">
        <f t="shared" si="27"/>
        <v>5542.0397794963228</v>
      </c>
      <c r="BK20" s="5">
        <f t="shared" si="37"/>
        <v>5542.0397794963228</v>
      </c>
      <c r="BP20" s="5"/>
    </row>
    <row r="21" spans="1:68" ht="12" customHeight="1" x14ac:dyDescent="0.25">
      <c r="A21" s="78">
        <v>11049</v>
      </c>
      <c r="C21" s="6">
        <v>175000</v>
      </c>
      <c r="D21" s="6">
        <v>170025</v>
      </c>
      <c r="E21" s="6">
        <v>1755000</v>
      </c>
      <c r="F21" s="6">
        <v>878400</v>
      </c>
      <c r="G21" s="6">
        <v>2260000</v>
      </c>
      <c r="H21" s="6">
        <v>312125</v>
      </c>
      <c r="I21" s="3">
        <f t="shared" si="10"/>
        <v>4190000</v>
      </c>
      <c r="J21" s="3">
        <f t="shared" si="4"/>
        <v>1360550</v>
      </c>
      <c r="K21" s="3">
        <f t="shared" si="5"/>
        <v>5550550</v>
      </c>
      <c r="M21" s="3">
        <v>2259999.9999999995</v>
      </c>
      <c r="N21" s="3">
        <v>312125</v>
      </c>
      <c r="O21" s="5">
        <f t="shared" si="0"/>
        <v>2572124.9999999995</v>
      </c>
      <c r="Q21" s="3">
        <f t="shared" si="6"/>
        <v>175000</v>
      </c>
      <c r="R21" s="3">
        <f t="shared" si="1"/>
        <v>170025</v>
      </c>
      <c r="S21" s="5">
        <f t="shared" si="2"/>
        <v>345025</v>
      </c>
      <c r="U21" s="5">
        <f t="shared" si="42"/>
        <v>175000</v>
      </c>
      <c r="V21" s="5">
        <f t="shared" si="41"/>
        <v>170025</v>
      </c>
      <c r="W21" s="5">
        <f t="shared" si="38"/>
        <v>345025</v>
      </c>
      <c r="Y21" s="5" t="e">
        <f>#REF!+#REF!</f>
        <v>#REF!</v>
      </c>
      <c r="Z21" s="5" t="e">
        <f>#REF!+#REF!</f>
        <v>#REF!</v>
      </c>
      <c r="AA21" s="5" t="e">
        <f t="shared" si="11"/>
        <v>#REF!</v>
      </c>
      <c r="AC21" s="3">
        <f t="shared" ref="AC21" si="45">+AW21+BA21+BE21+BQ21+BI21+AG21+AO21+AK21+AS21</f>
        <v>734885.6068418111</v>
      </c>
      <c r="AD21" s="3">
        <f t="shared" si="40"/>
        <v>367819.66783467057</v>
      </c>
      <c r="AE21" s="5">
        <f t="shared" si="29"/>
        <v>1102705.2746764817</v>
      </c>
      <c r="AG21" s="5">
        <f t="shared" si="12"/>
        <v>6941.739514553401</v>
      </c>
      <c r="AH21" s="5">
        <f t="shared" si="13"/>
        <v>3474.4296236944201</v>
      </c>
      <c r="AI21" s="5">
        <f t="shared" si="30"/>
        <v>10416.16913824782</v>
      </c>
      <c r="AJ21" s="5"/>
      <c r="AK21" s="5">
        <f t="shared" si="14"/>
        <v>3601.0856824657481</v>
      </c>
      <c r="AL21" s="5">
        <f t="shared" si="15"/>
        <v>1802.3895518392667</v>
      </c>
      <c r="AM21" s="5">
        <f t="shared" si="31"/>
        <v>5403.475234305015</v>
      </c>
      <c r="AO21" s="5">
        <f t="shared" si="16"/>
        <v>148842.77921543785</v>
      </c>
      <c r="AP21" s="5">
        <f t="shared" si="17"/>
        <v>74497.719238085818</v>
      </c>
      <c r="AQ21" s="5">
        <f t="shared" si="32"/>
        <v>223340.49845352367</v>
      </c>
      <c r="AS21" s="5">
        <f t="shared" si="18"/>
        <v>54724.758883998082</v>
      </c>
      <c r="AT21" s="5">
        <f t="shared" si="19"/>
        <v>27390.443420913911</v>
      </c>
      <c r="AU21" s="5">
        <f t="shared" si="33"/>
        <v>82115.202304911989</v>
      </c>
      <c r="AW21" s="5">
        <f t="shared" si="20"/>
        <v>1235.8502393938429</v>
      </c>
      <c r="AX21" s="5">
        <f t="shared" si="21"/>
        <v>618.55888905045686</v>
      </c>
      <c r="AY21" s="5">
        <f t="shared" si="34"/>
        <v>1854.4091284442998</v>
      </c>
      <c r="BA21" s="5">
        <f t="shared" si="22"/>
        <v>503157.35718829348</v>
      </c>
      <c r="BB21" s="5">
        <f t="shared" si="23"/>
        <v>251836.70800808945</v>
      </c>
      <c r="BC21" s="5">
        <f t="shared" si="35"/>
        <v>754994.06519638293</v>
      </c>
      <c r="BE21" s="5">
        <f t="shared" si="24"/>
        <v>5309.3131975685837</v>
      </c>
      <c r="BF21" s="5">
        <f t="shared" si="25"/>
        <v>2657.3793235009939</v>
      </c>
      <c r="BG21" s="5">
        <f t="shared" si="36"/>
        <v>7966.6925210695772</v>
      </c>
      <c r="BI21" s="5">
        <f t="shared" si="26"/>
        <v>11072.722920100234</v>
      </c>
      <c r="BJ21" s="5">
        <f t="shared" si="27"/>
        <v>5542.0397794963228</v>
      </c>
      <c r="BK21" s="5">
        <f t="shared" si="37"/>
        <v>16614.762699596555</v>
      </c>
      <c r="BP21" s="5"/>
    </row>
    <row r="22" spans="1:68" ht="12" customHeight="1" x14ac:dyDescent="0.25">
      <c r="A22" s="78">
        <v>11232</v>
      </c>
      <c r="C22" s="6"/>
      <c r="D22" s="6">
        <v>165650</v>
      </c>
      <c r="E22" s="6"/>
      <c r="F22" s="6">
        <v>834525</v>
      </c>
      <c r="G22" s="6"/>
      <c r="H22" s="6">
        <v>255625</v>
      </c>
      <c r="J22" s="3">
        <f t="shared" si="4"/>
        <v>1255800</v>
      </c>
      <c r="K22" s="3">
        <f t="shared" si="5"/>
        <v>1255800</v>
      </c>
      <c r="M22" s="3"/>
      <c r="N22" s="3">
        <v>255624.99999999997</v>
      </c>
      <c r="O22" s="5">
        <f t="shared" si="0"/>
        <v>255624.99999999997</v>
      </c>
      <c r="Q22" s="3"/>
      <c r="R22" s="3">
        <f t="shared" si="1"/>
        <v>165650</v>
      </c>
      <c r="S22" s="5">
        <f t="shared" si="2"/>
        <v>165650</v>
      </c>
      <c r="U22" s="5"/>
      <c r="V22" s="5">
        <f t="shared" si="41"/>
        <v>165650</v>
      </c>
      <c r="W22" s="5">
        <f t="shared" si="38"/>
        <v>165650</v>
      </c>
      <c r="Z22" s="5" t="e">
        <f>#REF!+#REF!</f>
        <v>#REF!</v>
      </c>
      <c r="AA22" s="5" t="e">
        <f t="shared" si="11"/>
        <v>#REF!</v>
      </c>
      <c r="AC22" s="3"/>
      <c r="AD22" s="3">
        <f t="shared" si="40"/>
        <v>349447.52766362537</v>
      </c>
      <c r="AE22" s="5">
        <f t="shared" si="29"/>
        <v>349447.52766362537</v>
      </c>
      <c r="AG22" s="5"/>
      <c r="AH22" s="5">
        <f t="shared" si="13"/>
        <v>3300.8861358305853</v>
      </c>
      <c r="AI22" s="5">
        <f t="shared" si="30"/>
        <v>3300.8861358305853</v>
      </c>
      <c r="AJ22" s="5"/>
      <c r="AK22" s="5"/>
      <c r="AL22" s="5">
        <f t="shared" si="15"/>
        <v>1712.362409777623</v>
      </c>
      <c r="AM22" s="5">
        <f t="shared" si="31"/>
        <v>1712.362409777623</v>
      </c>
      <c r="AP22" s="5">
        <f t="shared" si="17"/>
        <v>70776.649757699866</v>
      </c>
      <c r="AQ22" s="5">
        <f t="shared" si="32"/>
        <v>70776.649757699866</v>
      </c>
      <c r="AT22" s="5">
        <f t="shared" si="19"/>
        <v>26022.324448813961</v>
      </c>
      <c r="AU22" s="5">
        <f t="shared" si="33"/>
        <v>26022.324448813961</v>
      </c>
      <c r="AX22" s="5">
        <f t="shared" si="21"/>
        <v>587.66263306561075</v>
      </c>
      <c r="AY22" s="5">
        <f t="shared" si="34"/>
        <v>587.66263306561075</v>
      </c>
      <c r="BB22" s="5">
        <f t="shared" si="23"/>
        <v>239257.77407838212</v>
      </c>
      <c r="BC22" s="5">
        <f t="shared" si="35"/>
        <v>239257.77407838212</v>
      </c>
      <c r="BF22" s="5">
        <f t="shared" si="25"/>
        <v>2524.6464935617792</v>
      </c>
      <c r="BG22" s="5">
        <f t="shared" si="36"/>
        <v>2524.6464935617792</v>
      </c>
      <c r="BJ22" s="5">
        <f t="shared" si="27"/>
        <v>5265.2217064938168</v>
      </c>
      <c r="BK22" s="5">
        <f t="shared" si="37"/>
        <v>5265.2217064938168</v>
      </c>
      <c r="BP22" s="5"/>
    </row>
    <row r="23" spans="1:68" ht="12" customHeight="1" x14ac:dyDescent="0.25">
      <c r="A23" s="78">
        <v>11414</v>
      </c>
      <c r="C23" s="6">
        <v>185000</v>
      </c>
      <c r="D23" s="6">
        <v>165650</v>
      </c>
      <c r="E23" s="6">
        <v>1845000</v>
      </c>
      <c r="F23" s="6">
        <v>834525</v>
      </c>
      <c r="G23" s="6">
        <v>2375000</v>
      </c>
      <c r="H23" s="6">
        <v>255625</v>
      </c>
      <c r="I23" s="3">
        <f t="shared" si="10"/>
        <v>4405000</v>
      </c>
      <c r="J23" s="3">
        <f t="shared" si="4"/>
        <v>1255800</v>
      </c>
      <c r="K23" s="3">
        <f t="shared" si="5"/>
        <v>5660800</v>
      </c>
      <c r="M23" s="3">
        <v>2375000</v>
      </c>
      <c r="N23" s="3">
        <v>255624.99999999997</v>
      </c>
      <c r="O23" s="5">
        <f t="shared" si="0"/>
        <v>2630625</v>
      </c>
      <c r="Q23" s="3">
        <f t="shared" si="6"/>
        <v>185000</v>
      </c>
      <c r="R23" s="3">
        <f t="shared" si="1"/>
        <v>165650</v>
      </c>
      <c r="S23" s="5">
        <f t="shared" si="2"/>
        <v>350650</v>
      </c>
      <c r="U23" s="5">
        <f t="shared" si="42"/>
        <v>185000</v>
      </c>
      <c r="V23" s="5">
        <f t="shared" si="41"/>
        <v>165650</v>
      </c>
      <c r="W23" s="5">
        <f t="shared" si="38"/>
        <v>350650</v>
      </c>
      <c r="Y23" s="5" t="e">
        <f>#REF!+#REF!</f>
        <v>#REF!</v>
      </c>
      <c r="Z23" s="5" t="e">
        <f>#REF!+#REF!</f>
        <v>#REF!</v>
      </c>
      <c r="AA23" s="5" t="e">
        <f t="shared" si="11"/>
        <v>#REF!</v>
      </c>
      <c r="AC23" s="3">
        <f t="shared" ref="AC23" si="46">+AW23+BA23+BE23+BQ23+BI23+AG23+AO23+AK23+AS23</f>
        <v>772572.04821831454</v>
      </c>
      <c r="AD23" s="3">
        <f t="shared" si="40"/>
        <v>349447.52766362537</v>
      </c>
      <c r="AE23" s="5">
        <f t="shared" si="29"/>
        <v>1122019.5758819398</v>
      </c>
      <c r="AG23" s="5">
        <f t="shared" si="12"/>
        <v>7297.7261563253705</v>
      </c>
      <c r="AH23" s="5">
        <f t="shared" si="13"/>
        <v>3300.8861358305853</v>
      </c>
      <c r="AI23" s="5">
        <f t="shared" si="30"/>
        <v>10598.612292155956</v>
      </c>
      <c r="AJ23" s="5"/>
      <c r="AK23" s="5">
        <f t="shared" si="14"/>
        <v>3785.756743105017</v>
      </c>
      <c r="AL23" s="5">
        <f t="shared" si="15"/>
        <v>1712.362409777623</v>
      </c>
      <c r="AM23" s="5">
        <f t="shared" si="31"/>
        <v>5498.1191528826403</v>
      </c>
      <c r="AO23" s="5">
        <f t="shared" si="16"/>
        <v>156475.74225212698</v>
      </c>
      <c r="AP23" s="5">
        <f t="shared" si="17"/>
        <v>70776.649757699866</v>
      </c>
      <c r="AQ23" s="5">
        <f t="shared" si="32"/>
        <v>227252.39200982684</v>
      </c>
      <c r="AS23" s="5">
        <f t="shared" si="18"/>
        <v>57531.156775485164</v>
      </c>
      <c r="AT23" s="5">
        <f t="shared" si="19"/>
        <v>26022.324448813961</v>
      </c>
      <c r="AU23" s="5">
        <f t="shared" si="33"/>
        <v>83553.481224299117</v>
      </c>
      <c r="AW23" s="5">
        <f t="shared" si="20"/>
        <v>1299.2271747473735</v>
      </c>
      <c r="AX23" s="5">
        <f t="shared" si="21"/>
        <v>587.66263306561075</v>
      </c>
      <c r="AY23" s="5">
        <f t="shared" si="34"/>
        <v>1886.8898078129841</v>
      </c>
      <c r="BA23" s="5">
        <f t="shared" si="22"/>
        <v>528960.29858256492</v>
      </c>
      <c r="BB23" s="5">
        <f t="shared" si="23"/>
        <v>239257.77407838212</v>
      </c>
      <c r="BC23" s="5">
        <f t="shared" si="35"/>
        <v>768218.07266094699</v>
      </c>
      <c r="BE23" s="5">
        <f t="shared" si="24"/>
        <v>5581.5856692387679</v>
      </c>
      <c r="BF23" s="5">
        <f t="shared" si="25"/>
        <v>2524.6464935617792</v>
      </c>
      <c r="BG23" s="5">
        <f t="shared" si="36"/>
        <v>8106.2321628005466</v>
      </c>
      <c r="BI23" s="5">
        <f t="shared" si="26"/>
        <v>11640.55486472076</v>
      </c>
      <c r="BJ23" s="5">
        <f t="shared" si="27"/>
        <v>5265.2217064938168</v>
      </c>
      <c r="BK23" s="5">
        <f t="shared" si="37"/>
        <v>16905.776571214577</v>
      </c>
      <c r="BP23" s="5"/>
    </row>
    <row r="24" spans="1:68" ht="12" customHeight="1" x14ac:dyDescent="0.25">
      <c r="A24" s="78">
        <v>11597</v>
      </c>
      <c r="C24" s="6"/>
      <c r="D24" s="6">
        <v>161025</v>
      </c>
      <c r="E24" s="6"/>
      <c r="F24" s="6">
        <v>788400</v>
      </c>
      <c r="G24" s="6"/>
      <c r="H24" s="6">
        <v>196250</v>
      </c>
      <c r="J24" s="3">
        <f t="shared" si="4"/>
        <v>1145675</v>
      </c>
      <c r="K24" s="3">
        <f t="shared" si="5"/>
        <v>1145675</v>
      </c>
      <c r="M24" s="3"/>
      <c r="N24" s="3">
        <v>196250.00000000003</v>
      </c>
      <c r="O24" s="5">
        <f t="shared" si="0"/>
        <v>196250.00000000003</v>
      </c>
      <c r="Q24" s="3"/>
      <c r="R24" s="3">
        <f t="shared" si="1"/>
        <v>161025</v>
      </c>
      <c r="S24" s="5">
        <f t="shared" si="2"/>
        <v>161025</v>
      </c>
      <c r="U24" s="5"/>
      <c r="V24" s="5">
        <f t="shared" si="41"/>
        <v>161025</v>
      </c>
      <c r="W24" s="5">
        <f t="shared" si="38"/>
        <v>161025</v>
      </c>
      <c r="Z24" s="5" t="e">
        <f>#REF!+#REF!</f>
        <v>#REF!</v>
      </c>
      <c r="AA24" s="5" t="e">
        <f t="shared" si="11"/>
        <v>#REF!</v>
      </c>
      <c r="AC24" s="3"/>
      <c r="AD24" s="3">
        <f t="shared" si="40"/>
        <v>330133.22645816748</v>
      </c>
      <c r="AE24" s="5">
        <f t="shared" si="29"/>
        <v>330133.22645816748</v>
      </c>
      <c r="AG24" s="5"/>
      <c r="AH24" s="5">
        <f t="shared" si="13"/>
        <v>3118.4429819224511</v>
      </c>
      <c r="AI24" s="5">
        <f t="shared" si="30"/>
        <v>3118.4429819224511</v>
      </c>
      <c r="AJ24" s="5"/>
      <c r="AK24" s="5"/>
      <c r="AL24" s="5">
        <f t="shared" si="15"/>
        <v>1617.7184911999975</v>
      </c>
      <c r="AM24" s="5">
        <f t="shared" si="31"/>
        <v>1617.7184911999975</v>
      </c>
      <c r="AP24" s="5">
        <f t="shared" si="17"/>
        <v>66864.756201396696</v>
      </c>
      <c r="AQ24" s="5">
        <f t="shared" si="32"/>
        <v>66864.756201396696</v>
      </c>
      <c r="AT24" s="5">
        <f t="shared" si="19"/>
        <v>24584.045529426829</v>
      </c>
      <c r="AU24" s="5">
        <f t="shared" si="33"/>
        <v>24584.045529426829</v>
      </c>
      <c r="AX24" s="5">
        <f t="shared" si="21"/>
        <v>555.18195369692637</v>
      </c>
      <c r="AY24" s="5">
        <f t="shared" si="34"/>
        <v>555.18195369692637</v>
      </c>
      <c r="BB24" s="5">
        <f t="shared" si="23"/>
        <v>226033.76661381801</v>
      </c>
      <c r="BC24" s="5">
        <f t="shared" si="35"/>
        <v>226033.76661381801</v>
      </c>
      <c r="BF24" s="5">
        <f t="shared" si="25"/>
        <v>2385.1068518308098</v>
      </c>
      <c r="BG24" s="5">
        <f t="shared" si="36"/>
        <v>2385.1068518308098</v>
      </c>
      <c r="BJ24" s="5">
        <f t="shared" si="27"/>
        <v>4974.2078348757977</v>
      </c>
      <c r="BK24" s="5">
        <f t="shared" si="37"/>
        <v>4974.2078348757977</v>
      </c>
      <c r="BP24" s="5"/>
    </row>
    <row r="25" spans="1:68" ht="12" customHeight="1" x14ac:dyDescent="0.25">
      <c r="A25" s="78">
        <v>11780</v>
      </c>
      <c r="C25" s="6">
        <v>190000</v>
      </c>
      <c r="D25" s="6">
        <v>161025</v>
      </c>
      <c r="E25" s="6">
        <v>1935000</v>
      </c>
      <c r="F25" s="6">
        <v>788400</v>
      </c>
      <c r="G25" s="6">
        <v>2490000</v>
      </c>
      <c r="H25" s="6">
        <v>196250</v>
      </c>
      <c r="I25" s="3">
        <f t="shared" si="10"/>
        <v>4615000</v>
      </c>
      <c r="J25" s="3">
        <f t="shared" si="4"/>
        <v>1145675</v>
      </c>
      <c r="K25" s="3">
        <f t="shared" si="5"/>
        <v>5760675</v>
      </c>
      <c r="M25" s="3">
        <v>2490000</v>
      </c>
      <c r="N25" s="3">
        <v>196250.00000000003</v>
      </c>
      <c r="O25" s="5">
        <f t="shared" si="0"/>
        <v>2686250</v>
      </c>
      <c r="Q25" s="3">
        <f t="shared" si="6"/>
        <v>190000</v>
      </c>
      <c r="R25" s="3">
        <f t="shared" si="1"/>
        <v>161025</v>
      </c>
      <c r="S25" s="5">
        <f t="shared" si="2"/>
        <v>351025</v>
      </c>
      <c r="U25" s="5">
        <f t="shared" si="42"/>
        <v>190000</v>
      </c>
      <c r="V25" s="5">
        <f t="shared" si="41"/>
        <v>161025</v>
      </c>
      <c r="W25" s="5">
        <f t="shared" si="38"/>
        <v>351025</v>
      </c>
      <c r="Y25" s="5" t="e">
        <f>#REF!+#REF!</f>
        <v>#REF!</v>
      </c>
      <c r="Z25" s="5" t="e">
        <f>#REF!+#REF!</f>
        <v>#REF!</v>
      </c>
      <c r="AA25" s="5" t="e">
        <f t="shared" si="11"/>
        <v>#REF!</v>
      </c>
      <c r="AC25" s="3">
        <f t="shared" ref="AC25" si="47">+AW25+BA25+BE25+BQ25+BI25+AG25+AO25+AK25+AS25</f>
        <v>810258.48959481751</v>
      </c>
      <c r="AD25" s="3">
        <f t="shared" si="40"/>
        <v>330133.22645816748</v>
      </c>
      <c r="AE25" s="5">
        <f t="shared" si="29"/>
        <v>1140391.7160529851</v>
      </c>
      <c r="AG25" s="5">
        <f t="shared" si="12"/>
        <v>7653.7127980973391</v>
      </c>
      <c r="AH25" s="5">
        <f t="shared" si="13"/>
        <v>3118.4429819224511</v>
      </c>
      <c r="AI25" s="5">
        <f t="shared" si="30"/>
        <v>10772.15578001979</v>
      </c>
      <c r="AJ25" s="5"/>
      <c r="AK25" s="5">
        <f t="shared" si="14"/>
        <v>3970.4278037442864</v>
      </c>
      <c r="AL25" s="5">
        <f t="shared" si="15"/>
        <v>1617.7184911999975</v>
      </c>
      <c r="AM25" s="5">
        <f t="shared" si="31"/>
        <v>5588.1462949442839</v>
      </c>
      <c r="AO25" s="5">
        <f t="shared" si="16"/>
        <v>164108.7052888161</v>
      </c>
      <c r="AP25" s="5">
        <f t="shared" si="17"/>
        <v>66864.756201396696</v>
      </c>
      <c r="AQ25" s="5">
        <f t="shared" si="32"/>
        <v>230973.46149021279</v>
      </c>
      <c r="AS25" s="5">
        <f t="shared" si="18"/>
        <v>60337.554666972246</v>
      </c>
      <c r="AT25" s="5">
        <f t="shared" si="19"/>
        <v>24584.045529426829</v>
      </c>
      <c r="AU25" s="5">
        <f t="shared" si="33"/>
        <v>84921.600196399071</v>
      </c>
      <c r="AW25" s="5">
        <f t="shared" si="20"/>
        <v>1362.6041101009039</v>
      </c>
      <c r="AX25" s="5">
        <f t="shared" si="21"/>
        <v>555.18195369692637</v>
      </c>
      <c r="AY25" s="5">
        <f t="shared" si="34"/>
        <v>1917.7860637978301</v>
      </c>
      <c r="BA25" s="5">
        <f t="shared" si="22"/>
        <v>554763.23997683637</v>
      </c>
      <c r="BB25" s="5">
        <f t="shared" si="23"/>
        <v>226033.76661381801</v>
      </c>
      <c r="BC25" s="5">
        <f t="shared" si="35"/>
        <v>780797.00659065438</v>
      </c>
      <c r="BE25" s="5">
        <f t="shared" si="24"/>
        <v>5853.8581409089511</v>
      </c>
      <c r="BF25" s="5">
        <f t="shared" si="25"/>
        <v>2385.1068518308098</v>
      </c>
      <c r="BG25" s="5">
        <f t="shared" si="36"/>
        <v>8238.9649927397604</v>
      </c>
      <c r="BI25" s="5">
        <f t="shared" si="26"/>
        <v>12208.386809341284</v>
      </c>
      <c r="BJ25" s="5">
        <f t="shared" si="27"/>
        <v>4974.2078348757977</v>
      </c>
      <c r="BK25" s="5">
        <f t="shared" si="37"/>
        <v>17182.594644217083</v>
      </c>
      <c r="BP25" s="5"/>
    </row>
    <row r="26" spans="1:68" ht="12" customHeight="1" x14ac:dyDescent="0.25">
      <c r="A26" s="78">
        <v>11963</v>
      </c>
      <c r="C26" s="6"/>
      <c r="D26" s="6">
        <v>156275</v>
      </c>
      <c r="E26" s="6"/>
      <c r="F26" s="6">
        <v>740025</v>
      </c>
      <c r="G26" s="6"/>
      <c r="H26" s="6">
        <v>134000</v>
      </c>
      <c r="J26" s="3">
        <f t="shared" si="4"/>
        <v>1030300</v>
      </c>
      <c r="K26" s="3">
        <f t="shared" si="5"/>
        <v>1030300</v>
      </c>
      <c r="M26" s="3"/>
      <c r="N26" s="3">
        <v>133999.99999999997</v>
      </c>
      <c r="O26" s="5">
        <f t="shared" si="0"/>
        <v>133999.99999999997</v>
      </c>
      <c r="Q26" s="3"/>
      <c r="R26" s="3">
        <f t="shared" si="1"/>
        <v>156275</v>
      </c>
      <c r="S26" s="5">
        <f t="shared" si="2"/>
        <v>156275</v>
      </c>
      <c r="U26" s="5"/>
      <c r="V26" s="5">
        <f t="shared" si="41"/>
        <v>156275</v>
      </c>
      <c r="W26" s="5">
        <f t="shared" si="38"/>
        <v>156275</v>
      </c>
      <c r="Z26" s="5" t="e">
        <f>#REF!+#REF!</f>
        <v>#REF!</v>
      </c>
      <c r="AA26" s="5" t="e">
        <f t="shared" si="11"/>
        <v>#REF!</v>
      </c>
      <c r="AC26" s="3"/>
      <c r="AD26" s="3">
        <f t="shared" si="40"/>
        <v>309876.76421829703</v>
      </c>
      <c r="AE26" s="5">
        <f t="shared" si="29"/>
        <v>309876.76421829703</v>
      </c>
      <c r="AG26" s="5"/>
      <c r="AH26" s="5">
        <f t="shared" si="13"/>
        <v>2927.1001619700173</v>
      </c>
      <c r="AI26" s="5">
        <f t="shared" si="30"/>
        <v>2927.1001619700173</v>
      </c>
      <c r="AJ26" s="5"/>
      <c r="AK26" s="5"/>
      <c r="AL26" s="5">
        <f t="shared" si="15"/>
        <v>1518.4577961063903</v>
      </c>
      <c r="AM26" s="5">
        <f t="shared" si="31"/>
        <v>1518.4577961063903</v>
      </c>
      <c r="AP26" s="5">
        <f t="shared" si="17"/>
        <v>62762.038569176293</v>
      </c>
      <c r="AQ26" s="5">
        <f t="shared" si="32"/>
        <v>62762.038569176293</v>
      </c>
      <c r="AT26" s="5">
        <f t="shared" si="19"/>
        <v>23075.606662752525</v>
      </c>
      <c r="AU26" s="5">
        <f t="shared" si="33"/>
        <v>23075.606662752525</v>
      </c>
      <c r="AX26" s="5">
        <f t="shared" si="21"/>
        <v>521.11685094440384</v>
      </c>
      <c r="AY26" s="5">
        <f t="shared" si="34"/>
        <v>521.11685094440384</v>
      </c>
      <c r="BB26" s="5">
        <f t="shared" si="23"/>
        <v>212164.68561439708</v>
      </c>
      <c r="BC26" s="5">
        <f t="shared" si="35"/>
        <v>212164.68561439708</v>
      </c>
      <c r="BF26" s="5">
        <f t="shared" si="25"/>
        <v>2238.7603983080862</v>
      </c>
      <c r="BG26" s="5">
        <f t="shared" si="36"/>
        <v>2238.7603983080862</v>
      </c>
      <c r="BJ26" s="5">
        <f t="shared" si="27"/>
        <v>4668.9981646422657</v>
      </c>
      <c r="BK26" s="5">
        <f t="shared" si="37"/>
        <v>4668.9981646422657</v>
      </c>
      <c r="BP26" s="5"/>
    </row>
    <row r="27" spans="1:68" ht="12" customHeight="1" x14ac:dyDescent="0.25">
      <c r="A27" s="78">
        <v>12145</v>
      </c>
      <c r="C27" s="6">
        <v>200000</v>
      </c>
      <c r="D27" s="6">
        <v>156275</v>
      </c>
      <c r="E27" s="6">
        <v>2030000</v>
      </c>
      <c r="F27" s="6">
        <v>740025</v>
      </c>
      <c r="G27" s="6">
        <v>2615000</v>
      </c>
      <c r="H27" s="6">
        <v>134000</v>
      </c>
      <c r="I27" s="3">
        <f t="shared" si="10"/>
        <v>4845000</v>
      </c>
      <c r="J27" s="3">
        <f t="shared" si="4"/>
        <v>1030300</v>
      </c>
      <c r="K27" s="3">
        <f t="shared" si="5"/>
        <v>5875300</v>
      </c>
      <c r="M27" s="3">
        <v>2615000</v>
      </c>
      <c r="N27" s="3">
        <v>133999.99999999997</v>
      </c>
      <c r="O27" s="5">
        <f t="shared" si="0"/>
        <v>2749000</v>
      </c>
      <c r="Q27" s="3">
        <f t="shared" si="6"/>
        <v>200000</v>
      </c>
      <c r="R27" s="3">
        <f t="shared" si="1"/>
        <v>156275</v>
      </c>
      <c r="S27" s="5">
        <f t="shared" si="2"/>
        <v>356275</v>
      </c>
      <c r="U27" s="5">
        <f t="shared" si="42"/>
        <v>200000</v>
      </c>
      <c r="V27" s="5">
        <f t="shared" si="41"/>
        <v>156275</v>
      </c>
      <c r="W27" s="5">
        <f t="shared" si="38"/>
        <v>356275</v>
      </c>
      <c r="Y27" s="5" t="e">
        <f>#REF!+#REF!</f>
        <v>#REF!</v>
      </c>
      <c r="Z27" s="5" t="e">
        <f>#REF!+#REF!</f>
        <v>#REF!</v>
      </c>
      <c r="AA27" s="5" t="e">
        <f t="shared" si="11"/>
        <v>#REF!</v>
      </c>
      <c r="AC27" s="3">
        <f t="shared" ref="AC27" si="48">+AW27+BA27+BE27+BQ27+BI27+AG27+AO27+AK27+AS27</f>
        <v>850038.62215890421</v>
      </c>
      <c r="AD27" s="3">
        <f t="shared" si="40"/>
        <v>309876.76421829703</v>
      </c>
      <c r="AE27" s="5">
        <f t="shared" si="29"/>
        <v>1159915.3863772012</v>
      </c>
      <c r="AG27" s="5">
        <f t="shared" si="12"/>
        <v>8029.4764755233073</v>
      </c>
      <c r="AH27" s="5">
        <f t="shared" si="13"/>
        <v>2927.1001619700173</v>
      </c>
      <c r="AI27" s="5">
        <f t="shared" si="30"/>
        <v>10956.576637493325</v>
      </c>
      <c r="AJ27" s="5"/>
      <c r="AK27" s="5">
        <f t="shared" si="14"/>
        <v>4165.3583677524039</v>
      </c>
      <c r="AL27" s="5">
        <f t="shared" si="15"/>
        <v>1518.4577961063903</v>
      </c>
      <c r="AM27" s="5">
        <f t="shared" si="31"/>
        <v>5683.8161638587944</v>
      </c>
      <c r="AO27" s="5">
        <f t="shared" si="16"/>
        <v>172165.72182754352</v>
      </c>
      <c r="AP27" s="5">
        <f t="shared" si="17"/>
        <v>62762.038569176293</v>
      </c>
      <c r="AQ27" s="5">
        <f t="shared" si="32"/>
        <v>234927.76039671979</v>
      </c>
      <c r="AS27" s="5">
        <f t="shared" si="18"/>
        <v>63299.863552430827</v>
      </c>
      <c r="AT27" s="5">
        <f t="shared" si="19"/>
        <v>23075.606662752525</v>
      </c>
      <c r="AU27" s="5">
        <f t="shared" si="33"/>
        <v>86375.470215183348</v>
      </c>
      <c r="AW27" s="5">
        <f t="shared" si="20"/>
        <v>1429.5019863074081</v>
      </c>
      <c r="AX27" s="5">
        <f t="shared" si="21"/>
        <v>521.11685094440384</v>
      </c>
      <c r="AY27" s="5">
        <f t="shared" si="34"/>
        <v>1950.6188372518118</v>
      </c>
      <c r="BA27" s="5">
        <f t="shared" si="22"/>
        <v>581999.67811523401</v>
      </c>
      <c r="BB27" s="5">
        <f t="shared" si="23"/>
        <v>212164.68561439708</v>
      </c>
      <c r="BC27" s="5">
        <f t="shared" si="35"/>
        <v>794164.36372963106</v>
      </c>
      <c r="BE27" s="5">
        <f t="shared" si="24"/>
        <v>6141.2568610052567</v>
      </c>
      <c r="BF27" s="5">
        <f t="shared" si="25"/>
        <v>2238.7603983080862</v>
      </c>
      <c r="BG27" s="5">
        <f t="shared" si="36"/>
        <v>8380.0172593133429</v>
      </c>
      <c r="BI27" s="5">
        <f t="shared" si="26"/>
        <v>12807.764973107394</v>
      </c>
      <c r="BJ27" s="5">
        <f t="shared" si="27"/>
        <v>4668.9981646422657</v>
      </c>
      <c r="BK27" s="5">
        <f t="shared" si="37"/>
        <v>17476.763137749658</v>
      </c>
      <c r="BP27" s="5"/>
    </row>
    <row r="28" spans="1:68" ht="12" customHeight="1" x14ac:dyDescent="0.25">
      <c r="A28" s="78">
        <v>12328</v>
      </c>
      <c r="C28" s="6"/>
      <c r="D28" s="6">
        <v>151275</v>
      </c>
      <c r="E28" s="6"/>
      <c r="F28" s="6">
        <v>689275</v>
      </c>
      <c r="G28" s="6"/>
      <c r="H28" s="6">
        <v>68625</v>
      </c>
      <c r="J28" s="3">
        <f t="shared" si="4"/>
        <v>909175</v>
      </c>
      <c r="K28" s="3">
        <f t="shared" si="5"/>
        <v>909175</v>
      </c>
      <c r="M28" s="3"/>
      <c r="N28" s="3">
        <v>68625</v>
      </c>
      <c r="O28" s="5">
        <f t="shared" si="0"/>
        <v>68625</v>
      </c>
      <c r="Q28" s="3"/>
      <c r="R28" s="3">
        <f t="shared" si="1"/>
        <v>151275</v>
      </c>
      <c r="S28" s="5">
        <f t="shared" si="2"/>
        <v>151275</v>
      </c>
      <c r="U28" s="5"/>
      <c r="V28" s="5">
        <f t="shared" si="41"/>
        <v>151275</v>
      </c>
      <c r="W28" s="5">
        <f t="shared" si="38"/>
        <v>151275</v>
      </c>
      <c r="Z28" s="5" t="e">
        <f>#REF!+#REF!</f>
        <v>#REF!</v>
      </c>
      <c r="AA28" s="5" t="e">
        <f t="shared" si="11"/>
        <v>#REF!</v>
      </c>
      <c r="AC28" s="3"/>
      <c r="AD28" s="3">
        <f t="shared" si="40"/>
        <v>288625.79866432445</v>
      </c>
      <c r="AE28" s="5">
        <f t="shared" si="29"/>
        <v>288625.79866432445</v>
      </c>
      <c r="AG28" s="5"/>
      <c r="AH28" s="5">
        <f t="shared" si="13"/>
        <v>2726.3632500819349</v>
      </c>
      <c r="AI28" s="5">
        <f t="shared" si="30"/>
        <v>2726.3632500819349</v>
      </c>
      <c r="AJ28" s="5"/>
      <c r="AK28" s="5"/>
      <c r="AL28" s="5">
        <f t="shared" si="15"/>
        <v>1414.3238369125804</v>
      </c>
      <c r="AM28" s="5">
        <f t="shared" si="31"/>
        <v>1414.3238369125804</v>
      </c>
      <c r="AP28" s="5">
        <f t="shared" si="17"/>
        <v>58457.895523487707</v>
      </c>
      <c r="AQ28" s="5">
        <f t="shared" si="32"/>
        <v>58457.895523487707</v>
      </c>
      <c r="AT28" s="5">
        <f t="shared" si="19"/>
        <v>21493.110073941752</v>
      </c>
      <c r="AU28" s="5">
        <f t="shared" si="33"/>
        <v>21493.110073941752</v>
      </c>
      <c r="AX28" s="5">
        <f t="shared" si="21"/>
        <v>485.3793012867186</v>
      </c>
      <c r="AY28" s="5">
        <f t="shared" si="34"/>
        <v>485.3793012867186</v>
      </c>
      <c r="BB28" s="5">
        <f t="shared" si="23"/>
        <v>197614.69366151624</v>
      </c>
      <c r="BC28" s="5">
        <f t="shared" si="35"/>
        <v>197614.69366151624</v>
      </c>
      <c r="BF28" s="5">
        <f t="shared" si="25"/>
        <v>2085.2289767829548</v>
      </c>
      <c r="BG28" s="5">
        <f t="shared" si="36"/>
        <v>2085.2289767829548</v>
      </c>
      <c r="BJ28" s="5">
        <f t="shared" si="27"/>
        <v>4348.8040403145806</v>
      </c>
      <c r="BK28" s="5">
        <f t="shared" si="37"/>
        <v>4348.8040403145806</v>
      </c>
      <c r="BP28" s="5"/>
    </row>
    <row r="29" spans="1:68" ht="12" customHeight="1" x14ac:dyDescent="0.25">
      <c r="A29" s="78">
        <v>12510</v>
      </c>
      <c r="C29" s="6">
        <v>210000</v>
      </c>
      <c r="D29" s="6">
        <v>151275</v>
      </c>
      <c r="E29" s="6">
        <v>2135000</v>
      </c>
      <c r="F29" s="6">
        <v>689275</v>
      </c>
      <c r="G29" s="6">
        <v>2745000</v>
      </c>
      <c r="H29" s="6">
        <v>68625</v>
      </c>
      <c r="I29" s="3">
        <f t="shared" si="10"/>
        <v>5090000</v>
      </c>
      <c r="J29" s="3">
        <f t="shared" si="4"/>
        <v>909175</v>
      </c>
      <c r="K29" s="3">
        <f t="shared" si="5"/>
        <v>5999175</v>
      </c>
      <c r="M29" s="3">
        <v>2745000</v>
      </c>
      <c r="N29" s="3">
        <v>68625</v>
      </c>
      <c r="O29" s="5">
        <f t="shared" si="0"/>
        <v>2813625</v>
      </c>
      <c r="Q29" s="3">
        <f t="shared" si="6"/>
        <v>210000</v>
      </c>
      <c r="R29" s="3">
        <f t="shared" si="1"/>
        <v>151275</v>
      </c>
      <c r="S29" s="5">
        <f t="shared" si="2"/>
        <v>361275</v>
      </c>
      <c r="U29" s="5">
        <f t="shared" si="42"/>
        <v>210000</v>
      </c>
      <c r="V29" s="5">
        <f t="shared" si="41"/>
        <v>151275</v>
      </c>
      <c r="W29" s="5">
        <f t="shared" si="38"/>
        <v>361275</v>
      </c>
      <c r="Y29" s="5" t="e">
        <f>#REF!+#REF!</f>
        <v>#REF!</v>
      </c>
      <c r="Z29" s="5" t="e">
        <f>#REF!+#REF!</f>
        <v>#REF!</v>
      </c>
      <c r="AA29" s="5" t="e">
        <f t="shared" si="11"/>
        <v>#REF!</v>
      </c>
      <c r="AC29" s="3">
        <f t="shared" ref="AC29" si="49">+AW29+BA29+BE29+BQ29+BI29+AG29+AO29+AK29+AS29</f>
        <v>894006.13709815778</v>
      </c>
      <c r="AD29" s="3">
        <f t="shared" si="40"/>
        <v>288625.79866432445</v>
      </c>
      <c r="AE29" s="5">
        <f t="shared" si="29"/>
        <v>1182631.9357624822</v>
      </c>
      <c r="AG29" s="5">
        <f t="shared" si="12"/>
        <v>8444.7942242572717</v>
      </c>
      <c r="AH29" s="5">
        <f t="shared" si="13"/>
        <v>2726.3632500819349</v>
      </c>
      <c r="AI29" s="5">
        <f t="shared" si="30"/>
        <v>11171.157474339207</v>
      </c>
      <c r="AJ29" s="5"/>
      <c r="AK29" s="5">
        <f t="shared" si="14"/>
        <v>4380.8079384982175</v>
      </c>
      <c r="AL29" s="5">
        <f t="shared" si="15"/>
        <v>1414.3238369125804</v>
      </c>
      <c r="AM29" s="5">
        <f t="shared" si="31"/>
        <v>5795.1317754107977</v>
      </c>
      <c r="AO29" s="5">
        <f t="shared" si="16"/>
        <v>181070.84537034747</v>
      </c>
      <c r="AP29" s="5">
        <f t="shared" si="17"/>
        <v>58457.895523487707</v>
      </c>
      <c r="AQ29" s="5">
        <f t="shared" si="32"/>
        <v>239528.74089383517</v>
      </c>
      <c r="AS29" s="5">
        <f t="shared" si="18"/>
        <v>66573.994425832425</v>
      </c>
      <c r="AT29" s="5">
        <f t="shared" si="19"/>
        <v>21493.110073941752</v>
      </c>
      <c r="AU29" s="5">
        <f t="shared" si="33"/>
        <v>88067.10449977417</v>
      </c>
      <c r="AW29" s="5">
        <f t="shared" si="20"/>
        <v>1503.4417442198603</v>
      </c>
      <c r="AX29" s="5">
        <f t="shared" si="21"/>
        <v>485.3793012867186</v>
      </c>
      <c r="AY29" s="5">
        <f t="shared" si="34"/>
        <v>1988.8210455065789</v>
      </c>
      <c r="BA29" s="5">
        <f t="shared" si="22"/>
        <v>612103.10974188405</v>
      </c>
      <c r="BB29" s="5">
        <f t="shared" si="23"/>
        <v>197614.69366151624</v>
      </c>
      <c r="BC29" s="5">
        <f t="shared" si="35"/>
        <v>809717.80340340035</v>
      </c>
      <c r="BE29" s="5">
        <f t="shared" si="24"/>
        <v>6458.9080779538044</v>
      </c>
      <c r="BF29" s="5">
        <f t="shared" si="25"/>
        <v>2085.2289767829548</v>
      </c>
      <c r="BG29" s="5">
        <f t="shared" si="36"/>
        <v>8544.1370547367587</v>
      </c>
      <c r="BI29" s="5">
        <f t="shared" si="26"/>
        <v>13470.235575164672</v>
      </c>
      <c r="BJ29" s="5">
        <f t="shared" si="27"/>
        <v>4348.8040403145806</v>
      </c>
      <c r="BK29" s="5">
        <f t="shared" si="37"/>
        <v>17819.039615479254</v>
      </c>
      <c r="BP29" s="5"/>
    </row>
    <row r="30" spans="1:68" ht="12" customHeight="1" x14ac:dyDescent="0.25">
      <c r="A30" s="78">
        <v>12693</v>
      </c>
      <c r="C30" s="6"/>
      <c r="D30" s="6">
        <v>146025</v>
      </c>
      <c r="E30" s="6"/>
      <c r="F30" s="6">
        <v>635900</v>
      </c>
      <c r="G30" s="6"/>
      <c r="H30" s="6"/>
      <c r="J30" s="3">
        <f t="shared" si="4"/>
        <v>781925</v>
      </c>
      <c r="K30" s="3">
        <f t="shared" si="5"/>
        <v>781925</v>
      </c>
      <c r="M30" s="3"/>
      <c r="N30" s="3"/>
      <c r="Q30" s="3"/>
      <c r="R30" s="3">
        <f t="shared" si="1"/>
        <v>146025</v>
      </c>
      <c r="S30" s="5">
        <f t="shared" si="2"/>
        <v>146025</v>
      </c>
      <c r="U30" s="5"/>
      <c r="V30" s="5">
        <f t="shared" si="41"/>
        <v>146025</v>
      </c>
      <c r="W30" s="5">
        <f t="shared" si="38"/>
        <v>146025</v>
      </c>
      <c r="Z30" s="5" t="e">
        <f>#REF!+#REF!</f>
        <v>#REF!</v>
      </c>
      <c r="AA30" s="5" t="e">
        <f t="shared" si="11"/>
        <v>#REF!</v>
      </c>
      <c r="AC30" s="3"/>
      <c r="AD30" s="3">
        <f t="shared" si="40"/>
        <v>266275.64523687051</v>
      </c>
      <c r="AE30" s="5">
        <f t="shared" si="29"/>
        <v>266275.64523687051</v>
      </c>
      <c r="AG30" s="5"/>
      <c r="AH30" s="5">
        <f t="shared" si="13"/>
        <v>2515.243394475503</v>
      </c>
      <c r="AI30" s="5">
        <f t="shared" si="30"/>
        <v>2515.243394475503</v>
      </c>
      <c r="AJ30" s="5"/>
      <c r="AK30" s="5"/>
      <c r="AL30" s="5">
        <f t="shared" si="15"/>
        <v>1304.8036384501249</v>
      </c>
      <c r="AM30" s="5">
        <f t="shared" si="31"/>
        <v>1304.8036384501249</v>
      </c>
      <c r="AP30" s="5">
        <f t="shared" si="17"/>
        <v>53931.124389229022</v>
      </c>
      <c r="AQ30" s="5">
        <f t="shared" si="32"/>
        <v>53931.124389229022</v>
      </c>
      <c r="AT30" s="5">
        <f t="shared" si="19"/>
        <v>19828.760213295944</v>
      </c>
      <c r="AU30" s="5">
        <f t="shared" si="33"/>
        <v>19828.760213295944</v>
      </c>
      <c r="AX30" s="5">
        <f t="shared" si="21"/>
        <v>447.79325768122209</v>
      </c>
      <c r="AY30" s="5">
        <f t="shared" si="34"/>
        <v>447.79325768122209</v>
      </c>
      <c r="BB30" s="5">
        <f t="shared" si="23"/>
        <v>182312.11591796915</v>
      </c>
      <c r="BC30" s="5">
        <f t="shared" si="35"/>
        <v>182312.11591796915</v>
      </c>
      <c r="BF30" s="5">
        <f t="shared" si="25"/>
        <v>1923.7562748341097</v>
      </c>
      <c r="BG30" s="5">
        <f t="shared" si="36"/>
        <v>1923.7562748341097</v>
      </c>
      <c r="BJ30" s="5">
        <f t="shared" si="27"/>
        <v>4012.0481509354636</v>
      </c>
      <c r="BK30" s="5">
        <f t="shared" si="37"/>
        <v>4012.0481509354636</v>
      </c>
      <c r="BP30" s="5"/>
    </row>
    <row r="31" spans="1:68" ht="12" customHeight="1" x14ac:dyDescent="0.25">
      <c r="A31" s="78">
        <v>12875</v>
      </c>
      <c r="C31" s="6">
        <v>220000</v>
      </c>
      <c r="D31" s="6">
        <v>146025</v>
      </c>
      <c r="E31" s="6">
        <v>2240000</v>
      </c>
      <c r="F31" s="6">
        <v>635900</v>
      </c>
      <c r="G31" s="6"/>
      <c r="H31" s="6"/>
      <c r="I31" s="3">
        <f t="shared" si="10"/>
        <v>2460000</v>
      </c>
      <c r="J31" s="3">
        <f t="shared" si="4"/>
        <v>781925</v>
      </c>
      <c r="K31" s="3">
        <f t="shared" si="5"/>
        <v>3241925</v>
      </c>
      <c r="M31" s="3"/>
      <c r="N31" s="3"/>
      <c r="Q31" s="3">
        <f t="shared" si="6"/>
        <v>220000</v>
      </c>
      <c r="R31" s="3">
        <f t="shared" si="1"/>
        <v>146025</v>
      </c>
      <c r="S31" s="5">
        <f t="shared" si="2"/>
        <v>366025</v>
      </c>
      <c r="U31" s="5">
        <f t="shared" si="42"/>
        <v>220000</v>
      </c>
      <c r="V31" s="5">
        <f t="shared" si="41"/>
        <v>146025</v>
      </c>
      <c r="W31" s="5">
        <f t="shared" si="38"/>
        <v>366025</v>
      </c>
      <c r="Y31" s="5" t="e">
        <f>#REF!+#REF!</f>
        <v>#REF!</v>
      </c>
      <c r="Z31" s="5" t="e">
        <f>#REF!+#REF!</f>
        <v>#REF!</v>
      </c>
      <c r="AA31" s="5" t="e">
        <f t="shared" si="11"/>
        <v>#REF!</v>
      </c>
      <c r="AC31" s="3">
        <f t="shared" ref="AC31" si="50">+AW31+BA31+BE31+BQ31+BI31+AG31+AO31+AK31+AS31</f>
        <v>937973.65203741146</v>
      </c>
      <c r="AD31" s="3">
        <f t="shared" si="40"/>
        <v>266275.64523687051</v>
      </c>
      <c r="AE31" s="5">
        <f t="shared" si="29"/>
        <v>1204249.297274282</v>
      </c>
      <c r="AG31" s="5">
        <f t="shared" si="12"/>
        <v>8860.1119729912352</v>
      </c>
      <c r="AH31" s="5">
        <f t="shared" si="13"/>
        <v>2515.243394475503</v>
      </c>
      <c r="AI31" s="5">
        <f t="shared" si="30"/>
        <v>11375.355367466738</v>
      </c>
      <c r="AJ31" s="5"/>
      <c r="AK31" s="5">
        <f t="shared" si="14"/>
        <v>4596.257509244032</v>
      </c>
      <c r="AL31" s="5">
        <f t="shared" si="15"/>
        <v>1304.8036384501249</v>
      </c>
      <c r="AM31" s="5">
        <f t="shared" si="31"/>
        <v>5901.0611476941567</v>
      </c>
      <c r="AO31" s="5">
        <f t="shared" si="16"/>
        <v>189975.96891315145</v>
      </c>
      <c r="AP31" s="5">
        <f t="shared" si="17"/>
        <v>53931.124389229022</v>
      </c>
      <c r="AQ31" s="5">
        <f t="shared" si="32"/>
        <v>243907.09330238047</v>
      </c>
      <c r="AS31" s="5">
        <f t="shared" si="18"/>
        <v>69848.125299234016</v>
      </c>
      <c r="AT31" s="5">
        <f t="shared" si="19"/>
        <v>19828.760213295944</v>
      </c>
      <c r="AU31" s="5">
        <f t="shared" si="33"/>
        <v>89676.88551252996</v>
      </c>
      <c r="AW31" s="5">
        <f t="shared" si="20"/>
        <v>1577.3815021323126</v>
      </c>
      <c r="AX31" s="5">
        <f t="shared" si="21"/>
        <v>447.79325768122209</v>
      </c>
      <c r="AY31" s="5">
        <f t="shared" si="34"/>
        <v>2025.1747598135346</v>
      </c>
      <c r="BA31" s="5">
        <f t="shared" si="22"/>
        <v>642206.54136853409</v>
      </c>
      <c r="BB31" s="5">
        <f t="shared" si="23"/>
        <v>182312.11591796915</v>
      </c>
      <c r="BC31" s="5">
        <f t="shared" si="35"/>
        <v>824518.65728650324</v>
      </c>
      <c r="BE31" s="5">
        <f t="shared" si="24"/>
        <v>6776.5592949023521</v>
      </c>
      <c r="BF31" s="5">
        <f t="shared" si="25"/>
        <v>1923.7562748341097</v>
      </c>
      <c r="BG31" s="5">
        <f t="shared" si="36"/>
        <v>8700.3155697364618</v>
      </c>
      <c r="BI31" s="5">
        <f t="shared" si="26"/>
        <v>14132.706177221951</v>
      </c>
      <c r="BJ31" s="5">
        <f t="shared" si="27"/>
        <v>4012.0481509354636</v>
      </c>
      <c r="BK31" s="5">
        <f t="shared" si="37"/>
        <v>18144.754328157414</v>
      </c>
      <c r="BP31" s="5"/>
    </row>
    <row r="32" spans="1:68" ht="12" customHeight="1" x14ac:dyDescent="0.25">
      <c r="A32" s="78">
        <v>13058</v>
      </c>
      <c r="C32" s="6"/>
      <c r="D32" s="6">
        <v>140525</v>
      </c>
      <c r="E32" s="6"/>
      <c r="F32" s="6">
        <v>579900</v>
      </c>
      <c r="G32" s="6"/>
      <c r="H32" s="6"/>
      <c r="J32" s="3">
        <f t="shared" si="4"/>
        <v>720425</v>
      </c>
      <c r="K32" s="3">
        <f t="shared" si="5"/>
        <v>720425</v>
      </c>
      <c r="M32" s="3"/>
      <c r="N32" s="3"/>
      <c r="Q32" s="3"/>
      <c r="R32" s="3">
        <f t="shared" si="1"/>
        <v>140525</v>
      </c>
      <c r="S32" s="5">
        <f t="shared" si="2"/>
        <v>140525</v>
      </c>
      <c r="U32" s="5"/>
      <c r="V32" s="5">
        <f t="shared" si="41"/>
        <v>140525</v>
      </c>
      <c r="W32" s="5">
        <f t="shared" si="38"/>
        <v>140525</v>
      </c>
      <c r="Z32" s="5" t="e">
        <f>#REF!+#REF!</f>
        <v>#REF!</v>
      </c>
      <c r="AA32" s="5" t="e">
        <f t="shared" si="11"/>
        <v>#REF!</v>
      </c>
      <c r="AC32" s="3"/>
      <c r="AD32" s="3">
        <f t="shared" si="40"/>
        <v>242826.3039359352</v>
      </c>
      <c r="AE32" s="5">
        <f t="shared" si="29"/>
        <v>242826.3039359352</v>
      </c>
      <c r="AG32" s="5"/>
      <c r="AH32" s="5">
        <f t="shared" si="13"/>
        <v>2293.7405951507221</v>
      </c>
      <c r="AI32" s="5">
        <f t="shared" si="30"/>
        <v>2293.7405951507221</v>
      </c>
      <c r="AJ32" s="5"/>
      <c r="AK32" s="5"/>
      <c r="AL32" s="5">
        <f t="shared" si="15"/>
        <v>1189.8972007190241</v>
      </c>
      <c r="AM32" s="5">
        <f t="shared" si="31"/>
        <v>1189.8972007190241</v>
      </c>
      <c r="AP32" s="5">
        <f t="shared" si="17"/>
        <v>49181.725166400232</v>
      </c>
      <c r="AQ32" s="5">
        <f t="shared" si="32"/>
        <v>49181.725166400232</v>
      </c>
      <c r="AT32" s="5">
        <f t="shared" si="19"/>
        <v>18082.557080815091</v>
      </c>
      <c r="AU32" s="5">
        <f t="shared" si="33"/>
        <v>18082.557080815091</v>
      </c>
      <c r="AX32" s="5">
        <f t="shared" si="21"/>
        <v>408.3587201279143</v>
      </c>
      <c r="AY32" s="5">
        <f t="shared" si="34"/>
        <v>408.3587201279143</v>
      </c>
      <c r="BB32" s="5">
        <f t="shared" si="23"/>
        <v>166256.95238375579</v>
      </c>
      <c r="BC32" s="5">
        <f t="shared" si="35"/>
        <v>166256.95238375579</v>
      </c>
      <c r="BF32" s="5">
        <f t="shared" si="25"/>
        <v>1754.3422924615509</v>
      </c>
      <c r="BG32" s="5">
        <f t="shared" si="36"/>
        <v>1754.3422924615509</v>
      </c>
      <c r="BJ32" s="5">
        <f t="shared" si="27"/>
        <v>3658.7304965049152</v>
      </c>
      <c r="BK32" s="5">
        <f t="shared" si="37"/>
        <v>3658.7304965049152</v>
      </c>
      <c r="BP32" s="5"/>
    </row>
    <row r="33" spans="1:68" ht="12" customHeight="1" x14ac:dyDescent="0.25">
      <c r="A33" s="78">
        <v>13241</v>
      </c>
      <c r="C33" s="6">
        <v>235000</v>
      </c>
      <c r="D33" s="6">
        <v>140525</v>
      </c>
      <c r="E33" s="6">
        <v>2350000</v>
      </c>
      <c r="F33" s="6">
        <v>579900</v>
      </c>
      <c r="G33" s="6"/>
      <c r="H33" s="6"/>
      <c r="I33" s="3">
        <f t="shared" si="10"/>
        <v>2585000</v>
      </c>
      <c r="J33" s="3">
        <f t="shared" si="4"/>
        <v>720425</v>
      </c>
      <c r="K33" s="3">
        <f t="shared" si="5"/>
        <v>3305425</v>
      </c>
      <c r="M33" s="3"/>
      <c r="N33" s="3"/>
      <c r="Q33" s="3">
        <f t="shared" si="6"/>
        <v>235000</v>
      </c>
      <c r="R33" s="3">
        <f t="shared" si="1"/>
        <v>140525</v>
      </c>
      <c r="S33" s="5">
        <f t="shared" si="2"/>
        <v>375525</v>
      </c>
      <c r="U33" s="5">
        <f t="shared" si="42"/>
        <v>235000</v>
      </c>
      <c r="V33" s="5">
        <f t="shared" si="41"/>
        <v>140525</v>
      </c>
      <c r="W33" s="5">
        <f t="shared" si="38"/>
        <v>375525</v>
      </c>
      <c r="Y33" s="5" t="e">
        <f>#REF!+#REF!</f>
        <v>#REF!</v>
      </c>
      <c r="Z33" s="5" t="e">
        <f>#REF!+#REF!</f>
        <v>#REF!</v>
      </c>
      <c r="AA33" s="5" t="e">
        <f t="shared" si="11"/>
        <v>#REF!</v>
      </c>
      <c r="AC33" s="3">
        <f t="shared" ref="AC33" si="51">+AW33+BA33+BE33+BQ33+BI33+AG33+AO33+AK33+AS33</f>
        <v>984034.85816424864</v>
      </c>
      <c r="AD33" s="3">
        <f t="shared" si="40"/>
        <v>242826.3039359352</v>
      </c>
      <c r="AE33" s="5">
        <f t="shared" si="29"/>
        <v>1226861.1621001838</v>
      </c>
      <c r="AG33" s="5">
        <f t="shared" si="12"/>
        <v>9295.2067573791974</v>
      </c>
      <c r="AH33" s="5">
        <f t="shared" si="13"/>
        <v>2293.7405951507221</v>
      </c>
      <c r="AI33" s="5">
        <f t="shared" si="30"/>
        <v>11588.94735252992</v>
      </c>
      <c r="AJ33" s="5"/>
      <c r="AK33" s="5">
        <f t="shared" si="14"/>
        <v>4821.9665833586942</v>
      </c>
      <c r="AL33" s="5">
        <f t="shared" si="15"/>
        <v>1189.8972007190241</v>
      </c>
      <c r="AM33" s="5">
        <f t="shared" si="31"/>
        <v>6011.8637840777183</v>
      </c>
      <c r="AO33" s="5">
        <f t="shared" si="16"/>
        <v>199305.14595799372</v>
      </c>
      <c r="AP33" s="5">
        <f t="shared" si="17"/>
        <v>49181.725166400232</v>
      </c>
      <c r="AQ33" s="5">
        <f t="shared" si="32"/>
        <v>248486.87112439395</v>
      </c>
      <c r="AS33" s="5">
        <f t="shared" si="18"/>
        <v>73278.16716660712</v>
      </c>
      <c r="AT33" s="5">
        <f t="shared" si="19"/>
        <v>18082.557080815091</v>
      </c>
      <c r="AU33" s="5">
        <f t="shared" si="33"/>
        <v>91360.724247422215</v>
      </c>
      <c r="AW33" s="5">
        <f t="shared" si="20"/>
        <v>1654.8422008977386</v>
      </c>
      <c r="AX33" s="5">
        <f t="shared" si="21"/>
        <v>408.3587201279143</v>
      </c>
      <c r="AY33" s="5">
        <f t="shared" si="34"/>
        <v>2063.2009210256529</v>
      </c>
      <c r="BA33" s="5">
        <f t="shared" si="22"/>
        <v>673743.46973931033</v>
      </c>
      <c r="BB33" s="5">
        <f t="shared" si="23"/>
        <v>166256.95238375579</v>
      </c>
      <c r="BC33" s="5">
        <f t="shared" si="35"/>
        <v>840000.42212306615</v>
      </c>
      <c r="BE33" s="5">
        <f t="shared" si="24"/>
        <v>7109.3367602770213</v>
      </c>
      <c r="BF33" s="5">
        <f t="shared" si="25"/>
        <v>1754.3422924615509</v>
      </c>
      <c r="BG33" s="5">
        <f t="shared" si="36"/>
        <v>8863.6790527385729</v>
      </c>
      <c r="BI33" s="5">
        <f t="shared" si="26"/>
        <v>14826.722998424815</v>
      </c>
      <c r="BJ33" s="5">
        <f t="shared" si="27"/>
        <v>3658.7304965049152</v>
      </c>
      <c r="BK33" s="5">
        <f t="shared" si="37"/>
        <v>18485.45349492973</v>
      </c>
      <c r="BP33" s="5"/>
    </row>
    <row r="34" spans="1:68" ht="12" customHeight="1" x14ac:dyDescent="0.25">
      <c r="A34" s="78">
        <v>13424</v>
      </c>
      <c r="C34" s="6"/>
      <c r="D34" s="6">
        <v>134650</v>
      </c>
      <c r="E34" s="6"/>
      <c r="F34" s="6">
        <v>521150</v>
      </c>
      <c r="G34" s="6"/>
      <c r="H34" s="6"/>
      <c r="J34" s="3">
        <f t="shared" si="4"/>
        <v>655800</v>
      </c>
      <c r="K34" s="3">
        <f t="shared" si="5"/>
        <v>655800</v>
      </c>
      <c r="M34" s="3"/>
      <c r="N34" s="3"/>
      <c r="Q34" s="3"/>
      <c r="R34" s="3">
        <f t="shared" si="1"/>
        <v>134650</v>
      </c>
      <c r="S34" s="5">
        <f t="shared" si="2"/>
        <v>134650</v>
      </c>
      <c r="U34" s="5"/>
      <c r="V34" s="5">
        <f t="shared" si="41"/>
        <v>134650</v>
      </c>
      <c r="W34" s="5">
        <f t="shared" si="38"/>
        <v>134650</v>
      </c>
      <c r="Z34" s="5" t="e">
        <f>#REF!+#REF!</f>
        <v>#REF!</v>
      </c>
      <c r="AA34" s="5" t="e">
        <f t="shared" si="11"/>
        <v>#REF!</v>
      </c>
      <c r="AC34" s="3"/>
      <c r="AD34" s="3">
        <f t="shared" si="40"/>
        <v>218225.43248182902</v>
      </c>
      <c r="AE34" s="5">
        <f t="shared" si="29"/>
        <v>218225.43248182902</v>
      </c>
      <c r="AG34" s="5"/>
      <c r="AH34" s="5">
        <f t="shared" si="13"/>
        <v>2061.3604262162421</v>
      </c>
      <c r="AI34" s="5">
        <f t="shared" si="30"/>
        <v>2061.3604262162421</v>
      </c>
      <c r="AJ34" s="5"/>
      <c r="AK34" s="5"/>
      <c r="AL34" s="5">
        <f t="shared" si="15"/>
        <v>1069.3480361350566</v>
      </c>
      <c r="AM34" s="5">
        <f t="shared" si="31"/>
        <v>1069.3480361350566</v>
      </c>
      <c r="AP34" s="5">
        <f t="shared" si="17"/>
        <v>44199.096517450394</v>
      </c>
      <c r="AQ34" s="5">
        <f t="shared" si="32"/>
        <v>44199.096517450394</v>
      </c>
      <c r="AT34" s="5">
        <f t="shared" si="19"/>
        <v>16250.602901649914</v>
      </c>
      <c r="AU34" s="5">
        <f t="shared" si="33"/>
        <v>16250.602901649914</v>
      </c>
      <c r="AX34" s="5">
        <f t="shared" si="21"/>
        <v>366.9876651054708</v>
      </c>
      <c r="AY34" s="5">
        <f t="shared" si="34"/>
        <v>366.9876651054708</v>
      </c>
      <c r="BB34" s="5">
        <f t="shared" si="23"/>
        <v>149413.36564027303</v>
      </c>
      <c r="BC34" s="5">
        <f t="shared" si="35"/>
        <v>149413.36564027303</v>
      </c>
      <c r="BF34" s="5">
        <f t="shared" si="25"/>
        <v>1576.6088734546254</v>
      </c>
      <c r="BG34" s="5">
        <f t="shared" si="36"/>
        <v>1576.6088734546254</v>
      </c>
      <c r="BJ34" s="5">
        <f t="shared" si="27"/>
        <v>3288.0624215442945</v>
      </c>
      <c r="BK34" s="5">
        <f t="shared" si="37"/>
        <v>3288.0624215442945</v>
      </c>
      <c r="BP34" s="5"/>
    </row>
    <row r="35" spans="1:68" ht="12" customHeight="1" x14ac:dyDescent="0.25">
      <c r="A35" s="78">
        <v>13606</v>
      </c>
      <c r="C35" s="6">
        <v>245000</v>
      </c>
      <c r="D35" s="6">
        <v>134650</v>
      </c>
      <c r="E35" s="6">
        <v>2470000</v>
      </c>
      <c r="F35" s="6">
        <v>521150</v>
      </c>
      <c r="G35" s="6"/>
      <c r="H35" s="6"/>
      <c r="I35" s="3">
        <f t="shared" si="10"/>
        <v>2715000</v>
      </c>
      <c r="J35" s="3">
        <f t="shared" si="4"/>
        <v>655800</v>
      </c>
      <c r="K35" s="3">
        <f t="shared" si="5"/>
        <v>3370800</v>
      </c>
      <c r="M35" s="3"/>
      <c r="N35" s="3"/>
      <c r="Q35" s="3">
        <f t="shared" si="6"/>
        <v>245000</v>
      </c>
      <c r="R35" s="3">
        <f t="shared" si="1"/>
        <v>134650</v>
      </c>
      <c r="S35" s="5">
        <f t="shared" si="2"/>
        <v>379650</v>
      </c>
      <c r="U35" s="5">
        <f t="shared" si="42"/>
        <v>245000</v>
      </c>
      <c r="V35" s="5">
        <f t="shared" si="41"/>
        <v>134650</v>
      </c>
      <c r="W35" s="5">
        <f t="shared" si="38"/>
        <v>379650</v>
      </c>
      <c r="Y35" s="5" t="e">
        <f>#REF!+#REF!</f>
        <v>#REF!</v>
      </c>
      <c r="Z35" s="5" t="e">
        <f>#REF!+#REF!</f>
        <v>#REF!</v>
      </c>
      <c r="AA35" s="5" t="e">
        <f t="shared" si="11"/>
        <v>#REF!</v>
      </c>
      <c r="AC35" s="3">
        <f t="shared" ref="AC35" si="52">+AW35+BA35+BE35+BQ35+BI35+AG35+AO35+AK35+AS35</f>
        <v>1034283.4466662528</v>
      </c>
      <c r="AD35" s="3">
        <f t="shared" si="40"/>
        <v>218225.43248182902</v>
      </c>
      <c r="AE35" s="5">
        <f t="shared" si="29"/>
        <v>1252508.8791480819</v>
      </c>
      <c r="AG35" s="5">
        <f t="shared" si="12"/>
        <v>9769.8556130751567</v>
      </c>
      <c r="AH35" s="5">
        <f t="shared" si="13"/>
        <v>2061.3604262162421</v>
      </c>
      <c r="AI35" s="5">
        <f t="shared" si="30"/>
        <v>11831.216039291399</v>
      </c>
      <c r="AJ35" s="5"/>
      <c r="AK35" s="5">
        <f t="shared" si="14"/>
        <v>5068.1946642110524</v>
      </c>
      <c r="AL35" s="5">
        <f t="shared" si="15"/>
        <v>1069.3480361350566</v>
      </c>
      <c r="AM35" s="5">
        <f t="shared" si="31"/>
        <v>6137.5427003461091</v>
      </c>
      <c r="AO35" s="5">
        <f t="shared" si="16"/>
        <v>209482.43000691253</v>
      </c>
      <c r="AP35" s="5">
        <f t="shared" si="17"/>
        <v>44199.096517450394</v>
      </c>
      <c r="AQ35" s="5">
        <f t="shared" si="32"/>
        <v>253681.52652436291</v>
      </c>
      <c r="AS35" s="5">
        <f t="shared" si="18"/>
        <v>77020.03102192322</v>
      </c>
      <c r="AT35" s="5">
        <f t="shared" si="19"/>
        <v>16250.602901649914</v>
      </c>
      <c r="AU35" s="5">
        <f t="shared" si="33"/>
        <v>93270.633923573128</v>
      </c>
      <c r="AW35" s="5">
        <f t="shared" si="20"/>
        <v>1739.3447813691123</v>
      </c>
      <c r="AX35" s="5">
        <f t="shared" si="21"/>
        <v>366.9876651054708</v>
      </c>
      <c r="AY35" s="5">
        <f t="shared" si="34"/>
        <v>2106.3324464745829</v>
      </c>
      <c r="BA35" s="5">
        <f t="shared" si="22"/>
        <v>708147.39159833896</v>
      </c>
      <c r="BB35" s="5">
        <f t="shared" si="23"/>
        <v>149413.36564027303</v>
      </c>
      <c r="BC35" s="5">
        <f t="shared" si="35"/>
        <v>857560.75723861204</v>
      </c>
      <c r="BE35" s="5">
        <f t="shared" si="24"/>
        <v>7472.3667225039326</v>
      </c>
      <c r="BF35" s="5">
        <f t="shared" si="25"/>
        <v>1576.6088734546254</v>
      </c>
      <c r="BG35" s="5">
        <f t="shared" si="36"/>
        <v>9048.9755959585582</v>
      </c>
      <c r="BI35" s="5">
        <f t="shared" si="26"/>
        <v>15583.832257918848</v>
      </c>
      <c r="BJ35" s="5">
        <f t="shared" si="27"/>
        <v>3288.0624215442945</v>
      </c>
      <c r="BK35" s="5">
        <f t="shared" si="37"/>
        <v>18871.894679463141</v>
      </c>
      <c r="BP35" s="5"/>
    </row>
    <row r="36" spans="1:68" ht="12" customHeight="1" x14ac:dyDescent="0.25">
      <c r="A36" s="78">
        <v>13789</v>
      </c>
      <c r="C36" s="6"/>
      <c r="D36" s="6">
        <v>128525</v>
      </c>
      <c r="E36" s="6"/>
      <c r="F36" s="6">
        <v>459400</v>
      </c>
      <c r="G36" s="6"/>
      <c r="H36" s="6"/>
      <c r="J36" s="3">
        <f t="shared" si="4"/>
        <v>587925</v>
      </c>
      <c r="K36" s="3">
        <f t="shared" si="5"/>
        <v>587925</v>
      </c>
      <c r="M36" s="3"/>
      <c r="N36" s="3"/>
      <c r="Q36" s="3"/>
      <c r="R36" s="3">
        <f t="shared" si="1"/>
        <v>128525</v>
      </c>
      <c r="S36" s="5">
        <f t="shared" si="2"/>
        <v>128525</v>
      </c>
      <c r="U36" s="5"/>
      <c r="V36" s="5">
        <f t="shared" si="41"/>
        <v>128525</v>
      </c>
      <c r="W36" s="5">
        <f t="shared" si="38"/>
        <v>128525</v>
      </c>
      <c r="Z36" s="5" t="e">
        <f>#REF!+#REF!</f>
        <v>#REF!</v>
      </c>
      <c r="AA36" s="5" t="e">
        <f t="shared" si="11"/>
        <v>#REF!</v>
      </c>
      <c r="AC36" s="3"/>
      <c r="AD36" s="3">
        <f t="shared" si="40"/>
        <v>192368.34631517273</v>
      </c>
      <c r="AE36" s="5">
        <f t="shared" si="29"/>
        <v>192368.34631517273</v>
      </c>
      <c r="AG36" s="5"/>
      <c r="AH36" s="5">
        <f t="shared" si="13"/>
        <v>1817.1140358893631</v>
      </c>
      <c r="AI36" s="5">
        <f t="shared" si="30"/>
        <v>1817.1140358893631</v>
      </c>
      <c r="AJ36" s="5"/>
      <c r="AK36" s="5"/>
      <c r="AL36" s="5">
        <f t="shared" si="15"/>
        <v>942.64316952978038</v>
      </c>
      <c r="AM36" s="5">
        <f t="shared" si="31"/>
        <v>942.64316952978038</v>
      </c>
      <c r="AP36" s="5">
        <f t="shared" si="17"/>
        <v>38962.035767277579</v>
      </c>
      <c r="AQ36" s="5">
        <f t="shared" si="32"/>
        <v>38962.035767277579</v>
      </c>
      <c r="AT36" s="5">
        <f t="shared" si="19"/>
        <v>14325.102126101834</v>
      </c>
      <c r="AU36" s="5">
        <f t="shared" si="33"/>
        <v>14325.102126101834</v>
      </c>
      <c r="AX36" s="5">
        <f t="shared" si="21"/>
        <v>323.50404557124301</v>
      </c>
      <c r="AY36" s="5">
        <f t="shared" si="34"/>
        <v>323.50404557124301</v>
      </c>
      <c r="BB36" s="5">
        <f t="shared" si="23"/>
        <v>131709.68085031456</v>
      </c>
      <c r="BC36" s="5">
        <f t="shared" si="35"/>
        <v>131709.68085031456</v>
      </c>
      <c r="BF36" s="5">
        <f t="shared" si="25"/>
        <v>1389.7997053920269</v>
      </c>
      <c r="BG36" s="5">
        <f t="shared" si="36"/>
        <v>1389.7997053920269</v>
      </c>
      <c r="BJ36" s="5">
        <f t="shared" si="27"/>
        <v>2898.4666150963235</v>
      </c>
      <c r="BK36" s="5">
        <f t="shared" si="37"/>
        <v>2898.4666150963235</v>
      </c>
      <c r="BP36" s="5"/>
    </row>
    <row r="37" spans="1:68" ht="12" customHeight="1" x14ac:dyDescent="0.25">
      <c r="A37" s="78">
        <v>13971</v>
      </c>
      <c r="C37" s="6">
        <v>255000</v>
      </c>
      <c r="D37" s="6">
        <v>128525</v>
      </c>
      <c r="E37" s="6">
        <v>2595000</v>
      </c>
      <c r="F37" s="6">
        <v>459400</v>
      </c>
      <c r="G37" s="6"/>
      <c r="H37" s="6"/>
      <c r="I37" s="3">
        <f t="shared" si="10"/>
        <v>2850000</v>
      </c>
      <c r="J37" s="3">
        <f t="shared" si="4"/>
        <v>587925</v>
      </c>
      <c r="K37" s="3">
        <f t="shared" si="5"/>
        <v>3437925</v>
      </c>
      <c r="M37" s="3"/>
      <c r="N37" s="3"/>
      <c r="Q37" s="3">
        <f t="shared" si="6"/>
        <v>255000</v>
      </c>
      <c r="R37" s="3">
        <f t="shared" si="1"/>
        <v>128525</v>
      </c>
      <c r="S37" s="5">
        <f t="shared" si="2"/>
        <v>383525</v>
      </c>
      <c r="U37" s="5">
        <f t="shared" si="42"/>
        <v>255000</v>
      </c>
      <c r="V37" s="5">
        <f t="shared" si="41"/>
        <v>128525</v>
      </c>
      <c r="W37" s="5">
        <f t="shared" si="38"/>
        <v>383525</v>
      </c>
      <c r="Y37" s="5" t="e">
        <f>#REF!+#REF!</f>
        <v>#REF!</v>
      </c>
      <c r="Z37" s="5" t="e">
        <f>#REF!+#REF!</f>
        <v>#REF!</v>
      </c>
      <c r="AA37" s="5" t="e">
        <f t="shared" si="11"/>
        <v>#REF!</v>
      </c>
      <c r="AC37" s="3">
        <f t="shared" ref="AC37" si="53">+AW37+BA37+BE37+BQ37+BI37+AG37+AO37+AK37+AS37</f>
        <v>1086625.7263558405</v>
      </c>
      <c r="AD37" s="3">
        <f t="shared" si="40"/>
        <v>192368.34631517273</v>
      </c>
      <c r="AE37" s="5">
        <f t="shared" si="29"/>
        <v>1278994.0726710132</v>
      </c>
      <c r="AG37" s="5">
        <f t="shared" si="12"/>
        <v>10264.281504425115</v>
      </c>
      <c r="AH37" s="5">
        <f t="shared" si="13"/>
        <v>1817.1140358893631</v>
      </c>
      <c r="AI37" s="5">
        <f t="shared" si="30"/>
        <v>12081.395540314477</v>
      </c>
      <c r="AJ37" s="5"/>
      <c r="AK37" s="5">
        <f t="shared" si="14"/>
        <v>5324.6822484322602</v>
      </c>
      <c r="AL37" s="5">
        <f t="shared" si="15"/>
        <v>942.64316952978038</v>
      </c>
      <c r="AM37" s="5">
        <f t="shared" si="31"/>
        <v>6267.3254179620408</v>
      </c>
      <c r="AO37" s="5">
        <f t="shared" si="16"/>
        <v>220083.76755786964</v>
      </c>
      <c r="AP37" s="5">
        <f t="shared" si="17"/>
        <v>38962.035767277579</v>
      </c>
      <c r="AQ37" s="5">
        <f t="shared" si="32"/>
        <v>259045.80332514722</v>
      </c>
      <c r="AS37" s="5">
        <f t="shared" si="18"/>
        <v>80917.805871210832</v>
      </c>
      <c r="AT37" s="5">
        <f t="shared" si="19"/>
        <v>14325.102126101834</v>
      </c>
      <c r="AU37" s="5">
        <f t="shared" si="33"/>
        <v>95242.907997312665</v>
      </c>
      <c r="AW37" s="5">
        <f t="shared" si="20"/>
        <v>1827.3683026934602</v>
      </c>
      <c r="AX37" s="5">
        <f t="shared" si="21"/>
        <v>323.50404557124301</v>
      </c>
      <c r="AY37" s="5">
        <f t="shared" si="34"/>
        <v>2150.8723482647033</v>
      </c>
      <c r="BA37" s="5">
        <f t="shared" si="22"/>
        <v>743984.81020149379</v>
      </c>
      <c r="BB37" s="5">
        <f t="shared" si="23"/>
        <v>131709.68085031456</v>
      </c>
      <c r="BC37" s="5">
        <f t="shared" si="35"/>
        <v>875694.49105180835</v>
      </c>
      <c r="BE37" s="5">
        <f t="shared" si="24"/>
        <v>7850.5229331569662</v>
      </c>
      <c r="BF37" s="5">
        <f t="shared" si="25"/>
        <v>1389.7997053920269</v>
      </c>
      <c r="BG37" s="5">
        <f t="shared" si="36"/>
        <v>9240.3226385489925</v>
      </c>
      <c r="BI37" s="5">
        <f t="shared" si="26"/>
        <v>16372.487736558465</v>
      </c>
      <c r="BJ37" s="5">
        <f t="shared" si="27"/>
        <v>2898.4666150963235</v>
      </c>
      <c r="BK37" s="5">
        <f t="shared" si="37"/>
        <v>19270.954351654789</v>
      </c>
      <c r="BP37" s="5"/>
    </row>
    <row r="38" spans="1:68" ht="12" customHeight="1" x14ac:dyDescent="0.25">
      <c r="A38" s="78">
        <v>14154</v>
      </c>
      <c r="C38" s="6"/>
      <c r="D38" s="6">
        <v>122150</v>
      </c>
      <c r="E38" s="6"/>
      <c r="F38" s="6">
        <v>394525</v>
      </c>
      <c r="G38" s="6"/>
      <c r="H38" s="6"/>
      <c r="J38" s="3">
        <f t="shared" si="4"/>
        <v>516675</v>
      </c>
      <c r="K38" s="3">
        <f t="shared" si="5"/>
        <v>516675</v>
      </c>
      <c r="M38" s="3"/>
      <c r="N38" s="3"/>
      <c r="Q38" s="3"/>
      <c r="R38" s="3">
        <f t="shared" si="1"/>
        <v>122150</v>
      </c>
      <c r="S38" s="5">
        <f t="shared" si="2"/>
        <v>122150</v>
      </c>
      <c r="U38" s="5"/>
      <c r="V38" s="5">
        <f t="shared" si="41"/>
        <v>122150</v>
      </c>
      <c r="W38" s="5">
        <f t="shared" si="38"/>
        <v>122150</v>
      </c>
      <c r="Z38" s="5" t="e">
        <f>#REF!+#REF!</f>
        <v>#REF!</v>
      </c>
      <c r="AA38" s="5" t="e">
        <f t="shared" si="11"/>
        <v>#REF!</v>
      </c>
      <c r="AC38" s="3"/>
      <c r="AD38" s="3">
        <f t="shared" si="40"/>
        <v>165202.70315627669</v>
      </c>
      <c r="AE38" s="5">
        <f t="shared" si="29"/>
        <v>165202.70315627669</v>
      </c>
      <c r="AG38" s="5"/>
      <c r="AH38" s="5">
        <f t="shared" si="13"/>
        <v>1560.5069982787354</v>
      </c>
      <c r="AI38" s="5">
        <f t="shared" si="30"/>
        <v>1560.5069982787354</v>
      </c>
      <c r="AJ38" s="5"/>
      <c r="AK38" s="5"/>
      <c r="AL38" s="5">
        <f t="shared" si="15"/>
        <v>809.5261133189739</v>
      </c>
      <c r="AM38" s="5">
        <f t="shared" si="31"/>
        <v>809.5261133189739</v>
      </c>
      <c r="AP38" s="5">
        <f t="shared" si="17"/>
        <v>33459.941578330836</v>
      </c>
      <c r="AQ38" s="5">
        <f t="shared" si="32"/>
        <v>33459.941578330836</v>
      </c>
      <c r="AT38" s="5">
        <f t="shared" si="19"/>
        <v>12302.156979321562</v>
      </c>
      <c r="AU38" s="5">
        <f t="shared" si="33"/>
        <v>12302.156979321562</v>
      </c>
      <c r="AX38" s="5">
        <f t="shared" si="21"/>
        <v>277.81983800390651</v>
      </c>
      <c r="AY38" s="5">
        <f t="shared" si="34"/>
        <v>277.81983800390651</v>
      </c>
      <c r="BB38" s="5">
        <f t="shared" si="23"/>
        <v>113110.0605952772</v>
      </c>
      <c r="BC38" s="5">
        <f t="shared" si="35"/>
        <v>113110.0605952772</v>
      </c>
      <c r="BF38" s="5">
        <f t="shared" si="25"/>
        <v>1193.5366320631028</v>
      </c>
      <c r="BG38" s="5">
        <f t="shared" si="36"/>
        <v>1193.5366320631028</v>
      </c>
      <c r="BJ38" s="5">
        <f t="shared" si="27"/>
        <v>2489.1544216823618</v>
      </c>
      <c r="BK38" s="5">
        <f t="shared" si="37"/>
        <v>2489.1544216823618</v>
      </c>
      <c r="BP38" s="5"/>
    </row>
    <row r="39" spans="1:68" ht="12" customHeight="1" x14ac:dyDescent="0.25">
      <c r="A39" s="78">
        <v>14336</v>
      </c>
      <c r="C39" s="6">
        <v>270000</v>
      </c>
      <c r="D39" s="6">
        <v>122150</v>
      </c>
      <c r="E39" s="6">
        <v>2725000</v>
      </c>
      <c r="F39" s="6">
        <v>394525</v>
      </c>
      <c r="G39" s="6"/>
      <c r="H39" s="6"/>
      <c r="I39" s="3">
        <f t="shared" si="10"/>
        <v>2995000</v>
      </c>
      <c r="J39" s="3">
        <f t="shared" si="4"/>
        <v>516675</v>
      </c>
      <c r="K39" s="3">
        <f t="shared" si="5"/>
        <v>3511675</v>
      </c>
      <c r="M39" s="3"/>
      <c r="N39" s="3"/>
      <c r="Q39" s="3">
        <f t="shared" si="6"/>
        <v>270000</v>
      </c>
      <c r="R39" s="3">
        <f t="shared" si="1"/>
        <v>122150</v>
      </c>
      <c r="S39" s="5">
        <f t="shared" si="2"/>
        <v>392150</v>
      </c>
      <c r="U39" s="5">
        <f t="shared" si="42"/>
        <v>270000</v>
      </c>
      <c r="V39" s="5">
        <f t="shared" si="41"/>
        <v>122150</v>
      </c>
      <c r="W39" s="5">
        <f t="shared" si="38"/>
        <v>392150</v>
      </c>
      <c r="Y39" s="5" t="e">
        <f>#REF!+#REF!</f>
        <v>#REF!</v>
      </c>
      <c r="Z39" s="5" t="e">
        <f>#REF!+#REF!</f>
        <v>#REF!</v>
      </c>
      <c r="AA39" s="5" t="e">
        <f t="shared" si="11"/>
        <v>#REF!</v>
      </c>
      <c r="AC39" s="3">
        <f t="shared" ref="AC39" si="54">+AW39+BA39+BE39+BQ39+BI39+AG39+AO39+AK39+AS39</f>
        <v>1141061.6972330117</v>
      </c>
      <c r="AD39" s="3">
        <f t="shared" si="40"/>
        <v>165202.70315627669</v>
      </c>
      <c r="AE39" s="5">
        <f t="shared" si="29"/>
        <v>1306264.4003892883</v>
      </c>
      <c r="AG39" s="5">
        <f t="shared" si="12"/>
        <v>10778.484431429069</v>
      </c>
      <c r="AH39" s="5">
        <f t="shared" si="13"/>
        <v>1560.5069982787354</v>
      </c>
      <c r="AI39" s="5">
        <f t="shared" si="30"/>
        <v>12338.991429707805</v>
      </c>
      <c r="AJ39" s="5"/>
      <c r="AK39" s="5">
        <f t="shared" si="14"/>
        <v>5591.4293360223155</v>
      </c>
      <c r="AL39" s="5">
        <f t="shared" si="15"/>
        <v>809.5261133189739</v>
      </c>
      <c r="AM39" s="5">
        <f t="shared" si="31"/>
        <v>6400.9554493412898</v>
      </c>
      <c r="AO39" s="5">
        <f t="shared" si="16"/>
        <v>231109.15861086504</v>
      </c>
      <c r="AP39" s="5">
        <f t="shared" si="17"/>
        <v>33459.941578330836</v>
      </c>
      <c r="AQ39" s="5">
        <f t="shared" si="32"/>
        <v>264569.10018919589</v>
      </c>
      <c r="AS39" s="5">
        <f t="shared" si="18"/>
        <v>84971.491714469958</v>
      </c>
      <c r="AT39" s="5">
        <f t="shared" si="19"/>
        <v>12302.156979321562</v>
      </c>
      <c r="AU39" s="5">
        <f t="shared" si="33"/>
        <v>97273.648693791518</v>
      </c>
      <c r="AW39" s="5">
        <f t="shared" si="20"/>
        <v>1918.912764870782</v>
      </c>
      <c r="AX39" s="5">
        <f t="shared" si="21"/>
        <v>277.81983800390651</v>
      </c>
      <c r="AY39" s="5">
        <f t="shared" si="34"/>
        <v>2196.7326028746884</v>
      </c>
      <c r="BA39" s="5">
        <f t="shared" si="22"/>
        <v>781255.72554877482</v>
      </c>
      <c r="BB39" s="5">
        <f t="shared" si="23"/>
        <v>113110.0605952772</v>
      </c>
      <c r="BC39" s="5">
        <f t="shared" si="35"/>
        <v>894365.78614405205</v>
      </c>
      <c r="BE39" s="5">
        <f t="shared" si="24"/>
        <v>8243.8053922361196</v>
      </c>
      <c r="BF39" s="5">
        <f t="shared" si="25"/>
        <v>1193.5366320631028</v>
      </c>
      <c r="BG39" s="5">
        <f t="shared" si="36"/>
        <v>9437.3420242992215</v>
      </c>
      <c r="BI39" s="5">
        <f t="shared" si="26"/>
        <v>17192.689434343669</v>
      </c>
      <c r="BJ39" s="5">
        <f t="shared" si="27"/>
        <v>2489.1544216823618</v>
      </c>
      <c r="BK39" s="5">
        <f t="shared" si="37"/>
        <v>19681.843856026029</v>
      </c>
      <c r="BP39" s="5"/>
    </row>
    <row r="40" spans="1:68" ht="12" customHeight="1" x14ac:dyDescent="0.25">
      <c r="A40" s="78">
        <v>14519</v>
      </c>
      <c r="C40" s="6"/>
      <c r="D40" s="6">
        <v>115400</v>
      </c>
      <c r="E40" s="6"/>
      <c r="F40" s="6">
        <v>326400</v>
      </c>
      <c r="G40" s="6"/>
      <c r="H40" s="6"/>
      <c r="J40" s="3">
        <f t="shared" si="4"/>
        <v>441800</v>
      </c>
      <c r="K40" s="3">
        <f t="shared" si="5"/>
        <v>441800</v>
      </c>
      <c r="M40" s="3"/>
      <c r="N40" s="3"/>
      <c r="Q40" s="3"/>
      <c r="R40" s="3">
        <f t="shared" si="1"/>
        <v>115400</v>
      </c>
      <c r="S40" s="5">
        <f t="shared" si="2"/>
        <v>115400</v>
      </c>
      <c r="U40" s="5"/>
      <c r="V40" s="5">
        <f t="shared" si="41"/>
        <v>115400</v>
      </c>
      <c r="W40" s="5">
        <f t="shared" si="38"/>
        <v>115400</v>
      </c>
      <c r="Z40" s="5" t="e">
        <f>#REF!+#REF!</f>
        <v>#REF!</v>
      </c>
      <c r="AA40" s="5" t="e">
        <f t="shared" si="11"/>
        <v>#REF!</v>
      </c>
      <c r="AC40" s="3"/>
      <c r="AD40" s="3">
        <f t="shared" si="40"/>
        <v>136676.16072545137</v>
      </c>
      <c r="AE40" s="5">
        <f t="shared" si="29"/>
        <v>136676.16072545137</v>
      </c>
      <c r="AG40" s="5"/>
      <c r="AH40" s="5">
        <f t="shared" si="13"/>
        <v>1291.0448874930087</v>
      </c>
      <c r="AI40" s="5">
        <f t="shared" si="30"/>
        <v>1291.0448874930087</v>
      </c>
      <c r="AJ40" s="5"/>
      <c r="AK40" s="5"/>
      <c r="AL40" s="5">
        <f t="shared" si="15"/>
        <v>669.74037991841601</v>
      </c>
      <c r="AM40" s="5">
        <f t="shared" si="31"/>
        <v>669.74037991841601</v>
      </c>
      <c r="AP40" s="5">
        <f t="shared" si="17"/>
        <v>27682.212613059211</v>
      </c>
      <c r="AQ40" s="5">
        <f t="shared" si="32"/>
        <v>27682.212613059211</v>
      </c>
      <c r="AT40" s="5">
        <f t="shared" si="19"/>
        <v>10177.869686459813</v>
      </c>
      <c r="AU40" s="5">
        <f t="shared" si="33"/>
        <v>10177.869686459813</v>
      </c>
      <c r="AX40" s="5">
        <f t="shared" si="21"/>
        <v>229.84701888213695</v>
      </c>
      <c r="AY40" s="5">
        <f t="shared" si="34"/>
        <v>229.84701888213695</v>
      </c>
      <c r="BB40" s="5">
        <f t="shared" si="23"/>
        <v>93578.667456557829</v>
      </c>
      <c r="BC40" s="5">
        <f t="shared" si="35"/>
        <v>93578.667456557829</v>
      </c>
      <c r="BF40" s="5">
        <f t="shared" si="25"/>
        <v>987.4414972571999</v>
      </c>
      <c r="BG40" s="5">
        <f t="shared" si="36"/>
        <v>987.4414972571999</v>
      </c>
      <c r="BJ40" s="5">
        <f t="shared" si="27"/>
        <v>2059.3371858237701</v>
      </c>
      <c r="BK40" s="5">
        <f t="shared" si="37"/>
        <v>2059.3371858237701</v>
      </c>
      <c r="BP40" s="5"/>
    </row>
    <row r="41" spans="1:68" ht="12" customHeight="1" x14ac:dyDescent="0.25">
      <c r="A41" s="78">
        <v>14702</v>
      </c>
      <c r="C41" s="6">
        <v>280000</v>
      </c>
      <c r="D41" s="6">
        <v>115400</v>
      </c>
      <c r="E41" s="6">
        <v>2860000</v>
      </c>
      <c r="F41" s="6">
        <v>326400</v>
      </c>
      <c r="G41" s="6"/>
      <c r="H41" s="6"/>
      <c r="I41" s="3">
        <f t="shared" si="10"/>
        <v>3140000</v>
      </c>
      <c r="J41" s="3">
        <f t="shared" si="4"/>
        <v>441800</v>
      </c>
      <c r="K41" s="3">
        <f t="shared" si="5"/>
        <v>3581800</v>
      </c>
      <c r="M41" s="3"/>
      <c r="N41" s="3"/>
      <c r="Q41" s="3">
        <f t="shared" si="6"/>
        <v>280000</v>
      </c>
      <c r="R41" s="3">
        <f t="shared" si="1"/>
        <v>115400</v>
      </c>
      <c r="S41" s="5">
        <f t="shared" si="2"/>
        <v>395400</v>
      </c>
      <c r="U41" s="5">
        <f t="shared" si="42"/>
        <v>280000</v>
      </c>
      <c r="V41" s="5">
        <f t="shared" si="41"/>
        <v>115400</v>
      </c>
      <c r="W41" s="5">
        <f t="shared" si="38"/>
        <v>395400</v>
      </c>
      <c r="Y41" s="5" t="e">
        <f>#REF!+#REF!</f>
        <v>#REF!</v>
      </c>
      <c r="Z41" s="5" t="e">
        <f>#REF!+#REF!</f>
        <v>#REF!</v>
      </c>
      <c r="AA41" s="5" t="e">
        <f t="shared" si="11"/>
        <v>#REF!</v>
      </c>
      <c r="AC41" s="3">
        <f t="shared" ref="AC41" si="55">+AW41+BA41+BE41+BQ41+BI41+AG41+AO41+AK41+AS41</f>
        <v>1197591.3592977664</v>
      </c>
      <c r="AD41" s="3">
        <f t="shared" si="40"/>
        <v>136676.16072545137</v>
      </c>
      <c r="AE41" s="5">
        <f t="shared" si="29"/>
        <v>1334267.5200232177</v>
      </c>
      <c r="AG41" s="5">
        <f t="shared" si="12"/>
        <v>11312.464394087023</v>
      </c>
      <c r="AH41" s="5">
        <f t="shared" si="13"/>
        <v>1291.0448874930087</v>
      </c>
      <c r="AI41" s="5">
        <f t="shared" si="30"/>
        <v>12603.509281580031</v>
      </c>
      <c r="AJ41" s="5"/>
      <c r="AK41" s="5">
        <f t="shared" si="14"/>
        <v>5868.4359269812194</v>
      </c>
      <c r="AL41" s="5">
        <f t="shared" si="15"/>
        <v>669.74037991841601</v>
      </c>
      <c r="AM41" s="5">
        <f t="shared" si="31"/>
        <v>6538.1763068996352</v>
      </c>
      <c r="AO41" s="5">
        <f t="shared" si="16"/>
        <v>242558.60316589873</v>
      </c>
      <c r="AP41" s="5">
        <f t="shared" si="17"/>
        <v>27682.212613059211</v>
      </c>
      <c r="AQ41" s="5">
        <f t="shared" si="32"/>
        <v>270240.81577895797</v>
      </c>
      <c r="AS41" s="5">
        <f t="shared" si="18"/>
        <v>89181.088551700581</v>
      </c>
      <c r="AT41" s="5">
        <f t="shared" si="19"/>
        <v>10177.869686459813</v>
      </c>
      <c r="AU41" s="5">
        <f t="shared" si="33"/>
        <v>99358.958238160398</v>
      </c>
      <c r="AW41" s="5">
        <f t="shared" si="20"/>
        <v>2013.9781679010775</v>
      </c>
      <c r="AX41" s="5">
        <f t="shared" si="21"/>
        <v>229.84701888213695</v>
      </c>
      <c r="AY41" s="5">
        <f t="shared" si="34"/>
        <v>2243.8251867832146</v>
      </c>
      <c r="BA41" s="5">
        <f t="shared" si="22"/>
        <v>819960.13764018193</v>
      </c>
      <c r="BB41" s="5">
        <f t="shared" si="23"/>
        <v>93578.667456557829</v>
      </c>
      <c r="BC41" s="5">
        <f t="shared" si="35"/>
        <v>913538.80509673979</v>
      </c>
      <c r="BE41" s="5">
        <f t="shared" si="24"/>
        <v>8652.2140997413953</v>
      </c>
      <c r="BF41" s="5">
        <f t="shared" si="25"/>
        <v>987.4414972571999</v>
      </c>
      <c r="BG41" s="5">
        <f t="shared" si="36"/>
        <v>9639.6555969985948</v>
      </c>
      <c r="BI41" s="5">
        <f t="shared" si="26"/>
        <v>18044.437351274457</v>
      </c>
      <c r="BJ41" s="5">
        <f t="shared" si="27"/>
        <v>2059.3371858237701</v>
      </c>
      <c r="BK41" s="5">
        <f t="shared" si="37"/>
        <v>20103.774537098227</v>
      </c>
      <c r="BP41" s="5"/>
    </row>
    <row r="42" spans="1:68" ht="12" customHeight="1" x14ac:dyDescent="0.25">
      <c r="A42" s="78">
        <v>14885</v>
      </c>
      <c r="C42" s="6"/>
      <c r="D42" s="6">
        <v>108400</v>
      </c>
      <c r="E42" s="6"/>
      <c r="F42" s="6">
        <v>254900</v>
      </c>
      <c r="G42" s="6"/>
      <c r="H42" s="6"/>
      <c r="J42" s="3">
        <f t="shared" si="4"/>
        <v>363300</v>
      </c>
      <c r="K42" s="3">
        <f t="shared" si="5"/>
        <v>363300</v>
      </c>
      <c r="M42" s="3"/>
      <c r="N42" s="3"/>
      <c r="Q42" s="3"/>
      <c r="R42" s="3">
        <f t="shared" ref="R42:R69" si="56">V42+BN42</f>
        <v>108400</v>
      </c>
      <c r="S42" s="5">
        <f t="shared" si="2"/>
        <v>108400</v>
      </c>
      <c r="U42" s="5"/>
      <c r="V42" s="5">
        <f t="shared" si="41"/>
        <v>108400</v>
      </c>
      <c r="W42" s="5">
        <f t="shared" si="38"/>
        <v>108400</v>
      </c>
      <c r="Z42" s="5" t="e">
        <f>#REF!+#REF!</f>
        <v>#REF!</v>
      </c>
      <c r="AA42" s="5" t="e">
        <f t="shared" si="11"/>
        <v>#REF!</v>
      </c>
      <c r="AC42" s="3"/>
      <c r="AD42" s="3">
        <f t="shared" si="40"/>
        <v>106736.37674300722</v>
      </c>
      <c r="AE42" s="5">
        <f t="shared" si="29"/>
        <v>106736.37674300722</v>
      </c>
      <c r="AG42" s="5"/>
      <c r="AH42" s="5">
        <f t="shared" si="13"/>
        <v>1008.233277640833</v>
      </c>
      <c r="AI42" s="5">
        <f t="shared" si="30"/>
        <v>1008.233277640833</v>
      </c>
      <c r="AJ42" s="5"/>
      <c r="AK42" s="5"/>
      <c r="AL42" s="5">
        <f t="shared" si="15"/>
        <v>523.02948174388553</v>
      </c>
      <c r="AM42" s="5">
        <f t="shared" si="31"/>
        <v>523.02948174388553</v>
      </c>
      <c r="AP42" s="5">
        <f t="shared" si="17"/>
        <v>21618.247533911745</v>
      </c>
      <c r="AQ42" s="5">
        <f t="shared" si="32"/>
        <v>21618.247533911745</v>
      </c>
      <c r="AT42" s="5">
        <f t="shared" si="19"/>
        <v>7948.3424726672993</v>
      </c>
      <c r="AU42" s="5">
        <f t="shared" si="33"/>
        <v>7948.3424726672993</v>
      </c>
      <c r="AX42" s="5">
        <f t="shared" si="21"/>
        <v>179.49756468461001</v>
      </c>
      <c r="AY42" s="5">
        <f t="shared" si="34"/>
        <v>179.49756468461001</v>
      </c>
      <c r="BB42" s="5">
        <f t="shared" si="23"/>
        <v>73079.66401555328</v>
      </c>
      <c r="BC42" s="5">
        <f t="shared" si="35"/>
        <v>73079.66401555328</v>
      </c>
      <c r="BF42" s="5">
        <f t="shared" si="25"/>
        <v>771.13614476366502</v>
      </c>
      <c r="BG42" s="5">
        <f t="shared" si="36"/>
        <v>771.13614476366502</v>
      </c>
      <c r="BJ42" s="5">
        <f t="shared" si="27"/>
        <v>1608.2262520419088</v>
      </c>
      <c r="BK42" s="5">
        <f t="shared" si="37"/>
        <v>1608.2262520419088</v>
      </c>
      <c r="BP42" s="5"/>
    </row>
    <row r="43" spans="1:68" ht="12" customHeight="1" x14ac:dyDescent="0.25">
      <c r="A43" s="78">
        <v>15067</v>
      </c>
      <c r="C43" s="6">
        <v>295000</v>
      </c>
      <c r="D43" s="6">
        <v>108400</v>
      </c>
      <c r="E43" s="6">
        <v>3000000</v>
      </c>
      <c r="F43" s="6">
        <v>254900</v>
      </c>
      <c r="G43" s="6"/>
      <c r="H43" s="6"/>
      <c r="I43" s="3">
        <f t="shared" si="10"/>
        <v>3295000</v>
      </c>
      <c r="J43" s="3">
        <f t="shared" si="4"/>
        <v>363300</v>
      </c>
      <c r="K43" s="3">
        <f t="shared" si="5"/>
        <v>3658300</v>
      </c>
      <c r="M43" s="3"/>
      <c r="N43" s="3"/>
      <c r="Q43" s="3">
        <f t="shared" ref="Q43:Q69" si="57">U43+BM43</f>
        <v>295000</v>
      </c>
      <c r="R43" s="3">
        <f t="shared" si="56"/>
        <v>108400</v>
      </c>
      <c r="S43" s="5">
        <f t="shared" si="2"/>
        <v>403400</v>
      </c>
      <c r="U43" s="5">
        <f t="shared" si="42"/>
        <v>295000</v>
      </c>
      <c r="V43" s="5">
        <f t="shared" si="41"/>
        <v>108400</v>
      </c>
      <c r="W43" s="5">
        <f t="shared" si="38"/>
        <v>403400</v>
      </c>
      <c r="Y43" s="5" t="e">
        <f>#REF!+#REF!</f>
        <v>#REF!</v>
      </c>
      <c r="Z43" s="5" t="e">
        <f>#REF!+#REF!</f>
        <v>#REF!</v>
      </c>
      <c r="AA43" s="5" t="e">
        <f t="shared" si="11"/>
        <v>#REF!</v>
      </c>
      <c r="AC43" s="3">
        <f t="shared" ref="AC43" si="58">+AW43+BA43+BE43+BQ43+BI43+AG43+AO43+AK43+AS43</f>
        <v>1256214.7125501046</v>
      </c>
      <c r="AD43" s="3">
        <f t="shared" si="40"/>
        <v>106736.37674300722</v>
      </c>
      <c r="AE43" s="5">
        <f t="shared" si="29"/>
        <v>1362951.0892931118</v>
      </c>
      <c r="AG43" s="5">
        <f t="shared" si="12"/>
        <v>11866.221392398977</v>
      </c>
      <c r="AH43" s="5">
        <f t="shared" si="13"/>
        <v>1008.233277640833</v>
      </c>
      <c r="AI43" s="5">
        <f t="shared" si="30"/>
        <v>12874.45467003981</v>
      </c>
      <c r="AJ43" s="5"/>
      <c r="AK43" s="5">
        <f t="shared" si="14"/>
        <v>6155.7020213089709</v>
      </c>
      <c r="AL43" s="5">
        <f t="shared" si="15"/>
        <v>523.02948174388553</v>
      </c>
      <c r="AM43" s="5">
        <f t="shared" si="31"/>
        <v>6678.7315030528562</v>
      </c>
      <c r="AO43" s="5">
        <f t="shared" si="16"/>
        <v>254432.1012229707</v>
      </c>
      <c r="AP43" s="5">
        <f t="shared" si="17"/>
        <v>21618.247533911745</v>
      </c>
      <c r="AQ43" s="5">
        <f t="shared" si="32"/>
        <v>276050.34875688242</v>
      </c>
      <c r="AS43" s="5">
        <f t="shared" si="18"/>
        <v>93546.596382902702</v>
      </c>
      <c r="AT43" s="5">
        <f t="shared" si="19"/>
        <v>7948.3424726672993</v>
      </c>
      <c r="AU43" s="5">
        <f t="shared" si="33"/>
        <v>101494.93885557</v>
      </c>
      <c r="AW43" s="5">
        <f t="shared" si="20"/>
        <v>2112.5645117843469</v>
      </c>
      <c r="AX43" s="5">
        <f t="shared" si="21"/>
        <v>179.49756468461001</v>
      </c>
      <c r="AY43" s="5">
        <f t="shared" si="34"/>
        <v>2292.062076468957</v>
      </c>
      <c r="BA43" s="5">
        <f t="shared" si="22"/>
        <v>860098.04647571535</v>
      </c>
      <c r="BB43" s="5">
        <f t="shared" si="23"/>
        <v>73079.66401555328</v>
      </c>
      <c r="BC43" s="5">
        <f t="shared" si="35"/>
        <v>933177.71049126866</v>
      </c>
      <c r="BE43" s="5">
        <f t="shared" si="24"/>
        <v>9075.7490556727935</v>
      </c>
      <c r="BF43" s="5">
        <f t="shared" si="25"/>
        <v>771.13614476366502</v>
      </c>
      <c r="BG43" s="5">
        <f t="shared" si="36"/>
        <v>9846.885200436458</v>
      </c>
      <c r="BI43" s="5">
        <f t="shared" si="26"/>
        <v>18927.731487350829</v>
      </c>
      <c r="BJ43" s="5">
        <f t="shared" si="27"/>
        <v>1608.2262520419088</v>
      </c>
      <c r="BK43" s="5">
        <f t="shared" si="37"/>
        <v>20535.957739392739</v>
      </c>
      <c r="BP43" s="5"/>
    </row>
    <row r="44" spans="1:68" ht="12" customHeight="1" x14ac:dyDescent="0.25">
      <c r="A44" s="78">
        <v>15250</v>
      </c>
      <c r="C44" s="6"/>
      <c r="D44" s="6">
        <v>102500</v>
      </c>
      <c r="E44" s="6"/>
      <c r="F44" s="6">
        <v>194900</v>
      </c>
      <c r="G44" s="6"/>
      <c r="H44" s="6"/>
      <c r="J44" s="3">
        <f t="shared" si="4"/>
        <v>297400</v>
      </c>
      <c r="K44" s="3">
        <f t="shared" si="5"/>
        <v>297400</v>
      </c>
      <c r="M44" s="3"/>
      <c r="N44" s="3"/>
      <c r="Q44" s="3"/>
      <c r="R44" s="3">
        <f t="shared" si="56"/>
        <v>102500</v>
      </c>
      <c r="S44" s="5">
        <f t="shared" si="2"/>
        <v>102500</v>
      </c>
      <c r="U44" s="5"/>
      <c r="V44" s="5">
        <f t="shared" si="41"/>
        <v>102500</v>
      </c>
      <c r="W44" s="5">
        <f t="shared" si="38"/>
        <v>102500</v>
      </c>
      <c r="Z44" s="5" t="e">
        <f>#REF!+#REF!</f>
        <v>#REF!</v>
      </c>
      <c r="AA44" s="5" t="e">
        <f t="shared" si="11"/>
        <v>#REF!</v>
      </c>
      <c r="AC44" s="3"/>
      <c r="AD44" s="3">
        <f t="shared" si="40"/>
        <v>81612.082492005124</v>
      </c>
      <c r="AE44" s="5">
        <f t="shared" si="29"/>
        <v>81612.082492005124</v>
      </c>
      <c r="AG44" s="5"/>
      <c r="AH44" s="5">
        <f t="shared" si="13"/>
        <v>770.90884979285352</v>
      </c>
      <c r="AI44" s="5">
        <f t="shared" si="30"/>
        <v>770.90884979285352</v>
      </c>
      <c r="AJ44" s="5"/>
      <c r="AK44" s="5"/>
      <c r="AL44" s="5">
        <f t="shared" si="15"/>
        <v>399.91544131770615</v>
      </c>
      <c r="AM44" s="5">
        <f t="shared" si="31"/>
        <v>399.91544131770615</v>
      </c>
      <c r="AP44" s="5">
        <f t="shared" si="17"/>
        <v>16529.605509452329</v>
      </c>
      <c r="AQ44" s="5">
        <f t="shared" si="32"/>
        <v>16529.605509452329</v>
      </c>
      <c r="AT44" s="5">
        <f t="shared" si="19"/>
        <v>6077.4105450092457</v>
      </c>
      <c r="AU44" s="5">
        <f t="shared" si="33"/>
        <v>6077.4105450092457</v>
      </c>
      <c r="AX44" s="5">
        <f t="shared" si="21"/>
        <v>137.24627444892309</v>
      </c>
      <c r="AY44" s="5">
        <f t="shared" si="34"/>
        <v>137.24627444892309</v>
      </c>
      <c r="BB44" s="5">
        <f t="shared" si="23"/>
        <v>55877.703086038971</v>
      </c>
      <c r="BC44" s="5">
        <f t="shared" si="35"/>
        <v>55877.703086038971</v>
      </c>
      <c r="BF44" s="5">
        <f t="shared" si="25"/>
        <v>589.62116365020916</v>
      </c>
      <c r="BG44" s="5">
        <f t="shared" si="36"/>
        <v>589.62116365020916</v>
      </c>
      <c r="BJ44" s="5">
        <f t="shared" si="27"/>
        <v>1229.6716222948921</v>
      </c>
      <c r="BK44" s="5">
        <f t="shared" si="37"/>
        <v>1229.6716222948921</v>
      </c>
      <c r="BP44" s="5"/>
    </row>
    <row r="45" spans="1:68" ht="12" customHeight="1" x14ac:dyDescent="0.25">
      <c r="A45" s="78">
        <v>15432</v>
      </c>
      <c r="C45" s="6">
        <v>310000</v>
      </c>
      <c r="D45" s="6">
        <v>102500</v>
      </c>
      <c r="E45" s="6">
        <v>3125000</v>
      </c>
      <c r="F45" s="6">
        <v>194900</v>
      </c>
      <c r="G45" s="6"/>
      <c r="H45" s="6"/>
      <c r="I45" s="3">
        <f t="shared" si="10"/>
        <v>3435000</v>
      </c>
      <c r="J45" s="3">
        <f t="shared" si="4"/>
        <v>297400</v>
      </c>
      <c r="K45" s="3">
        <f t="shared" si="5"/>
        <v>3732400</v>
      </c>
      <c r="M45" s="3"/>
      <c r="N45" s="3"/>
      <c r="Q45" s="3">
        <f t="shared" si="57"/>
        <v>310000</v>
      </c>
      <c r="R45" s="3">
        <f t="shared" si="56"/>
        <v>102500</v>
      </c>
      <c r="S45" s="5">
        <f t="shared" si="2"/>
        <v>412500</v>
      </c>
      <c r="U45" s="5">
        <f t="shared" si="42"/>
        <v>310000</v>
      </c>
      <c r="V45" s="5">
        <f t="shared" si="41"/>
        <v>102500</v>
      </c>
      <c r="W45" s="5">
        <f t="shared" si="38"/>
        <v>412500</v>
      </c>
      <c r="Y45" s="5" t="e">
        <f>#REF!+#REF!</f>
        <v>#REF!</v>
      </c>
      <c r="Z45" s="5" t="e">
        <f>#REF!+#REF!</f>
        <v>#REF!</v>
      </c>
      <c r="AA45" s="5" t="e">
        <f t="shared" si="11"/>
        <v>#REF!</v>
      </c>
      <c r="AC45" s="3">
        <f t="shared" ref="AC45" si="59">+AW45+BA45+BE45+BQ45+BI45+AG45+AO45+AK45+AS45</f>
        <v>1308556.9922396925</v>
      </c>
      <c r="AD45" s="3">
        <f t="shared" si="40"/>
        <v>81612.082492005124</v>
      </c>
      <c r="AE45" s="5">
        <f t="shared" si="29"/>
        <v>1390169.0747316976</v>
      </c>
      <c r="AG45" s="5">
        <f t="shared" si="12"/>
        <v>12360.647283748933</v>
      </c>
      <c r="AH45" s="5">
        <f t="shared" si="13"/>
        <v>770.90884979285352</v>
      </c>
      <c r="AI45" s="5">
        <f t="shared" si="30"/>
        <v>13131.556133541786</v>
      </c>
      <c r="AJ45" s="5"/>
      <c r="AK45" s="5">
        <f t="shared" si="14"/>
        <v>6412.1896055301777</v>
      </c>
      <c r="AL45" s="5">
        <f t="shared" si="15"/>
        <v>399.91544131770615</v>
      </c>
      <c r="AM45" s="5">
        <f t="shared" si="31"/>
        <v>6812.1050468478843</v>
      </c>
      <c r="AO45" s="5">
        <f t="shared" si="16"/>
        <v>265033.4387739278</v>
      </c>
      <c r="AP45" s="5">
        <f t="shared" si="17"/>
        <v>16529.605509452329</v>
      </c>
      <c r="AQ45" s="5">
        <f t="shared" si="32"/>
        <v>281563.04428338015</v>
      </c>
      <c r="AS45" s="5">
        <f t="shared" si="18"/>
        <v>97444.371232190315</v>
      </c>
      <c r="AT45" s="5">
        <f t="shared" si="19"/>
        <v>6077.4105450092457</v>
      </c>
      <c r="AU45" s="5">
        <f t="shared" si="33"/>
        <v>103521.78177719956</v>
      </c>
      <c r="AW45" s="5">
        <f t="shared" si="20"/>
        <v>2200.5880331086946</v>
      </c>
      <c r="AX45" s="5">
        <f t="shared" si="21"/>
        <v>137.24627444892309</v>
      </c>
      <c r="AY45" s="5">
        <f t="shared" si="34"/>
        <v>2337.8343075576176</v>
      </c>
      <c r="BA45" s="5">
        <f t="shared" si="22"/>
        <v>895935.46507887018</v>
      </c>
      <c r="BB45" s="5">
        <f t="shared" si="23"/>
        <v>55877.703086038971</v>
      </c>
      <c r="BC45" s="5">
        <f t="shared" si="35"/>
        <v>951813.16816490912</v>
      </c>
      <c r="BE45" s="5">
        <f t="shared" si="24"/>
        <v>9453.9052663258262</v>
      </c>
      <c r="BF45" s="5">
        <f t="shared" si="25"/>
        <v>589.62116365020916</v>
      </c>
      <c r="BG45" s="5">
        <f t="shared" si="36"/>
        <v>10043.526429976035</v>
      </c>
      <c r="BI45" s="5">
        <f t="shared" si="26"/>
        <v>19716.386965990445</v>
      </c>
      <c r="BJ45" s="5">
        <f t="shared" si="27"/>
        <v>1229.6716222948921</v>
      </c>
      <c r="BK45" s="5">
        <f t="shared" si="37"/>
        <v>20946.058588285337</v>
      </c>
      <c r="BP45" s="5"/>
    </row>
    <row r="46" spans="1:68" ht="12" customHeight="1" x14ac:dyDescent="0.25">
      <c r="A46" s="78">
        <v>15615</v>
      </c>
      <c r="C46" s="6"/>
      <c r="D46" s="6">
        <v>96300</v>
      </c>
      <c r="E46" s="6"/>
      <c r="F46" s="6">
        <v>132400</v>
      </c>
      <c r="G46" s="6"/>
      <c r="H46" s="6"/>
      <c r="J46" s="3">
        <f t="shared" si="4"/>
        <v>228700</v>
      </c>
      <c r="K46" s="3">
        <f t="shared" si="5"/>
        <v>228700</v>
      </c>
      <c r="M46" s="3"/>
      <c r="N46" s="3"/>
      <c r="Q46" s="3"/>
      <c r="R46" s="3">
        <f t="shared" si="56"/>
        <v>96300</v>
      </c>
      <c r="S46" s="5">
        <f t="shared" si="2"/>
        <v>96300</v>
      </c>
      <c r="U46" s="5"/>
      <c r="V46" s="5">
        <f t="shared" si="41"/>
        <v>96300</v>
      </c>
      <c r="W46" s="5">
        <f t="shared" si="38"/>
        <v>96300</v>
      </c>
      <c r="Z46" s="5" t="e">
        <f>#REF!+#REF!</f>
        <v>#REF!</v>
      </c>
      <c r="AA46" s="5" t="e">
        <f t="shared" si="11"/>
        <v>#REF!</v>
      </c>
      <c r="AC46" s="3"/>
      <c r="AD46" s="3">
        <f t="shared" si="40"/>
        <v>55440.94264721129</v>
      </c>
      <c r="AE46" s="5">
        <f t="shared" si="29"/>
        <v>55440.94264721129</v>
      </c>
      <c r="AG46" s="5"/>
      <c r="AH46" s="5">
        <f t="shared" si="13"/>
        <v>523.69590411787476</v>
      </c>
      <c r="AI46" s="5">
        <f t="shared" si="30"/>
        <v>523.69590411787476</v>
      </c>
      <c r="AJ46" s="5"/>
      <c r="AK46" s="5"/>
      <c r="AL46" s="5">
        <f t="shared" si="15"/>
        <v>271.67164920710258</v>
      </c>
      <c r="AM46" s="5">
        <f t="shared" si="31"/>
        <v>271.67164920710258</v>
      </c>
      <c r="AP46" s="5">
        <f t="shared" si="17"/>
        <v>11228.936733973773</v>
      </c>
      <c r="AQ46" s="5">
        <f t="shared" si="32"/>
        <v>11228.936733973773</v>
      </c>
      <c r="AT46" s="5">
        <f t="shared" si="19"/>
        <v>4128.5231203654394</v>
      </c>
      <c r="AU46" s="5">
        <f t="shared" si="33"/>
        <v>4128.5231203654394</v>
      </c>
      <c r="AX46" s="5">
        <f t="shared" si="21"/>
        <v>93.234513786749176</v>
      </c>
      <c r="AY46" s="5">
        <f t="shared" si="34"/>
        <v>93.234513786749176</v>
      </c>
      <c r="BB46" s="5">
        <f t="shared" si="23"/>
        <v>37958.993784461571</v>
      </c>
      <c r="BC46" s="5">
        <f t="shared" si="35"/>
        <v>37958.993784461571</v>
      </c>
      <c r="BF46" s="5">
        <f t="shared" si="25"/>
        <v>400.54305832369261</v>
      </c>
      <c r="BG46" s="5">
        <f t="shared" si="36"/>
        <v>400.54305832369261</v>
      </c>
      <c r="BJ46" s="5">
        <f t="shared" si="27"/>
        <v>835.34388297508315</v>
      </c>
      <c r="BK46" s="5">
        <f t="shared" si="37"/>
        <v>835.34388297508315</v>
      </c>
      <c r="BP46" s="5"/>
    </row>
    <row r="47" spans="1:68" ht="12" customHeight="1" x14ac:dyDescent="0.25">
      <c r="A47" s="78">
        <v>15797</v>
      </c>
      <c r="C47" s="6">
        <v>320000</v>
      </c>
      <c r="D47" s="6">
        <v>96300</v>
      </c>
      <c r="E47" s="6">
        <v>3245000</v>
      </c>
      <c r="F47" s="6">
        <v>132400</v>
      </c>
      <c r="G47" s="6"/>
      <c r="H47" s="6"/>
      <c r="I47" s="3">
        <f t="shared" si="10"/>
        <v>3565000</v>
      </c>
      <c r="J47" s="3">
        <f t="shared" si="4"/>
        <v>228700</v>
      </c>
      <c r="K47" s="3">
        <f t="shared" si="5"/>
        <v>3793700</v>
      </c>
      <c r="M47" s="3"/>
      <c r="N47" s="3"/>
      <c r="Q47" s="3">
        <f t="shared" si="57"/>
        <v>320000</v>
      </c>
      <c r="R47" s="3">
        <f t="shared" si="56"/>
        <v>96300</v>
      </c>
      <c r="S47" s="5">
        <f t="shared" si="2"/>
        <v>416300</v>
      </c>
      <c r="U47" s="5">
        <f t="shared" si="42"/>
        <v>320000</v>
      </c>
      <c r="V47" s="5">
        <f t="shared" si="41"/>
        <v>96300</v>
      </c>
      <c r="W47" s="5">
        <f t="shared" si="38"/>
        <v>416300</v>
      </c>
      <c r="Y47" s="5" t="e">
        <f>#REF!+#REF!</f>
        <v>#REF!</v>
      </c>
      <c r="Z47" s="5" t="e">
        <f>#REF!+#REF!</f>
        <v>#REF!</v>
      </c>
      <c r="AA47" s="5" t="e">
        <f t="shared" si="11"/>
        <v>#REF!</v>
      </c>
      <c r="AC47" s="3">
        <f t="shared" ref="AC47" si="60">+AW47+BA47+BE47+BQ47+BI47+AG47+AO47+AK47+AS47</f>
        <v>1358805.5807416968</v>
      </c>
      <c r="AD47" s="3">
        <f t="shared" si="40"/>
        <v>55440.94264721129</v>
      </c>
      <c r="AE47" s="5">
        <f t="shared" si="29"/>
        <v>1414246.523388908</v>
      </c>
      <c r="AG47" s="5">
        <f t="shared" si="12"/>
        <v>12835.296139444892</v>
      </c>
      <c r="AH47" s="5">
        <f t="shared" si="13"/>
        <v>523.69590411787476</v>
      </c>
      <c r="AI47" s="5">
        <f t="shared" si="30"/>
        <v>13358.992043562766</v>
      </c>
      <c r="AJ47" s="5"/>
      <c r="AK47" s="5">
        <f t="shared" si="14"/>
        <v>6658.4176863825369</v>
      </c>
      <c r="AL47" s="5">
        <f t="shared" si="15"/>
        <v>271.67164920710258</v>
      </c>
      <c r="AM47" s="5">
        <f t="shared" si="31"/>
        <v>6930.0893355896396</v>
      </c>
      <c r="AO47" s="5">
        <f t="shared" si="16"/>
        <v>275210.72282284661</v>
      </c>
      <c r="AP47" s="5">
        <f t="shared" si="17"/>
        <v>11228.936733973773</v>
      </c>
      <c r="AQ47" s="5">
        <f t="shared" si="32"/>
        <v>286439.65955682041</v>
      </c>
      <c r="AS47" s="5">
        <f t="shared" si="18"/>
        <v>101186.23508750643</v>
      </c>
      <c r="AT47" s="5">
        <f t="shared" si="19"/>
        <v>4128.5231203654394</v>
      </c>
      <c r="AU47" s="5">
        <f t="shared" si="33"/>
        <v>105314.75820787187</v>
      </c>
      <c r="AW47" s="5">
        <f t="shared" si="20"/>
        <v>2285.0906135800687</v>
      </c>
      <c r="AX47" s="5">
        <f t="shared" si="21"/>
        <v>93.234513786749176</v>
      </c>
      <c r="AY47" s="5">
        <f t="shared" si="34"/>
        <v>2378.3251273668179</v>
      </c>
      <c r="BA47" s="5">
        <f t="shared" si="22"/>
        <v>930339.38693789882</v>
      </c>
      <c r="BB47" s="5">
        <f t="shared" si="23"/>
        <v>37958.993784461571</v>
      </c>
      <c r="BC47" s="5">
        <f t="shared" si="35"/>
        <v>968298.38072236034</v>
      </c>
      <c r="BE47" s="5">
        <f t="shared" si="24"/>
        <v>9816.9352285527384</v>
      </c>
      <c r="BF47" s="5">
        <f t="shared" si="25"/>
        <v>400.54305832369261</v>
      </c>
      <c r="BG47" s="5">
        <f t="shared" si="36"/>
        <v>10217.478286876431</v>
      </c>
      <c r="BI47" s="5">
        <f t="shared" si="26"/>
        <v>20473.49622548448</v>
      </c>
      <c r="BJ47" s="5">
        <f t="shared" si="27"/>
        <v>835.34388297508315</v>
      </c>
      <c r="BK47" s="5">
        <f t="shared" si="37"/>
        <v>21308.840108459564</v>
      </c>
      <c r="BP47" s="5"/>
    </row>
    <row r="48" spans="1:68" ht="12" customHeight="1" x14ac:dyDescent="0.25">
      <c r="A48" s="78">
        <v>15980</v>
      </c>
      <c r="C48" s="6"/>
      <c r="D48" s="6">
        <v>89900</v>
      </c>
      <c r="E48" s="6"/>
      <c r="F48" s="6">
        <v>67500</v>
      </c>
      <c r="G48" s="6"/>
      <c r="H48" s="6"/>
      <c r="J48" s="3">
        <f t="shared" si="4"/>
        <v>157400</v>
      </c>
      <c r="K48" s="3">
        <f t="shared" si="5"/>
        <v>157400</v>
      </c>
      <c r="M48" s="3"/>
      <c r="N48" s="3"/>
      <c r="Q48" s="3"/>
      <c r="R48" s="3">
        <f t="shared" si="56"/>
        <v>89900</v>
      </c>
      <c r="S48" s="5">
        <f t="shared" si="2"/>
        <v>89900</v>
      </c>
      <c r="U48" s="5"/>
      <c r="V48" s="5">
        <f t="shared" si="41"/>
        <v>89900</v>
      </c>
      <c r="W48" s="5">
        <f t="shared" si="38"/>
        <v>89900</v>
      </c>
      <c r="Z48" s="5" t="e">
        <f>#REF!+#REF!</f>
        <v>#REF!</v>
      </c>
      <c r="AA48" s="5" t="e">
        <f t="shared" si="11"/>
        <v>#REF!</v>
      </c>
      <c r="AC48" s="3"/>
      <c r="AD48" s="3">
        <f t="shared" si="40"/>
        <v>28264.831032377355</v>
      </c>
      <c r="AE48" s="5">
        <f t="shared" si="29"/>
        <v>28264.831032377355</v>
      </c>
      <c r="AG48" s="5"/>
      <c r="AH48" s="5">
        <f t="shared" si="13"/>
        <v>266.98998132897697</v>
      </c>
      <c r="AI48" s="5">
        <f t="shared" si="30"/>
        <v>266.98998132897697</v>
      </c>
      <c r="AJ48" s="5"/>
      <c r="AK48" s="5"/>
      <c r="AL48" s="5">
        <f t="shared" si="15"/>
        <v>138.50329547945185</v>
      </c>
      <c r="AM48" s="5">
        <f t="shared" si="31"/>
        <v>138.50329547945185</v>
      </c>
      <c r="AP48" s="5">
        <f t="shared" si="17"/>
        <v>5724.7222775168402</v>
      </c>
      <c r="AQ48" s="5">
        <f t="shared" si="32"/>
        <v>5724.7222775168402</v>
      </c>
      <c r="AT48" s="5">
        <f t="shared" si="19"/>
        <v>2104.7984186153108</v>
      </c>
      <c r="AU48" s="5">
        <f t="shared" si="33"/>
        <v>2104.7984186153108</v>
      </c>
      <c r="AX48" s="5">
        <f t="shared" si="21"/>
        <v>47.532701515147807</v>
      </c>
      <c r="AY48" s="5">
        <f t="shared" si="34"/>
        <v>47.532701515147807</v>
      </c>
      <c r="BB48" s="5">
        <f t="shared" si="23"/>
        <v>19352.206045703595</v>
      </c>
      <c r="BC48" s="5">
        <f t="shared" si="35"/>
        <v>19352.206045703595</v>
      </c>
      <c r="BF48" s="5">
        <f t="shared" si="25"/>
        <v>204.20435375263784</v>
      </c>
      <c r="BG48" s="5">
        <f t="shared" si="36"/>
        <v>204.20435375263784</v>
      </c>
      <c r="BJ48" s="5">
        <f t="shared" si="27"/>
        <v>425.87395846539363</v>
      </c>
      <c r="BK48" s="5">
        <f t="shared" si="37"/>
        <v>425.87395846539363</v>
      </c>
      <c r="BP48" s="5"/>
    </row>
    <row r="49" spans="1:68" ht="12" customHeight="1" x14ac:dyDescent="0.25">
      <c r="A49" s="78">
        <v>16163</v>
      </c>
      <c r="C49" s="6">
        <v>335000</v>
      </c>
      <c r="D49" s="6">
        <v>89900</v>
      </c>
      <c r="E49" s="6">
        <v>3375000</v>
      </c>
      <c r="F49" s="6">
        <v>67500</v>
      </c>
      <c r="I49" s="3">
        <f t="shared" si="10"/>
        <v>3710000</v>
      </c>
      <c r="J49" s="3">
        <f t="shared" si="4"/>
        <v>157400</v>
      </c>
      <c r="K49" s="3">
        <f t="shared" si="5"/>
        <v>3867400</v>
      </c>
      <c r="M49" s="3"/>
      <c r="N49" s="3"/>
      <c r="Q49" s="3">
        <f t="shared" si="57"/>
        <v>335000</v>
      </c>
      <c r="R49" s="3">
        <f t="shared" si="56"/>
        <v>89900</v>
      </c>
      <c r="S49" s="5">
        <f t="shared" si="2"/>
        <v>424900</v>
      </c>
      <c r="U49" s="5">
        <f t="shared" si="42"/>
        <v>335000</v>
      </c>
      <c r="V49" s="5">
        <f t="shared" si="41"/>
        <v>89900</v>
      </c>
      <c r="W49" s="5">
        <f t="shared" si="38"/>
        <v>424900</v>
      </c>
      <c r="Y49" s="5" t="e">
        <f>#REF!+#REF!</f>
        <v>#REF!</v>
      </c>
      <c r="Z49" s="5" t="e">
        <f>#REF!+#REF!</f>
        <v>#REF!</v>
      </c>
      <c r="AA49" s="5" t="e">
        <f t="shared" si="11"/>
        <v>#REF!</v>
      </c>
      <c r="AC49" s="3">
        <f t="shared" ref="AC49" si="61">+AW49+BA49+BE49+BQ49+BI49+AG49+AO49+AK49+AS49</f>
        <v>1413241.5516188678</v>
      </c>
      <c r="AD49" s="3">
        <f t="shared" si="40"/>
        <v>28264.831032377355</v>
      </c>
      <c r="AE49" s="5">
        <f t="shared" si="29"/>
        <v>1441506.3826512452</v>
      </c>
      <c r="AG49" s="5">
        <f t="shared" si="12"/>
        <v>13349.499066448849</v>
      </c>
      <c r="AH49" s="5">
        <f t="shared" si="13"/>
        <v>266.98998132897697</v>
      </c>
      <c r="AI49" s="5">
        <f t="shared" si="30"/>
        <v>13616.489047777826</v>
      </c>
      <c r="AJ49" s="5"/>
      <c r="AK49" s="5">
        <f t="shared" si="14"/>
        <v>6925.1647739725922</v>
      </c>
      <c r="AL49" s="5">
        <f t="shared" si="15"/>
        <v>138.50329547945185</v>
      </c>
      <c r="AM49" s="5">
        <f t="shared" si="31"/>
        <v>7063.6680694520437</v>
      </c>
      <c r="AO49" s="5">
        <f t="shared" si="16"/>
        <v>286236.11387584201</v>
      </c>
      <c r="AP49" s="5">
        <f t="shared" si="17"/>
        <v>5724.7222775168402</v>
      </c>
      <c r="AQ49" s="5">
        <f t="shared" si="32"/>
        <v>291960.83615335886</v>
      </c>
      <c r="AS49" s="5">
        <f t="shared" si="18"/>
        <v>105239.92093076554</v>
      </c>
      <c r="AT49" s="5">
        <f t="shared" si="19"/>
        <v>2104.7984186153108</v>
      </c>
      <c r="AU49" s="5">
        <f t="shared" si="33"/>
        <v>107344.71934938084</v>
      </c>
      <c r="AW49" s="5">
        <f t="shared" si="20"/>
        <v>2376.6350757573905</v>
      </c>
      <c r="AX49" s="5">
        <f t="shared" si="21"/>
        <v>47.532701515147807</v>
      </c>
      <c r="AY49" s="5">
        <f t="shared" si="34"/>
        <v>2424.1677772725384</v>
      </c>
      <c r="BA49" s="5">
        <f t="shared" si="22"/>
        <v>967610.30228517973</v>
      </c>
      <c r="BB49" s="5">
        <f t="shared" si="23"/>
        <v>19352.206045703595</v>
      </c>
      <c r="BC49" s="5">
        <f t="shared" si="35"/>
        <v>986962.50833088334</v>
      </c>
      <c r="BE49" s="5">
        <f t="shared" si="24"/>
        <v>10210.217687631892</v>
      </c>
      <c r="BF49" s="5">
        <f t="shared" si="25"/>
        <v>204.20435375263784</v>
      </c>
      <c r="BG49" s="5">
        <f t="shared" si="36"/>
        <v>10414.422041384529</v>
      </c>
      <c r="BI49" s="5">
        <f t="shared" si="26"/>
        <v>21293.697923269683</v>
      </c>
      <c r="BJ49" s="5">
        <f t="shared" si="27"/>
        <v>425.87395846539363</v>
      </c>
      <c r="BK49" s="5">
        <f t="shared" si="37"/>
        <v>21719.571881735075</v>
      </c>
      <c r="BP49" s="5"/>
    </row>
    <row r="50" spans="1:68" ht="12" customHeight="1" x14ac:dyDescent="0.25">
      <c r="A50" s="78">
        <v>16346</v>
      </c>
      <c r="C50" s="6"/>
      <c r="D50" s="6">
        <v>83200</v>
      </c>
      <c r="E50" s="6"/>
      <c r="F50" s="6"/>
      <c r="J50" s="3">
        <f t="shared" si="4"/>
        <v>83200</v>
      </c>
      <c r="K50" s="3">
        <f t="shared" si="5"/>
        <v>83200</v>
      </c>
      <c r="M50" s="3"/>
      <c r="N50" s="3"/>
      <c r="Q50" s="3"/>
      <c r="R50" s="3">
        <f t="shared" si="56"/>
        <v>83200</v>
      </c>
      <c r="S50" s="5">
        <f t="shared" si="2"/>
        <v>83200</v>
      </c>
      <c r="U50" s="5"/>
      <c r="V50" s="5">
        <f t="shared" si="41"/>
        <v>83200</v>
      </c>
      <c r="W50" s="5">
        <f t="shared" si="38"/>
        <v>83200</v>
      </c>
      <c r="AC50" s="3"/>
      <c r="AD50" s="3"/>
      <c r="AE50" s="5"/>
      <c r="AG50" s="5"/>
      <c r="AH50" s="5"/>
      <c r="AI50" s="5"/>
      <c r="AJ50" s="5"/>
      <c r="AK50" s="5"/>
      <c r="AL50" s="5"/>
      <c r="AM50" s="5"/>
      <c r="BP50" s="5"/>
    </row>
    <row r="51" spans="1:68" ht="12" customHeight="1" x14ac:dyDescent="0.25">
      <c r="A51" s="78">
        <v>16528</v>
      </c>
      <c r="C51" s="6">
        <v>345000</v>
      </c>
      <c r="D51" s="6">
        <v>83200</v>
      </c>
      <c r="I51" s="3">
        <f t="shared" si="10"/>
        <v>345000</v>
      </c>
      <c r="J51" s="3">
        <f t="shared" si="4"/>
        <v>83200</v>
      </c>
      <c r="K51" s="3">
        <f t="shared" si="5"/>
        <v>428200</v>
      </c>
      <c r="M51" s="3"/>
      <c r="N51" s="3"/>
      <c r="Q51" s="3">
        <f t="shared" si="57"/>
        <v>345000</v>
      </c>
      <c r="R51" s="3">
        <f t="shared" si="56"/>
        <v>83200</v>
      </c>
      <c r="S51" s="5">
        <f t="shared" si="2"/>
        <v>428200</v>
      </c>
      <c r="U51" s="5">
        <f t="shared" si="42"/>
        <v>345000</v>
      </c>
      <c r="V51" s="5">
        <f t="shared" si="41"/>
        <v>83200</v>
      </c>
      <c r="W51" s="5">
        <f t="shared" si="38"/>
        <v>428200</v>
      </c>
      <c r="AC51" s="3"/>
      <c r="AD51" s="3"/>
      <c r="AE51" s="5"/>
      <c r="AG51" s="5"/>
      <c r="AH51" s="5"/>
      <c r="AI51" s="5"/>
      <c r="AJ51" s="5"/>
      <c r="AK51" s="5"/>
      <c r="AL51" s="5"/>
      <c r="AM51" s="5"/>
      <c r="BP51" s="5"/>
    </row>
    <row r="52" spans="1:68" ht="12" customHeight="1" x14ac:dyDescent="0.25">
      <c r="A52" s="78">
        <v>16711</v>
      </c>
      <c r="C52" s="6"/>
      <c r="D52" s="6">
        <v>76300</v>
      </c>
      <c r="J52" s="3">
        <f t="shared" si="4"/>
        <v>76300</v>
      </c>
      <c r="K52" s="3">
        <f t="shared" si="5"/>
        <v>76300</v>
      </c>
      <c r="M52" s="3"/>
      <c r="N52" s="3"/>
      <c r="Q52" s="3"/>
      <c r="R52" s="3">
        <f t="shared" si="56"/>
        <v>76300</v>
      </c>
      <c r="S52" s="5">
        <f t="shared" si="2"/>
        <v>76300</v>
      </c>
      <c r="U52" s="5"/>
      <c r="V52" s="5">
        <f t="shared" si="41"/>
        <v>76300</v>
      </c>
      <c r="W52" s="5">
        <f t="shared" si="38"/>
        <v>76300</v>
      </c>
      <c r="AC52" s="3"/>
      <c r="AD52" s="3"/>
      <c r="AE52" s="5"/>
      <c r="AG52" s="5"/>
      <c r="AH52" s="5"/>
      <c r="AI52" s="5"/>
      <c r="AJ52" s="5"/>
      <c r="AK52" s="5"/>
      <c r="AL52" s="5"/>
      <c r="AM52" s="5"/>
      <c r="BP52" s="5"/>
    </row>
    <row r="53" spans="1:68" ht="12" customHeight="1" x14ac:dyDescent="0.25">
      <c r="A53" s="78">
        <v>16893</v>
      </c>
      <c r="C53" s="6">
        <v>360000</v>
      </c>
      <c r="D53" s="6">
        <v>76300</v>
      </c>
      <c r="I53" s="3">
        <f t="shared" si="10"/>
        <v>360000</v>
      </c>
      <c r="J53" s="3">
        <f t="shared" si="4"/>
        <v>76300</v>
      </c>
      <c r="K53" s="3">
        <f t="shared" si="5"/>
        <v>436300</v>
      </c>
      <c r="M53" s="3"/>
      <c r="N53" s="3"/>
      <c r="Q53" s="3">
        <f t="shared" si="57"/>
        <v>360000</v>
      </c>
      <c r="R53" s="3">
        <f t="shared" si="56"/>
        <v>76300</v>
      </c>
      <c r="S53" s="5">
        <f t="shared" si="2"/>
        <v>436300</v>
      </c>
      <c r="U53" s="5">
        <f t="shared" si="42"/>
        <v>360000</v>
      </c>
      <c r="V53" s="5">
        <f t="shared" si="41"/>
        <v>76300</v>
      </c>
      <c r="W53" s="5">
        <f t="shared" si="38"/>
        <v>436300</v>
      </c>
      <c r="AC53" s="3"/>
      <c r="AD53" s="3"/>
      <c r="AE53" s="5"/>
      <c r="AG53" s="5"/>
      <c r="AH53" s="5"/>
      <c r="AI53" s="5"/>
      <c r="AJ53" s="5"/>
      <c r="AK53" s="5"/>
      <c r="AL53" s="5"/>
      <c r="AM53" s="5"/>
      <c r="BP53" s="5"/>
    </row>
    <row r="54" spans="1:68" ht="12" customHeight="1" x14ac:dyDescent="0.25">
      <c r="A54" s="78">
        <v>17076</v>
      </c>
      <c r="C54" s="6"/>
      <c r="D54" s="6">
        <v>69100</v>
      </c>
      <c r="J54" s="3">
        <f t="shared" si="4"/>
        <v>69100</v>
      </c>
      <c r="K54" s="3">
        <f t="shared" si="5"/>
        <v>69100</v>
      </c>
      <c r="M54" s="3"/>
      <c r="N54" s="3"/>
      <c r="Q54" s="3"/>
      <c r="R54" s="3">
        <f t="shared" si="56"/>
        <v>69100</v>
      </c>
      <c r="S54" s="5">
        <f t="shared" si="2"/>
        <v>69100</v>
      </c>
      <c r="U54" s="5"/>
      <c r="V54" s="5">
        <f t="shared" si="41"/>
        <v>69100</v>
      </c>
      <c r="W54" s="5">
        <f t="shared" si="38"/>
        <v>69100</v>
      </c>
      <c r="AC54" s="3"/>
      <c r="AD54" s="3"/>
      <c r="AE54" s="5"/>
      <c r="AG54" s="5"/>
      <c r="AH54" s="5"/>
      <c r="AI54" s="5"/>
      <c r="AJ54" s="5"/>
      <c r="AK54" s="5"/>
      <c r="AL54" s="5"/>
      <c r="AM54" s="5"/>
      <c r="BP54" s="5"/>
    </row>
    <row r="55" spans="1:68" ht="12" customHeight="1" x14ac:dyDescent="0.25">
      <c r="A55" s="78">
        <v>17258</v>
      </c>
      <c r="C55" s="6">
        <v>375000</v>
      </c>
      <c r="D55" s="6">
        <v>69100</v>
      </c>
      <c r="I55" s="3">
        <f t="shared" si="10"/>
        <v>375000</v>
      </c>
      <c r="J55" s="3">
        <f t="shared" si="4"/>
        <v>69100</v>
      </c>
      <c r="K55" s="3">
        <f t="shared" si="5"/>
        <v>444100</v>
      </c>
      <c r="M55" s="3"/>
      <c r="N55" s="3"/>
      <c r="Q55" s="3">
        <f t="shared" si="57"/>
        <v>375000</v>
      </c>
      <c r="R55" s="3">
        <f t="shared" si="56"/>
        <v>69100</v>
      </c>
      <c r="S55" s="5">
        <f t="shared" si="2"/>
        <v>444100</v>
      </c>
      <c r="U55" s="5">
        <f t="shared" si="42"/>
        <v>375000</v>
      </c>
      <c r="V55" s="5">
        <f t="shared" si="41"/>
        <v>69100</v>
      </c>
      <c r="W55" s="5">
        <f t="shared" si="38"/>
        <v>444100</v>
      </c>
      <c r="AC55" s="3"/>
      <c r="AD55" s="3"/>
      <c r="AE55" s="5"/>
      <c r="AG55" s="5"/>
      <c r="AH55" s="5"/>
      <c r="AI55" s="5"/>
      <c r="AJ55" s="5"/>
      <c r="AK55" s="5"/>
      <c r="AL55" s="5"/>
      <c r="AM55" s="5"/>
      <c r="BP55" s="5"/>
    </row>
    <row r="56" spans="1:68" ht="12" customHeight="1" x14ac:dyDescent="0.25">
      <c r="A56" s="78">
        <v>17441</v>
      </c>
      <c r="C56" s="6"/>
      <c r="D56" s="6">
        <v>61600</v>
      </c>
      <c r="J56" s="3">
        <f t="shared" si="4"/>
        <v>61600</v>
      </c>
      <c r="K56" s="3">
        <f t="shared" si="5"/>
        <v>61600</v>
      </c>
      <c r="M56" s="3"/>
      <c r="N56" s="3"/>
      <c r="Q56" s="3"/>
      <c r="R56" s="3">
        <f t="shared" si="56"/>
        <v>61600</v>
      </c>
      <c r="S56" s="5">
        <f t="shared" si="2"/>
        <v>61600</v>
      </c>
      <c r="U56" s="5"/>
      <c r="V56" s="5">
        <f t="shared" si="41"/>
        <v>61600</v>
      </c>
      <c r="W56" s="5">
        <f t="shared" si="38"/>
        <v>61600</v>
      </c>
      <c r="AC56" s="3"/>
      <c r="AD56" s="3"/>
      <c r="AE56" s="5"/>
      <c r="AG56" s="5"/>
      <c r="AH56" s="5"/>
      <c r="AI56" s="5"/>
      <c r="AJ56" s="5"/>
      <c r="AK56" s="5"/>
      <c r="AL56" s="5"/>
      <c r="AM56" s="5"/>
      <c r="BP56" s="5"/>
    </row>
    <row r="57" spans="1:68" ht="12" customHeight="1" x14ac:dyDescent="0.25">
      <c r="A57" s="78">
        <v>17624</v>
      </c>
      <c r="C57" s="6">
        <v>390000</v>
      </c>
      <c r="D57" s="6">
        <v>61600</v>
      </c>
      <c r="I57" s="3">
        <f t="shared" si="10"/>
        <v>390000</v>
      </c>
      <c r="J57" s="3">
        <f t="shared" si="4"/>
        <v>61600</v>
      </c>
      <c r="K57" s="3">
        <f t="shared" si="5"/>
        <v>451600</v>
      </c>
      <c r="M57" s="3"/>
      <c r="N57" s="3"/>
      <c r="Q57" s="3">
        <f t="shared" si="57"/>
        <v>390000</v>
      </c>
      <c r="R57" s="3">
        <f t="shared" si="56"/>
        <v>61600</v>
      </c>
      <c r="S57" s="5">
        <f t="shared" si="2"/>
        <v>451600</v>
      </c>
      <c r="U57" s="5">
        <f t="shared" si="42"/>
        <v>390000</v>
      </c>
      <c r="V57" s="5">
        <f t="shared" si="41"/>
        <v>61600</v>
      </c>
      <c r="W57" s="5">
        <f t="shared" si="38"/>
        <v>451600</v>
      </c>
      <c r="AC57" s="3"/>
      <c r="AD57" s="3"/>
      <c r="AE57" s="5"/>
      <c r="AG57" s="5"/>
      <c r="AH57" s="5"/>
      <c r="AI57" s="5"/>
      <c r="AJ57" s="5"/>
      <c r="AK57" s="5"/>
      <c r="AL57" s="5"/>
      <c r="AM57" s="5"/>
      <c r="BP57" s="5"/>
    </row>
    <row r="58" spans="1:68" ht="12" customHeight="1" x14ac:dyDescent="0.25">
      <c r="A58" s="78">
        <v>17807</v>
      </c>
      <c r="C58" s="6"/>
      <c r="D58" s="6">
        <v>53800</v>
      </c>
      <c r="J58" s="3">
        <f t="shared" si="4"/>
        <v>53800</v>
      </c>
      <c r="K58" s="3">
        <f t="shared" si="5"/>
        <v>53800</v>
      </c>
      <c r="M58" s="3"/>
      <c r="N58" s="3"/>
      <c r="Q58" s="3"/>
      <c r="R58" s="3">
        <f t="shared" si="56"/>
        <v>53800</v>
      </c>
      <c r="S58" s="5">
        <f t="shared" si="2"/>
        <v>53800</v>
      </c>
      <c r="U58" s="5"/>
      <c r="V58" s="5">
        <f t="shared" si="41"/>
        <v>53800</v>
      </c>
      <c r="W58" s="5">
        <f t="shared" si="38"/>
        <v>53800</v>
      </c>
      <c r="AC58" s="3"/>
      <c r="AD58" s="3"/>
      <c r="AE58" s="5"/>
      <c r="AG58" s="5"/>
      <c r="AH58" s="5"/>
      <c r="AI58" s="5"/>
      <c r="AJ58" s="5"/>
      <c r="AK58" s="5"/>
      <c r="AL58" s="5"/>
      <c r="AM58" s="5"/>
      <c r="BP58" s="5"/>
    </row>
    <row r="59" spans="1:68" ht="12" customHeight="1" x14ac:dyDescent="0.25">
      <c r="A59" s="78">
        <v>17989</v>
      </c>
      <c r="C59" s="6">
        <v>405000</v>
      </c>
      <c r="D59" s="6">
        <v>53800</v>
      </c>
      <c r="I59" s="3">
        <f t="shared" si="10"/>
        <v>405000</v>
      </c>
      <c r="J59" s="3">
        <f t="shared" si="4"/>
        <v>53800</v>
      </c>
      <c r="K59" s="3">
        <f t="shared" si="5"/>
        <v>458800</v>
      </c>
      <c r="M59" s="3"/>
      <c r="N59" s="3"/>
      <c r="Q59" s="3">
        <f t="shared" si="57"/>
        <v>405000</v>
      </c>
      <c r="R59" s="3">
        <f t="shared" si="56"/>
        <v>53800</v>
      </c>
      <c r="S59" s="5">
        <f t="shared" si="2"/>
        <v>458800</v>
      </c>
      <c r="U59" s="5">
        <f t="shared" si="42"/>
        <v>405000</v>
      </c>
      <c r="V59" s="5">
        <f t="shared" si="41"/>
        <v>53800</v>
      </c>
      <c r="W59" s="5">
        <f t="shared" si="38"/>
        <v>458800</v>
      </c>
      <c r="AC59" s="3"/>
      <c r="AD59" s="3"/>
      <c r="AE59" s="5"/>
      <c r="AG59" s="5"/>
      <c r="AH59" s="5"/>
      <c r="AI59" s="5"/>
      <c r="AJ59" s="5"/>
      <c r="AK59" s="5"/>
      <c r="AL59" s="5"/>
      <c r="AM59" s="5"/>
      <c r="BP59" s="5"/>
    </row>
    <row r="60" spans="1:68" ht="12" customHeight="1" x14ac:dyDescent="0.25">
      <c r="A60" s="78">
        <v>18172</v>
      </c>
      <c r="C60" s="6"/>
      <c r="D60" s="6">
        <v>45700</v>
      </c>
      <c r="J60" s="3">
        <f t="shared" si="4"/>
        <v>45700</v>
      </c>
      <c r="K60" s="3">
        <f t="shared" si="5"/>
        <v>45700</v>
      </c>
      <c r="M60" s="3"/>
      <c r="N60" s="3"/>
      <c r="Q60" s="3"/>
      <c r="R60" s="3">
        <f t="shared" si="56"/>
        <v>45700</v>
      </c>
      <c r="S60" s="5">
        <f t="shared" si="2"/>
        <v>45700</v>
      </c>
      <c r="U60" s="5"/>
      <c r="V60" s="5">
        <f t="shared" si="41"/>
        <v>45700</v>
      </c>
      <c r="W60" s="5">
        <f t="shared" si="38"/>
        <v>45700</v>
      </c>
      <c r="AC60" s="3"/>
      <c r="AD60" s="3"/>
      <c r="AE60" s="5"/>
      <c r="AG60" s="5"/>
      <c r="AH60" s="5"/>
      <c r="AI60" s="5"/>
      <c r="AJ60" s="5"/>
      <c r="AK60" s="5"/>
      <c r="AL60" s="5"/>
      <c r="AM60" s="5"/>
      <c r="BP60" s="5"/>
    </row>
    <row r="61" spans="1:68" ht="12" customHeight="1" x14ac:dyDescent="0.25">
      <c r="A61" s="78">
        <v>18354</v>
      </c>
      <c r="C61" s="6">
        <v>420000</v>
      </c>
      <c r="D61" s="6">
        <v>45700</v>
      </c>
      <c r="I61" s="3">
        <f t="shared" si="10"/>
        <v>420000</v>
      </c>
      <c r="J61" s="3">
        <f t="shared" si="4"/>
        <v>45700</v>
      </c>
      <c r="K61" s="3">
        <f t="shared" si="5"/>
        <v>465700</v>
      </c>
      <c r="M61" s="3"/>
      <c r="N61" s="3"/>
      <c r="Q61" s="3">
        <f t="shared" si="57"/>
        <v>420000</v>
      </c>
      <c r="R61" s="3">
        <f t="shared" si="56"/>
        <v>45700</v>
      </c>
      <c r="S61" s="5">
        <f t="shared" si="2"/>
        <v>465700</v>
      </c>
      <c r="U61" s="5">
        <f t="shared" si="42"/>
        <v>420000</v>
      </c>
      <c r="V61" s="5">
        <f t="shared" si="41"/>
        <v>45700</v>
      </c>
      <c r="W61" s="5">
        <f t="shared" si="38"/>
        <v>465700</v>
      </c>
      <c r="AC61" s="3"/>
      <c r="AD61" s="3"/>
      <c r="AE61" s="5"/>
      <c r="AG61" s="5"/>
      <c r="AH61" s="5"/>
      <c r="AI61" s="5"/>
      <c r="AJ61" s="5"/>
      <c r="AK61" s="5"/>
      <c r="AL61" s="5"/>
      <c r="AM61" s="5"/>
      <c r="BP61" s="5"/>
    </row>
    <row r="62" spans="1:68" ht="12" customHeight="1" x14ac:dyDescent="0.25">
      <c r="A62" s="78">
        <v>18537</v>
      </c>
      <c r="C62" s="6"/>
      <c r="D62" s="6">
        <v>37300</v>
      </c>
      <c r="J62" s="3">
        <f t="shared" si="4"/>
        <v>37300</v>
      </c>
      <c r="K62" s="3">
        <f t="shared" si="5"/>
        <v>37300</v>
      </c>
      <c r="M62" s="3"/>
      <c r="N62" s="3"/>
      <c r="Q62" s="3"/>
      <c r="R62" s="3">
        <f t="shared" si="56"/>
        <v>37300</v>
      </c>
      <c r="S62" s="5">
        <f t="shared" si="2"/>
        <v>37300</v>
      </c>
      <c r="U62" s="5"/>
      <c r="V62" s="5">
        <f t="shared" si="41"/>
        <v>37300</v>
      </c>
      <c r="W62" s="5">
        <f t="shared" si="38"/>
        <v>37300</v>
      </c>
      <c r="AC62" s="3"/>
      <c r="AD62" s="3"/>
      <c r="AE62" s="5"/>
      <c r="AG62" s="5"/>
      <c r="AH62" s="5"/>
      <c r="AI62" s="5"/>
      <c r="AJ62" s="5"/>
      <c r="AK62" s="5"/>
      <c r="AL62" s="5"/>
      <c r="AM62" s="5"/>
      <c r="BP62" s="5"/>
    </row>
    <row r="63" spans="1:68" ht="12" customHeight="1" x14ac:dyDescent="0.25">
      <c r="A63" s="78">
        <v>18719</v>
      </c>
      <c r="C63" s="6">
        <v>440000</v>
      </c>
      <c r="D63" s="6">
        <v>37300</v>
      </c>
      <c r="I63" s="3">
        <f t="shared" si="10"/>
        <v>440000</v>
      </c>
      <c r="J63" s="3">
        <f t="shared" si="4"/>
        <v>37300</v>
      </c>
      <c r="K63" s="3">
        <f t="shared" si="5"/>
        <v>477300</v>
      </c>
      <c r="M63" s="3"/>
      <c r="N63" s="3"/>
      <c r="Q63" s="3">
        <f t="shared" si="57"/>
        <v>440000</v>
      </c>
      <c r="R63" s="3">
        <f t="shared" si="56"/>
        <v>37300</v>
      </c>
      <c r="S63" s="5">
        <f t="shared" si="2"/>
        <v>477300</v>
      </c>
      <c r="U63" s="5">
        <f t="shared" si="42"/>
        <v>440000</v>
      </c>
      <c r="V63" s="5">
        <f t="shared" si="41"/>
        <v>37300</v>
      </c>
      <c r="W63" s="5">
        <f t="shared" si="38"/>
        <v>477300</v>
      </c>
      <c r="AC63" s="3"/>
      <c r="AD63" s="3"/>
      <c r="AE63" s="5"/>
      <c r="AG63" s="5"/>
      <c r="AH63" s="5"/>
      <c r="AI63" s="5"/>
      <c r="AJ63" s="5"/>
      <c r="AK63" s="5"/>
      <c r="AL63" s="5"/>
      <c r="AM63" s="5"/>
      <c r="BP63" s="5"/>
    </row>
    <row r="64" spans="1:68" ht="12" customHeight="1" x14ac:dyDescent="0.25">
      <c r="A64" s="78">
        <v>18902</v>
      </c>
      <c r="C64" s="6"/>
      <c r="D64" s="6">
        <v>28500</v>
      </c>
      <c r="J64" s="3">
        <f t="shared" si="4"/>
        <v>28500</v>
      </c>
      <c r="K64" s="3">
        <f t="shared" si="5"/>
        <v>28500</v>
      </c>
      <c r="M64" s="3"/>
      <c r="N64" s="3"/>
      <c r="Q64" s="3"/>
      <c r="R64" s="3">
        <f t="shared" si="56"/>
        <v>28500</v>
      </c>
      <c r="S64" s="5">
        <f t="shared" si="2"/>
        <v>28500</v>
      </c>
      <c r="U64" s="5"/>
      <c r="V64" s="5">
        <f t="shared" si="41"/>
        <v>28500</v>
      </c>
      <c r="W64" s="5">
        <f t="shared" si="38"/>
        <v>28500</v>
      </c>
      <c r="AC64" s="3"/>
      <c r="AD64" s="3"/>
      <c r="AE64" s="5"/>
      <c r="AG64" s="5"/>
      <c r="AH64" s="5"/>
      <c r="AI64" s="5"/>
      <c r="AJ64" s="5"/>
      <c r="AK64" s="5"/>
      <c r="AL64" s="5"/>
      <c r="AM64" s="5"/>
      <c r="BP64" s="5"/>
    </row>
    <row r="65" spans="1:75" ht="12" customHeight="1" x14ac:dyDescent="0.25">
      <c r="A65" s="78">
        <v>19085</v>
      </c>
      <c r="C65" s="6">
        <v>455000</v>
      </c>
      <c r="D65" s="6">
        <v>28500</v>
      </c>
      <c r="I65" s="3">
        <f t="shared" si="10"/>
        <v>455000</v>
      </c>
      <c r="J65" s="3">
        <f t="shared" si="4"/>
        <v>28500</v>
      </c>
      <c r="K65" s="3">
        <f t="shared" si="5"/>
        <v>483500</v>
      </c>
      <c r="M65" s="3"/>
      <c r="N65" s="3"/>
      <c r="Q65" s="3">
        <f t="shared" si="57"/>
        <v>455000</v>
      </c>
      <c r="R65" s="3">
        <f t="shared" si="56"/>
        <v>28500</v>
      </c>
      <c r="S65" s="5">
        <f t="shared" si="2"/>
        <v>483500</v>
      </c>
      <c r="U65" s="5">
        <f t="shared" si="42"/>
        <v>455000</v>
      </c>
      <c r="V65" s="5">
        <f t="shared" si="41"/>
        <v>28500</v>
      </c>
      <c r="W65" s="5">
        <f t="shared" si="38"/>
        <v>483500</v>
      </c>
      <c r="AC65" s="3"/>
      <c r="AD65" s="3"/>
      <c r="AE65" s="5"/>
      <c r="AG65" s="5"/>
      <c r="AH65" s="5"/>
      <c r="AI65" s="5"/>
      <c r="AJ65" s="5"/>
      <c r="AK65" s="5"/>
      <c r="AL65" s="5"/>
      <c r="AM65" s="5"/>
      <c r="BP65" s="5"/>
    </row>
    <row r="66" spans="1:75" ht="12" customHeight="1" x14ac:dyDescent="0.25">
      <c r="A66" s="78">
        <v>19268</v>
      </c>
      <c r="C66" s="6"/>
      <c r="D66" s="6">
        <v>19400</v>
      </c>
      <c r="J66" s="3">
        <f t="shared" si="4"/>
        <v>19400</v>
      </c>
      <c r="K66" s="3">
        <f t="shared" si="5"/>
        <v>19400</v>
      </c>
      <c r="M66" s="3"/>
      <c r="N66" s="3"/>
      <c r="Q66" s="3"/>
      <c r="R66" s="3">
        <f t="shared" si="56"/>
        <v>19400</v>
      </c>
      <c r="S66" s="5">
        <f t="shared" si="2"/>
        <v>19400</v>
      </c>
      <c r="U66" s="5"/>
      <c r="V66" s="5">
        <f t="shared" si="41"/>
        <v>19400</v>
      </c>
      <c r="W66" s="5">
        <f t="shared" si="38"/>
        <v>19400</v>
      </c>
      <c r="AC66" s="3"/>
      <c r="AD66" s="3"/>
      <c r="AE66" s="5"/>
      <c r="AG66" s="5"/>
      <c r="AH66" s="5"/>
      <c r="AI66" s="5"/>
      <c r="AJ66" s="5"/>
      <c r="AK66" s="5"/>
      <c r="AL66" s="5"/>
      <c r="AM66" s="5"/>
      <c r="BP66" s="5"/>
    </row>
    <row r="67" spans="1:75" ht="12" customHeight="1" x14ac:dyDescent="0.25">
      <c r="A67" s="78">
        <v>19450</v>
      </c>
      <c r="C67" s="6">
        <v>475000</v>
      </c>
      <c r="D67" s="6">
        <v>19400</v>
      </c>
      <c r="I67" s="3">
        <f t="shared" si="10"/>
        <v>475000</v>
      </c>
      <c r="J67" s="3">
        <f t="shared" si="4"/>
        <v>19400</v>
      </c>
      <c r="K67" s="3">
        <f t="shared" si="5"/>
        <v>494400</v>
      </c>
      <c r="M67" s="3"/>
      <c r="N67" s="3"/>
      <c r="Q67" s="3">
        <f t="shared" si="57"/>
        <v>475000</v>
      </c>
      <c r="R67" s="3">
        <f t="shared" si="56"/>
        <v>19400</v>
      </c>
      <c r="S67" s="5">
        <f t="shared" si="2"/>
        <v>494400</v>
      </c>
      <c r="U67" s="5">
        <f t="shared" si="42"/>
        <v>475000</v>
      </c>
      <c r="V67" s="5">
        <f t="shared" si="41"/>
        <v>19400</v>
      </c>
      <c r="W67" s="5">
        <f t="shared" si="38"/>
        <v>494400</v>
      </c>
      <c r="AC67" s="3"/>
      <c r="AD67" s="3"/>
      <c r="AE67" s="5"/>
      <c r="AG67" s="5"/>
      <c r="AH67" s="5"/>
      <c r="AI67" s="5"/>
      <c r="AJ67" s="5"/>
      <c r="AK67" s="5"/>
      <c r="AL67" s="5"/>
      <c r="AM67" s="5"/>
      <c r="BP67" s="5"/>
    </row>
    <row r="68" spans="1:75" ht="12" customHeight="1" x14ac:dyDescent="0.25">
      <c r="A68" s="78">
        <v>19633</v>
      </c>
      <c r="C68" s="6"/>
      <c r="D68" s="6">
        <v>9900</v>
      </c>
      <c r="J68" s="3">
        <f t="shared" si="4"/>
        <v>9900</v>
      </c>
      <c r="K68" s="3">
        <f t="shared" si="5"/>
        <v>9900</v>
      </c>
      <c r="M68" s="3"/>
      <c r="N68" s="3"/>
      <c r="Q68" s="3"/>
      <c r="R68" s="3">
        <f t="shared" si="56"/>
        <v>9900</v>
      </c>
      <c r="S68" s="5">
        <f t="shared" si="2"/>
        <v>9900</v>
      </c>
      <c r="U68" s="5"/>
      <c r="V68" s="5">
        <f t="shared" si="41"/>
        <v>9900</v>
      </c>
      <c r="W68" s="5">
        <f t="shared" si="38"/>
        <v>9900</v>
      </c>
      <c r="AC68" s="3"/>
      <c r="AD68" s="3"/>
      <c r="AE68" s="5"/>
      <c r="AG68" s="5"/>
      <c r="AH68" s="5"/>
      <c r="AI68" s="5"/>
      <c r="AJ68" s="5"/>
      <c r="AK68" s="5"/>
      <c r="AL68" s="5"/>
      <c r="AM68" s="5"/>
      <c r="BP68" s="5"/>
    </row>
    <row r="69" spans="1:75" ht="12" customHeight="1" x14ac:dyDescent="0.25">
      <c r="A69" s="78">
        <v>19815</v>
      </c>
      <c r="C69" s="6">
        <v>495000</v>
      </c>
      <c r="D69" s="6">
        <v>9900</v>
      </c>
      <c r="I69" s="3">
        <f t="shared" si="10"/>
        <v>495000</v>
      </c>
      <c r="J69" s="3">
        <f t="shared" si="4"/>
        <v>9900</v>
      </c>
      <c r="K69" s="3">
        <f t="shared" si="5"/>
        <v>504900</v>
      </c>
      <c r="M69" s="3"/>
      <c r="N69" s="3"/>
      <c r="Q69" s="3">
        <f t="shared" si="57"/>
        <v>495000</v>
      </c>
      <c r="R69" s="3">
        <f t="shared" si="56"/>
        <v>9900</v>
      </c>
      <c r="S69" s="5">
        <f t="shared" si="2"/>
        <v>504900</v>
      </c>
      <c r="U69" s="5">
        <f t="shared" si="42"/>
        <v>495000</v>
      </c>
      <c r="V69" s="5">
        <f t="shared" si="41"/>
        <v>9900</v>
      </c>
      <c r="W69" s="5">
        <f t="shared" si="38"/>
        <v>504900</v>
      </c>
      <c r="AC69" s="3"/>
      <c r="AD69" s="3"/>
      <c r="AE69" s="5"/>
      <c r="AG69" s="5"/>
      <c r="AH69" s="5"/>
      <c r="AI69" s="5"/>
      <c r="AJ69" s="5"/>
      <c r="AK69" s="5"/>
      <c r="AL69" s="5"/>
      <c r="AM69" s="5"/>
      <c r="BP69" s="5"/>
    </row>
    <row r="70" spans="1:75" ht="12" customHeight="1" x14ac:dyDescent="0.25">
      <c r="U70" s="5"/>
      <c r="V70" s="5"/>
      <c r="W70" s="5"/>
      <c r="AC70" s="5"/>
      <c r="AD70" s="3"/>
      <c r="AE70" s="5"/>
      <c r="AG70" s="5"/>
      <c r="AH70" s="5"/>
      <c r="AI70" s="5"/>
      <c r="AJ70" s="5"/>
      <c r="AK70" s="5"/>
      <c r="AL70" s="5"/>
      <c r="AM70" s="5"/>
      <c r="BP70" s="5"/>
    </row>
    <row r="71" spans="1:75" ht="12" customHeight="1" thickBot="1" x14ac:dyDescent="0.3">
      <c r="A71" s="81" t="s">
        <v>17</v>
      </c>
      <c r="C71" s="134">
        <f>SUM(C10:C70)</f>
        <v>8610000</v>
      </c>
      <c r="D71" s="134">
        <f t="shared" ref="D71:K71" si="62">SUM(D10:D70)</f>
        <v>6796048.8900000006</v>
      </c>
      <c r="E71" s="132">
        <f t="shared" si="62"/>
        <v>45100000</v>
      </c>
      <c r="F71" s="132">
        <f t="shared" si="62"/>
        <v>25135315.560000002</v>
      </c>
      <c r="G71" s="131">
        <f t="shared" si="62"/>
        <v>22180000</v>
      </c>
      <c r="H71" s="131">
        <f t="shared" si="62"/>
        <v>6664827.7800000003</v>
      </c>
      <c r="I71" s="82">
        <f t="shared" si="62"/>
        <v>75890000</v>
      </c>
      <c r="J71" s="82">
        <f t="shared" si="62"/>
        <v>38596192.230000004</v>
      </c>
      <c r="K71" s="82">
        <f t="shared" si="62"/>
        <v>114486192.23</v>
      </c>
      <c r="M71" s="131">
        <f>SUM(M10:M70)</f>
        <v>22180000</v>
      </c>
      <c r="N71" s="131">
        <f>SUM(N10:N70)</f>
        <v>6664827.7799999993</v>
      </c>
      <c r="O71" s="82">
        <f>SUM(O10:O70)</f>
        <v>28844827.779999997</v>
      </c>
      <c r="Q71" s="134">
        <f>SUM(Q10:Q70)</f>
        <v>8610000</v>
      </c>
      <c r="R71" s="134">
        <f>SUM(R10:R70)</f>
        <v>6796048.8900000006</v>
      </c>
      <c r="S71" s="82">
        <f>SUM(S10:S70)</f>
        <v>15406048.890000001</v>
      </c>
      <c r="U71" s="82">
        <f>SUM(U10:U70)</f>
        <v>8505000</v>
      </c>
      <c r="V71" s="82">
        <f>SUM(V10:V70)</f>
        <v>6200775</v>
      </c>
      <c r="W71" s="82">
        <f>SUM(W10:W70)</f>
        <v>14705775</v>
      </c>
      <c r="Y71" s="132" t="e">
        <f>SUM(Y10:Y70)</f>
        <v>#REF!</v>
      </c>
      <c r="Z71" s="132" t="e">
        <f>SUM(Z10:Z70)</f>
        <v>#REF!</v>
      </c>
      <c r="AA71" s="82" t="e">
        <f>SUM(AA10:AA70)</f>
        <v>#REF!</v>
      </c>
      <c r="AC71" s="132">
        <f>SUM(AC10:AC70)</f>
        <v>19455828.686046779</v>
      </c>
      <c r="AD71" s="132">
        <f>SUM(AD10:AD70)</f>
        <v>11873629.820563706</v>
      </c>
      <c r="AE71" s="82">
        <f>SUM(AE10:AE70)</f>
        <v>31329458.506610475</v>
      </c>
      <c r="AG71" s="82">
        <f>SUM(AG10:AG64)</f>
        <v>174467.80497675898</v>
      </c>
      <c r="AH71" s="82">
        <f>SUM(AH10:AH64)</f>
        <v>89851.907104193408</v>
      </c>
      <c r="AI71" s="82">
        <f>SUM(AI10:AI64)</f>
        <v>264319.7120809523</v>
      </c>
      <c r="AJ71" s="3"/>
      <c r="AK71" s="82">
        <f>SUM(AK10:AK64)</f>
        <v>90095.307670856782</v>
      </c>
      <c r="AL71" s="82">
        <f>SUM(AL10:AL64)</f>
        <v>46626.399966963443</v>
      </c>
      <c r="AM71" s="82">
        <f>SUM(AM10:AM64)</f>
        <v>136721.70763782025</v>
      </c>
      <c r="AO71" s="82">
        <f>SUM(AO10:AO64)</f>
        <v>3726272.7339971759</v>
      </c>
      <c r="AP71" s="82">
        <f>SUM(AP10:AP64)</f>
        <v>1884460.7597703282</v>
      </c>
      <c r="AQ71" s="82">
        <f>SUM(AQ10:AQ64)</f>
        <v>5610733.4937675046</v>
      </c>
      <c r="AR71" s="3"/>
      <c r="AS71" s="82">
        <f>SUM(AS10:AS64)</f>
        <v>1371011.0588857813</v>
      </c>
      <c r="AT71" s="82">
        <f>SUM(AT10:AT64)</f>
        <v>686334.25745347666</v>
      </c>
      <c r="AU71" s="82">
        <f>SUM(AU10:AU64)</f>
        <v>2057345.3163392574</v>
      </c>
      <c r="AV71" s="3"/>
      <c r="AW71" s="82">
        <f>SUM(AW10:AW64)</f>
        <v>31756.108870963923</v>
      </c>
      <c r="AX71" s="82">
        <f>SUM(AX10:AX64)</f>
        <v>17051.896914877692</v>
      </c>
      <c r="AY71" s="82">
        <f>SUM(AY10:AY64)</f>
        <v>48808.005785841611</v>
      </c>
      <c r="AZ71" s="3"/>
      <c r="BA71" s="82">
        <f>SUM(BA10:BA64)</f>
        <v>12818312.763101095</v>
      </c>
      <c r="BB71" s="82">
        <f>SUM(BB10:BB64)</f>
        <v>6798331.2557582399</v>
      </c>
      <c r="BC71" s="82">
        <f>SUM(BC10:BC64)</f>
        <v>19616644.018859327</v>
      </c>
      <c r="BD71" s="3"/>
      <c r="BE71" s="82">
        <f>SUM(BE10:BE64)</f>
        <v>134993.11136377131</v>
      </c>
      <c r="BF71" s="82">
        <f>SUM(BF10:BF64)</f>
        <v>72776.783321423936</v>
      </c>
      <c r="BG71" s="82">
        <f>SUM(BG10:BG64)</f>
        <v>207769.89468519535</v>
      </c>
      <c r="BH71" s="3"/>
      <c r="BI71" s="82">
        <f>SUM(BI10:BI64)</f>
        <v>284058.17631337937</v>
      </c>
      <c r="BJ71" s="82">
        <f>SUM(BJ10:BJ64)</f>
        <v>157528.95230412</v>
      </c>
      <c r="BK71" s="82">
        <f>SUM(BK10:BK64)</f>
        <v>441587.12861749949</v>
      </c>
      <c r="BL71" s="3"/>
      <c r="BM71" s="82">
        <f>SUM(BM10:BM64)</f>
        <v>105000</v>
      </c>
      <c r="BN71" s="82">
        <f>SUM(BN10:BN64)</f>
        <v>595273.89</v>
      </c>
      <c r="BO71" s="82">
        <f>SUM(BO10:BO64)</f>
        <v>700273.89</v>
      </c>
      <c r="BP71" s="5"/>
      <c r="BQ71" s="82">
        <f>SUM(BQ10:BQ64)</f>
        <v>824861.62086699985</v>
      </c>
      <c r="BR71" s="82">
        <f>SUM(BR10:BR64)</f>
        <v>2120667.6079700803</v>
      </c>
      <c r="BS71" s="82">
        <f>SUM(BS10:BS64)</f>
        <v>2945529.2288370803</v>
      </c>
      <c r="BU71" s="82">
        <f>SUM(BU10:BU64)</f>
        <v>138718.1922600001</v>
      </c>
      <c r="BV71" s="82">
        <f>SUM(BV10:BV64)</f>
        <v>460305.04994592466</v>
      </c>
      <c r="BW71" s="82">
        <f>SUM(BW10:BW64)</f>
        <v>599023.24220592482</v>
      </c>
    </row>
    <row r="72" spans="1:75" ht="15.75" thickTop="1" x14ac:dyDescent="0.25">
      <c r="U72" s="5"/>
      <c r="V72" s="5"/>
      <c r="W72" s="5"/>
      <c r="BM72" s="5"/>
      <c r="BN72" s="5"/>
      <c r="BO72" s="5"/>
      <c r="BP72" s="5"/>
    </row>
    <row r="73" spans="1:75" x14ac:dyDescent="0.25">
      <c r="U73" s="5"/>
      <c r="V73" s="5"/>
      <c r="W73" s="5"/>
      <c r="AE73" s="5"/>
      <c r="BM73" s="5"/>
      <c r="BN73" s="5"/>
      <c r="BO73" s="5"/>
      <c r="BP73" s="5"/>
    </row>
    <row r="74" spans="1:75" x14ac:dyDescent="0.25">
      <c r="U74" s="5"/>
      <c r="V74" s="5"/>
      <c r="W74" s="5"/>
      <c r="BM74" s="5"/>
      <c r="BN74" s="5"/>
      <c r="BO74" s="5"/>
      <c r="BP74" s="5"/>
    </row>
    <row r="75" spans="1:75" x14ac:dyDescent="0.25">
      <c r="U75" s="5"/>
      <c r="V75" s="5"/>
      <c r="W75" s="5"/>
      <c r="BM75" s="5"/>
      <c r="BN75" s="5"/>
      <c r="BO75" s="5"/>
      <c r="BP75" s="5"/>
    </row>
    <row r="76" spans="1:75" x14ac:dyDescent="0.25">
      <c r="U76" s="5"/>
      <c r="V76" s="5"/>
      <c r="W76" s="5"/>
      <c r="BM76" s="5"/>
      <c r="BN76" s="5"/>
      <c r="BO76" s="5"/>
      <c r="BP76" s="5"/>
    </row>
    <row r="77" spans="1:75" x14ac:dyDescent="0.25">
      <c r="U77" s="5"/>
      <c r="V77" s="5"/>
      <c r="W77" s="5"/>
      <c r="BM77" s="5"/>
      <c r="BN77" s="5"/>
      <c r="BO77" s="5"/>
      <c r="BP77" s="5"/>
    </row>
    <row r="78" spans="1:75" x14ac:dyDescent="0.25">
      <c r="U78" s="5"/>
      <c r="V78" s="5"/>
      <c r="W78" s="5"/>
      <c r="BM78" s="5"/>
      <c r="BN78" s="5"/>
      <c r="BO78" s="5"/>
      <c r="BP78" s="5"/>
    </row>
    <row r="79" spans="1:75" x14ac:dyDescent="0.25">
      <c r="A79"/>
      <c r="U79" s="5"/>
      <c r="V79" s="5"/>
      <c r="W79" s="5"/>
      <c r="BM79" s="5"/>
      <c r="BN79" s="5"/>
      <c r="BO79" s="5"/>
      <c r="BP79" s="5"/>
    </row>
    <row r="80" spans="1:75" x14ac:dyDescent="0.25">
      <c r="A80"/>
      <c r="U80" s="5"/>
      <c r="V80" s="5"/>
      <c r="W80" s="5"/>
      <c r="BM80" s="5"/>
      <c r="BN80" s="5"/>
      <c r="BO80" s="5"/>
      <c r="BP80" s="5"/>
    </row>
    <row r="81" spans="1:68" x14ac:dyDescent="0.25">
      <c r="A81"/>
      <c r="U81" s="5"/>
      <c r="V81" s="5"/>
      <c r="W81" s="5"/>
      <c r="BM81" s="5"/>
      <c r="BN81" s="5"/>
      <c r="BO81" s="5"/>
      <c r="BP81" s="5"/>
    </row>
    <row r="82" spans="1:68" x14ac:dyDescent="0.25">
      <c r="A82"/>
      <c r="U82" s="5"/>
      <c r="V82" s="5"/>
      <c r="W82" s="5"/>
      <c r="BM82" s="5"/>
      <c r="BN82" s="5"/>
      <c r="BO82" s="5"/>
      <c r="BP82" s="5"/>
    </row>
    <row r="83" spans="1:68" x14ac:dyDescent="0.25">
      <c r="A83"/>
      <c r="U83" s="5"/>
      <c r="V83" s="5"/>
      <c r="W83" s="5"/>
      <c r="BM83" s="5"/>
      <c r="BN83" s="5"/>
      <c r="BO83" s="5"/>
      <c r="BP83" s="5"/>
    </row>
    <row r="84" spans="1:68" x14ac:dyDescent="0.25">
      <c r="A84"/>
      <c r="M84"/>
      <c r="N84"/>
      <c r="O84"/>
      <c r="Q84"/>
      <c r="R84"/>
      <c r="S84"/>
      <c r="U84" s="5"/>
      <c r="V84" s="5"/>
      <c r="W84" s="5"/>
      <c r="Y84"/>
      <c r="Z84"/>
      <c r="AA84"/>
      <c r="BM84" s="5"/>
      <c r="BN84" s="5"/>
      <c r="BO84" s="5"/>
      <c r="BP84" s="5"/>
    </row>
    <row r="85" spans="1:68" x14ac:dyDescent="0.25">
      <c r="A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 s="5"/>
      <c r="V85" s="5"/>
      <c r="W85" s="5"/>
      <c r="Y85"/>
      <c r="Z85"/>
      <c r="AA85"/>
      <c r="AB85"/>
      <c r="AF85"/>
      <c r="AN85"/>
      <c r="BM85" s="5"/>
      <c r="BN85" s="5"/>
      <c r="BO85" s="5"/>
      <c r="BP85" s="5"/>
    </row>
    <row r="86" spans="1:68" x14ac:dyDescent="0.25">
      <c r="A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 s="5"/>
      <c r="V86" s="5"/>
      <c r="W86" s="5"/>
      <c r="Y86"/>
      <c r="Z86"/>
      <c r="AA86"/>
      <c r="AB86"/>
      <c r="AF86"/>
      <c r="AN86"/>
      <c r="BM86" s="5"/>
      <c r="BN86" s="5"/>
      <c r="BO86" s="5"/>
      <c r="BP86" s="5"/>
    </row>
    <row r="87" spans="1:68" x14ac:dyDescent="0.25">
      <c r="A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 s="5"/>
      <c r="V87" s="5"/>
      <c r="W87" s="5"/>
      <c r="Y87"/>
      <c r="Z87"/>
      <c r="AA87"/>
      <c r="AB87"/>
      <c r="AF87"/>
      <c r="AN87"/>
      <c r="BM87" s="5"/>
      <c r="BN87" s="5"/>
      <c r="BO87" s="5"/>
      <c r="BP87" s="5"/>
    </row>
    <row r="88" spans="1:68" x14ac:dyDescent="0.25">
      <c r="A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 s="5"/>
      <c r="V88" s="5"/>
      <c r="W88" s="5"/>
      <c r="Y88"/>
      <c r="Z88"/>
      <c r="AA88"/>
      <c r="AB88"/>
      <c r="AF88"/>
      <c r="AN88"/>
      <c r="BM88" s="5"/>
      <c r="BN88" s="5"/>
      <c r="BO88" s="5"/>
      <c r="BP88" s="5"/>
    </row>
    <row r="89" spans="1:68" x14ac:dyDescent="0.25">
      <c r="A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 s="5"/>
      <c r="V89" s="5"/>
      <c r="W89" s="5"/>
      <c r="Y89"/>
      <c r="Z89"/>
      <c r="AA89"/>
      <c r="AB89"/>
      <c r="AF89"/>
      <c r="AN89"/>
      <c r="BM89" s="5"/>
      <c r="BN89" s="5"/>
      <c r="BO89" s="5"/>
      <c r="BP89" s="5"/>
    </row>
    <row r="90" spans="1:68" x14ac:dyDescent="0.25">
      <c r="A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 s="5"/>
      <c r="V90" s="5"/>
      <c r="W90" s="5"/>
      <c r="Y90"/>
      <c r="Z90"/>
      <c r="AA90"/>
      <c r="AB90"/>
      <c r="AF90"/>
      <c r="AN90"/>
      <c r="BM90" s="5"/>
      <c r="BN90" s="5"/>
      <c r="BO90" s="5"/>
      <c r="BP90" s="5"/>
    </row>
    <row r="91" spans="1:68" x14ac:dyDescent="0.25">
      <c r="A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 s="5"/>
      <c r="V91" s="5"/>
      <c r="W91" s="5"/>
      <c r="Y91"/>
      <c r="Z91"/>
      <c r="AA91"/>
      <c r="AB91"/>
      <c r="AF91"/>
      <c r="AN91"/>
      <c r="BM91" s="5"/>
      <c r="BN91" s="5"/>
      <c r="BO91" s="5"/>
      <c r="BP91" s="5"/>
    </row>
    <row r="92" spans="1:68" x14ac:dyDescent="0.25">
      <c r="A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 s="5"/>
      <c r="V92" s="5"/>
      <c r="W92" s="5"/>
      <c r="Y92"/>
      <c r="Z92"/>
      <c r="AA92"/>
      <c r="AB92"/>
      <c r="AF92"/>
      <c r="AN92"/>
      <c r="BM92" s="5"/>
      <c r="BN92" s="5"/>
      <c r="BO92" s="5"/>
      <c r="BP92" s="5"/>
    </row>
    <row r="93" spans="1:68" x14ac:dyDescent="0.25">
      <c r="A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 s="5"/>
      <c r="V93" s="5"/>
      <c r="W93" s="5"/>
      <c r="Y93"/>
      <c r="Z93"/>
      <c r="AA93"/>
      <c r="AB93"/>
      <c r="AF93"/>
      <c r="AN93"/>
      <c r="BM93" s="5"/>
      <c r="BN93" s="5"/>
      <c r="BO93" s="5"/>
      <c r="BP93" s="5"/>
    </row>
    <row r="94" spans="1:68" x14ac:dyDescent="0.25">
      <c r="A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5"/>
      <c r="V94" s="5"/>
      <c r="W94" s="5"/>
      <c r="Y94"/>
      <c r="Z94"/>
      <c r="AA94"/>
      <c r="AB94"/>
      <c r="AF94"/>
      <c r="AN94"/>
      <c r="BM94" s="5"/>
      <c r="BN94" s="5"/>
      <c r="BO94" s="5"/>
      <c r="BP94" s="5"/>
    </row>
    <row r="95" spans="1:68" x14ac:dyDescent="0.25">
      <c r="A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 s="5"/>
      <c r="V95" s="5"/>
      <c r="W95" s="5"/>
      <c r="Y95"/>
      <c r="Z95"/>
      <c r="AA95"/>
      <c r="AB95"/>
      <c r="AF95"/>
      <c r="AN95"/>
      <c r="BM95" s="5"/>
      <c r="BN95" s="5"/>
      <c r="BO95" s="5"/>
      <c r="BP95" s="5"/>
    </row>
    <row r="96" spans="1:68" x14ac:dyDescent="0.25">
      <c r="A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 s="5"/>
      <c r="V96" s="5"/>
      <c r="W96" s="5"/>
      <c r="Y96"/>
      <c r="Z96"/>
      <c r="AA96"/>
      <c r="AB96"/>
      <c r="AF96"/>
      <c r="AN96"/>
      <c r="BM96" s="5"/>
      <c r="BN96" s="5"/>
      <c r="BO96" s="5"/>
      <c r="BP96" s="5"/>
    </row>
    <row r="97" spans="1:68" x14ac:dyDescent="0.25">
      <c r="A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 s="5"/>
      <c r="V97" s="5"/>
      <c r="W97" s="5"/>
      <c r="Y97"/>
      <c r="Z97"/>
      <c r="AA97"/>
      <c r="AB97"/>
      <c r="AF97"/>
      <c r="AN97"/>
      <c r="BM97" s="5"/>
      <c r="BN97" s="5"/>
      <c r="BO97" s="5"/>
      <c r="BP97" s="5"/>
    </row>
    <row r="98" spans="1:68" x14ac:dyDescent="0.25">
      <c r="A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5"/>
      <c r="V98" s="5"/>
      <c r="W98" s="5"/>
      <c r="Y98"/>
      <c r="Z98"/>
      <c r="AA98"/>
      <c r="AB98"/>
      <c r="AF98"/>
      <c r="AN98"/>
      <c r="BM98" s="5"/>
      <c r="BN98" s="5"/>
      <c r="BO98" s="5"/>
      <c r="BP98" s="5"/>
    </row>
    <row r="99" spans="1:68" x14ac:dyDescent="0.25">
      <c r="A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 s="5"/>
      <c r="V99" s="5"/>
      <c r="W99" s="5"/>
      <c r="Y99"/>
      <c r="Z99"/>
      <c r="AA99"/>
      <c r="AB99"/>
      <c r="AF99"/>
      <c r="AN99"/>
      <c r="BM99" s="5"/>
      <c r="BN99" s="5"/>
      <c r="BO99" s="5"/>
      <c r="BP99" s="5"/>
    </row>
    <row r="100" spans="1:68" x14ac:dyDescent="0.25">
      <c r="A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 s="5"/>
      <c r="V100" s="5"/>
      <c r="W100" s="5"/>
      <c r="Y100"/>
      <c r="Z100"/>
      <c r="AA100"/>
      <c r="AB100"/>
      <c r="AF100"/>
      <c r="AN100"/>
      <c r="BM100" s="5"/>
      <c r="BN100" s="5"/>
      <c r="BO100" s="5"/>
      <c r="BP100" s="5"/>
    </row>
    <row r="101" spans="1:68" x14ac:dyDescent="0.25">
      <c r="A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 s="5"/>
      <c r="V101" s="5"/>
      <c r="W101" s="5"/>
      <c r="Y101"/>
      <c r="Z101"/>
      <c r="AA101"/>
      <c r="AB101"/>
      <c r="AF101"/>
      <c r="AN101"/>
      <c r="BM101" s="5"/>
      <c r="BN101" s="5"/>
      <c r="BO101" s="5"/>
      <c r="BP101" s="5"/>
    </row>
    <row r="102" spans="1:68" x14ac:dyDescent="0.25">
      <c r="A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 s="5"/>
      <c r="V102" s="5"/>
      <c r="W102" s="5"/>
      <c r="Y102"/>
      <c r="Z102"/>
      <c r="AA102"/>
      <c r="AB102"/>
      <c r="AF102"/>
      <c r="AN102"/>
      <c r="BM102" s="5"/>
      <c r="BN102" s="5"/>
      <c r="BO102" s="5"/>
      <c r="BP102" s="5"/>
    </row>
    <row r="103" spans="1:68" x14ac:dyDescent="0.25">
      <c r="A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 s="5"/>
      <c r="V103" s="5"/>
      <c r="W103" s="5"/>
      <c r="Y103"/>
      <c r="Z103"/>
      <c r="AA103"/>
      <c r="AB103"/>
      <c r="AF103"/>
      <c r="AN103"/>
      <c r="BM103" s="5"/>
      <c r="BN103" s="5"/>
      <c r="BO103" s="5"/>
      <c r="BP103" s="5"/>
    </row>
    <row r="104" spans="1:68" x14ac:dyDescent="0.25">
      <c r="A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 s="5"/>
      <c r="V104" s="5"/>
      <c r="W104" s="5"/>
      <c r="Y104"/>
      <c r="Z104"/>
      <c r="AA104"/>
      <c r="AB104"/>
      <c r="AF104"/>
      <c r="AN104"/>
      <c r="BM104" s="5"/>
      <c r="BN104" s="5"/>
      <c r="BO104" s="5"/>
      <c r="BP104" s="5"/>
    </row>
    <row r="105" spans="1:68" x14ac:dyDescent="0.25">
      <c r="A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 s="5"/>
      <c r="V105" s="5"/>
      <c r="W105" s="5"/>
      <c r="Y105"/>
      <c r="Z105"/>
      <c r="AA105"/>
      <c r="AB105"/>
      <c r="AF105"/>
      <c r="AN105"/>
      <c r="BM105" s="5"/>
      <c r="BN105" s="5"/>
      <c r="BO105" s="5"/>
      <c r="BP105" s="5"/>
    </row>
    <row r="106" spans="1:68" x14ac:dyDescent="0.25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 s="5"/>
      <c r="V106" s="5"/>
      <c r="W106" s="5"/>
      <c r="Y106"/>
      <c r="Z106"/>
      <c r="AA106"/>
      <c r="AB106"/>
      <c r="AF106"/>
      <c r="AN106"/>
      <c r="BM106" s="5"/>
      <c r="BN106" s="5"/>
      <c r="BO106" s="5"/>
      <c r="BP106" s="5"/>
    </row>
    <row r="107" spans="1:68" x14ac:dyDescent="0.25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 s="5"/>
      <c r="V107" s="5"/>
      <c r="W107" s="5"/>
      <c r="Y107"/>
      <c r="Z107"/>
      <c r="AA107"/>
      <c r="AB107"/>
      <c r="AF107"/>
      <c r="AN107"/>
      <c r="BM107" s="5"/>
      <c r="BN107" s="5"/>
      <c r="BO107" s="5"/>
      <c r="BP107" s="5"/>
    </row>
    <row r="108" spans="1:68" x14ac:dyDescent="0.25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 s="5"/>
      <c r="V108" s="5"/>
      <c r="W108" s="5"/>
      <c r="Y108"/>
      <c r="Z108"/>
      <c r="AA108"/>
      <c r="AB108"/>
      <c r="AF108"/>
      <c r="AN108"/>
      <c r="BM108" s="5"/>
      <c r="BN108" s="5"/>
      <c r="BO108" s="5"/>
      <c r="BP108" s="5"/>
    </row>
    <row r="109" spans="1:68" x14ac:dyDescent="0.25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 s="5"/>
      <c r="V109" s="5"/>
      <c r="W109" s="5"/>
      <c r="Y109"/>
      <c r="Z109"/>
      <c r="AA109"/>
      <c r="AB109"/>
      <c r="AF109"/>
      <c r="AN109"/>
      <c r="BM109" s="5"/>
      <c r="BN109" s="5"/>
      <c r="BO109" s="5"/>
      <c r="BP109" s="5"/>
    </row>
    <row r="110" spans="1:68" x14ac:dyDescent="0.25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 s="5"/>
      <c r="V110" s="5"/>
      <c r="W110" s="5"/>
      <c r="Y110"/>
      <c r="Z110"/>
      <c r="AA110"/>
      <c r="AB110"/>
      <c r="AF110"/>
      <c r="AN110"/>
      <c r="BM110" s="5"/>
      <c r="BN110" s="5"/>
      <c r="BO110" s="5"/>
      <c r="BP110" s="5"/>
    </row>
    <row r="111" spans="1:68" x14ac:dyDescent="0.25">
      <c r="C111"/>
      <c r="D111"/>
      <c r="E111"/>
      <c r="F111"/>
      <c r="G111"/>
      <c r="H111"/>
      <c r="I111"/>
      <c r="J111"/>
      <c r="K111"/>
      <c r="L111"/>
      <c r="P111"/>
      <c r="T111"/>
      <c r="U111" s="5"/>
      <c r="V111" s="5"/>
      <c r="W111" s="5"/>
      <c r="AB111"/>
      <c r="AF111"/>
      <c r="AN111"/>
      <c r="BM111" s="5"/>
      <c r="BN111" s="5"/>
      <c r="BO111" s="5"/>
      <c r="BP111" s="5"/>
    </row>
    <row r="112" spans="1:68" x14ac:dyDescent="0.25">
      <c r="U112" s="5"/>
      <c r="V112" s="5"/>
      <c r="W112" s="5"/>
      <c r="BM112" s="5"/>
      <c r="BN112" s="5"/>
      <c r="BO112" s="5"/>
      <c r="BP112" s="5"/>
    </row>
    <row r="113" spans="21:68" x14ac:dyDescent="0.25">
      <c r="U113" s="5"/>
      <c r="V113" s="5"/>
      <c r="W113" s="5"/>
      <c r="BM113" s="5"/>
      <c r="BN113" s="5"/>
      <c r="BO113" s="5"/>
      <c r="BP113" s="5"/>
    </row>
    <row r="114" spans="21:68" x14ac:dyDescent="0.25">
      <c r="U114" s="5"/>
      <c r="V114" s="5"/>
      <c r="W114" s="5"/>
      <c r="BM114" s="5"/>
      <c r="BN114" s="5"/>
      <c r="BO114" s="5"/>
      <c r="BP114" s="5"/>
    </row>
    <row r="115" spans="21:68" x14ac:dyDescent="0.25">
      <c r="U115" s="5"/>
      <c r="V115" s="5"/>
      <c r="W115" s="5"/>
      <c r="BM115" s="5"/>
      <c r="BN115" s="5"/>
      <c r="BO115" s="5"/>
      <c r="BP115" s="5"/>
    </row>
    <row r="116" spans="21:68" x14ac:dyDescent="0.25">
      <c r="U116" s="5"/>
      <c r="V116" s="5"/>
      <c r="W116" s="5"/>
      <c r="BM116" s="5"/>
      <c r="BN116" s="5"/>
      <c r="BO116" s="5"/>
      <c r="BP116" s="5"/>
    </row>
    <row r="117" spans="21:68" x14ac:dyDescent="0.25">
      <c r="U117" s="5"/>
      <c r="V117" s="5"/>
      <c r="W117" s="5"/>
      <c r="BM117" s="5"/>
      <c r="BN117" s="5"/>
      <c r="BO117" s="5"/>
      <c r="BP117" s="5"/>
    </row>
    <row r="118" spans="21:68" x14ac:dyDescent="0.25">
      <c r="U118" s="5"/>
      <c r="V118" s="5"/>
      <c r="W118" s="5"/>
      <c r="BM118" s="5"/>
      <c r="BN118" s="5"/>
      <c r="BO118" s="5"/>
      <c r="BP118" s="5"/>
    </row>
    <row r="119" spans="21:68" x14ac:dyDescent="0.25">
      <c r="U119" s="5"/>
      <c r="V119" s="5"/>
      <c r="W119" s="5"/>
      <c r="BM119" s="5"/>
      <c r="BN119" s="5"/>
      <c r="BO119" s="5"/>
      <c r="BP119" s="5"/>
    </row>
    <row r="120" spans="21:68" x14ac:dyDescent="0.25">
      <c r="U120" s="5"/>
      <c r="V120" s="5"/>
      <c r="W120" s="5"/>
      <c r="BM120" s="5"/>
      <c r="BN120" s="5"/>
      <c r="BO120" s="5"/>
      <c r="BP120" s="5"/>
    </row>
    <row r="121" spans="21:68" x14ac:dyDescent="0.25">
      <c r="U121" s="5"/>
      <c r="V121" s="5"/>
      <c r="W121" s="5"/>
      <c r="BM121" s="5"/>
      <c r="BN121" s="5"/>
      <c r="BO121" s="5"/>
      <c r="BP121" s="5"/>
    </row>
    <row r="122" spans="21:68" x14ac:dyDescent="0.25">
      <c r="U122" s="5"/>
      <c r="V122" s="5"/>
      <c r="W122" s="5"/>
      <c r="BM122" s="5"/>
      <c r="BN122" s="5"/>
      <c r="BO122" s="5"/>
      <c r="BP122" s="5"/>
    </row>
    <row r="123" spans="21:68" x14ac:dyDescent="0.25">
      <c r="U123" s="5"/>
      <c r="V123" s="5"/>
      <c r="W123" s="5"/>
      <c r="BM123" s="5"/>
      <c r="BN123" s="5"/>
      <c r="BO123" s="5"/>
      <c r="BP123" s="5"/>
    </row>
    <row r="124" spans="21:68" x14ac:dyDescent="0.25">
      <c r="U124" s="5"/>
      <c r="V124" s="5"/>
      <c r="W124" s="5"/>
      <c r="BM124" s="5"/>
      <c r="BN124" s="5"/>
      <c r="BO124" s="5"/>
      <c r="BP124" s="5"/>
    </row>
    <row r="125" spans="21:68" x14ac:dyDescent="0.25">
      <c r="U125" s="5"/>
      <c r="V125" s="5"/>
      <c r="W125" s="5"/>
      <c r="BM125" s="5"/>
      <c r="BN125" s="5"/>
      <c r="BO125" s="5"/>
      <c r="BP125" s="5"/>
    </row>
    <row r="126" spans="21:68" x14ac:dyDescent="0.25">
      <c r="U126" s="5"/>
      <c r="V126" s="5"/>
      <c r="W126" s="5"/>
      <c r="BM126" s="5"/>
      <c r="BN126" s="5"/>
      <c r="BO126" s="5"/>
      <c r="BP126" s="5"/>
    </row>
    <row r="127" spans="21:68" x14ac:dyDescent="0.25">
      <c r="U127" s="5"/>
      <c r="V127" s="5"/>
      <c r="W127" s="5"/>
      <c r="BM127" s="5"/>
      <c r="BN127" s="5"/>
      <c r="BO127" s="5"/>
      <c r="BP127" s="5"/>
    </row>
    <row r="128" spans="21:68" x14ac:dyDescent="0.25">
      <c r="U128" s="5"/>
      <c r="V128" s="5"/>
      <c r="W128" s="5"/>
      <c r="BM128" s="5"/>
      <c r="BN128" s="5"/>
      <c r="BO128" s="5"/>
      <c r="BP128" s="5"/>
    </row>
    <row r="129" spans="21:68" x14ac:dyDescent="0.25">
      <c r="U129" s="5"/>
      <c r="V129" s="5"/>
      <c r="W129" s="5"/>
      <c r="BM129" s="5"/>
      <c r="BN129" s="5"/>
      <c r="BO129" s="5"/>
      <c r="BP129" s="5"/>
    </row>
    <row r="130" spans="21:68" x14ac:dyDescent="0.25">
      <c r="U130" s="5"/>
      <c r="V130" s="5"/>
      <c r="W130" s="5"/>
      <c r="BM130" s="5"/>
      <c r="BN130" s="5"/>
      <c r="BO130" s="5"/>
      <c r="BP130" s="5"/>
    </row>
    <row r="131" spans="21:68" x14ac:dyDescent="0.25">
      <c r="U131" s="5"/>
      <c r="V131" s="5"/>
      <c r="W131" s="5"/>
      <c r="BM131" s="5"/>
      <c r="BN131" s="5"/>
      <c r="BO131" s="5"/>
      <c r="BP131" s="5"/>
    </row>
    <row r="132" spans="21:68" x14ac:dyDescent="0.25">
      <c r="U132" s="5"/>
      <c r="V132" s="5"/>
      <c r="W132" s="5"/>
      <c r="BM132" s="5"/>
      <c r="BN132" s="5"/>
      <c r="BO132" s="5"/>
      <c r="BP132" s="5"/>
    </row>
    <row r="133" spans="21:68" x14ac:dyDescent="0.25">
      <c r="U133" s="5"/>
      <c r="V133" s="5"/>
      <c r="W133" s="5"/>
      <c r="BM133" s="5"/>
      <c r="BN133" s="5"/>
      <c r="BO133" s="5"/>
      <c r="BP133" s="5"/>
    </row>
    <row r="134" spans="21:68" x14ac:dyDescent="0.25">
      <c r="U134" s="5"/>
      <c r="V134" s="5"/>
      <c r="W134" s="5"/>
      <c r="BM134" s="5"/>
      <c r="BN134" s="5"/>
      <c r="BO134" s="5"/>
      <c r="BP134" s="5"/>
    </row>
    <row r="135" spans="21:68" x14ac:dyDescent="0.25">
      <c r="U135" s="5"/>
      <c r="V135" s="5"/>
      <c r="W135" s="5"/>
      <c r="BM135" s="5"/>
      <c r="BN135" s="5"/>
      <c r="BO135" s="5"/>
      <c r="BP135" s="5"/>
    </row>
    <row r="136" spans="21:68" x14ac:dyDescent="0.25">
      <c r="U136" s="5"/>
      <c r="V136" s="5"/>
      <c r="W136" s="5"/>
      <c r="BM136" s="5"/>
      <c r="BN136" s="5"/>
      <c r="BO136" s="5"/>
      <c r="BP136" s="5"/>
    </row>
    <row r="137" spans="21:68" x14ac:dyDescent="0.25">
      <c r="U137" s="5"/>
      <c r="V137" s="5"/>
      <c r="W137" s="5"/>
      <c r="BM137" s="5"/>
      <c r="BN137" s="5"/>
      <c r="BO137" s="5"/>
      <c r="BP137" s="5"/>
    </row>
    <row r="138" spans="21:68" x14ac:dyDescent="0.25">
      <c r="U138" s="5"/>
      <c r="V138" s="5"/>
      <c r="W138" s="5"/>
      <c r="BM138" s="5"/>
      <c r="BN138" s="5"/>
      <c r="BO138" s="5"/>
      <c r="BP138" s="5"/>
    </row>
    <row r="139" spans="21:68" x14ac:dyDescent="0.25">
      <c r="U139" s="5"/>
      <c r="V139" s="5"/>
      <c r="W139" s="5"/>
      <c r="BM139" s="5"/>
      <c r="BN139" s="5"/>
      <c r="BO139" s="5"/>
      <c r="BP139" s="5"/>
    </row>
    <row r="140" spans="21:68" x14ac:dyDescent="0.25">
      <c r="U140" s="5"/>
      <c r="V140" s="5"/>
      <c r="W140" s="5"/>
      <c r="BM140" s="5"/>
      <c r="BN140" s="5"/>
      <c r="BO140" s="5"/>
      <c r="BP140" s="5"/>
    </row>
    <row r="141" spans="21:68" x14ac:dyDescent="0.25">
      <c r="U141" s="5"/>
      <c r="V141" s="5"/>
      <c r="W141" s="5"/>
      <c r="BM141" s="5"/>
      <c r="BN141" s="5"/>
      <c r="BO141" s="5"/>
      <c r="BP141" s="5"/>
    </row>
    <row r="142" spans="21:68" x14ac:dyDescent="0.25">
      <c r="U142" s="5"/>
      <c r="V142" s="5"/>
      <c r="W142" s="5"/>
      <c r="BM142" s="5"/>
      <c r="BN142" s="5"/>
      <c r="BO142" s="5"/>
      <c r="BP142" s="5"/>
    </row>
    <row r="143" spans="21:68" x14ac:dyDescent="0.25">
      <c r="U143" s="5"/>
      <c r="V143" s="5"/>
      <c r="W143" s="5"/>
      <c r="BM143" s="5"/>
      <c r="BN143" s="5"/>
      <c r="BO143" s="5"/>
      <c r="BP143" s="5"/>
    </row>
    <row r="144" spans="21:68" x14ac:dyDescent="0.25">
      <c r="U144" s="5"/>
      <c r="V144" s="5"/>
      <c r="W144" s="5"/>
      <c r="BM144" s="5"/>
      <c r="BN144" s="5"/>
      <c r="BO144" s="5"/>
      <c r="BP144" s="5"/>
    </row>
    <row r="145" spans="21:68" x14ac:dyDescent="0.25">
      <c r="U145" s="5"/>
      <c r="V145" s="5"/>
      <c r="W145" s="5"/>
      <c r="BM145" s="5"/>
      <c r="BN145" s="5"/>
      <c r="BO145" s="5"/>
      <c r="BP145" s="5"/>
    </row>
    <row r="146" spans="21:68" x14ac:dyDescent="0.25">
      <c r="U146" s="5"/>
      <c r="V146" s="5"/>
      <c r="W146" s="5"/>
      <c r="BM146" s="5"/>
      <c r="BN146" s="5"/>
      <c r="BO146" s="5"/>
      <c r="BP146" s="5"/>
    </row>
    <row r="147" spans="21:68" x14ac:dyDescent="0.25">
      <c r="U147" s="5"/>
      <c r="V147" s="5"/>
      <c r="W147" s="5"/>
      <c r="BM147" s="5"/>
      <c r="BN147" s="5"/>
      <c r="BO147" s="5"/>
      <c r="BP147" s="5"/>
    </row>
    <row r="148" spans="21:68" x14ac:dyDescent="0.25">
      <c r="U148" s="5"/>
      <c r="V148" s="5"/>
      <c r="W148" s="5"/>
      <c r="BM148" s="5"/>
      <c r="BN148" s="5"/>
      <c r="BO148" s="5"/>
      <c r="BP148" s="5"/>
    </row>
    <row r="149" spans="21:68" x14ac:dyDescent="0.25">
      <c r="U149" s="5"/>
      <c r="V149" s="5"/>
      <c r="W149" s="5"/>
      <c r="BM149" s="5"/>
      <c r="BN149" s="5"/>
      <c r="BO149" s="5"/>
      <c r="BP149" s="5"/>
    </row>
    <row r="150" spans="21:68" x14ac:dyDescent="0.25">
      <c r="U150" s="5"/>
      <c r="V150" s="5"/>
      <c r="W150" s="5"/>
      <c r="BM150" s="5"/>
      <c r="BN150" s="5"/>
      <c r="BO150" s="5"/>
      <c r="BP150" s="5"/>
    </row>
    <row r="151" spans="21:68" x14ac:dyDescent="0.25">
      <c r="U151" s="5"/>
      <c r="V151" s="5"/>
      <c r="W151" s="5"/>
      <c r="BM151" s="5"/>
      <c r="BN151" s="5"/>
      <c r="BO151" s="5"/>
      <c r="BP151" s="5"/>
    </row>
    <row r="152" spans="21:68" x14ac:dyDescent="0.25">
      <c r="U152" s="5"/>
      <c r="V152" s="5"/>
      <c r="W152" s="5"/>
      <c r="BM152" s="5"/>
      <c r="BN152" s="5"/>
      <c r="BO152" s="5"/>
      <c r="BP152" s="5"/>
    </row>
    <row r="153" spans="21:68" x14ac:dyDescent="0.25">
      <c r="U153" s="5"/>
      <c r="V153" s="5"/>
      <c r="W153" s="5"/>
      <c r="BM153" s="5"/>
      <c r="BN153" s="5"/>
      <c r="BO153" s="5"/>
      <c r="BP153" s="5"/>
    </row>
    <row r="154" spans="21:68" x14ac:dyDescent="0.25">
      <c r="U154" s="5"/>
      <c r="V154" s="5"/>
      <c r="W154" s="5"/>
      <c r="BM154" s="5"/>
      <c r="BN154" s="5"/>
      <c r="BO154" s="5"/>
      <c r="BP154" s="5"/>
    </row>
    <row r="155" spans="21:68" x14ac:dyDescent="0.25">
      <c r="U155" s="5"/>
      <c r="V155" s="5"/>
      <c r="W155" s="5"/>
      <c r="BM155" s="5"/>
      <c r="BN155" s="5"/>
      <c r="BO155" s="5"/>
      <c r="BP155" s="5"/>
    </row>
    <row r="156" spans="21:68" x14ac:dyDescent="0.25">
      <c r="U156" s="5"/>
      <c r="V156" s="5"/>
      <c r="W156" s="5"/>
      <c r="BM156" s="5"/>
      <c r="BN156" s="5"/>
      <c r="BO156" s="5"/>
      <c r="BP156" s="5"/>
    </row>
    <row r="157" spans="21:68" x14ac:dyDescent="0.25">
      <c r="U157" s="5"/>
      <c r="V157" s="5"/>
      <c r="W157" s="5"/>
      <c r="BM157" s="5"/>
      <c r="BN157" s="5"/>
      <c r="BO157" s="5"/>
      <c r="BP157" s="5"/>
    </row>
    <row r="158" spans="21:68" x14ac:dyDescent="0.25">
      <c r="U158" s="5"/>
      <c r="V158" s="5"/>
      <c r="W158" s="5"/>
      <c r="BM158" s="5"/>
      <c r="BN158" s="5"/>
      <c r="BO158" s="5"/>
      <c r="BP158" s="5"/>
    </row>
    <row r="159" spans="21:68" x14ac:dyDescent="0.25">
      <c r="U159" s="5"/>
      <c r="V159" s="5"/>
      <c r="W159" s="5"/>
      <c r="BM159" s="5"/>
      <c r="BN159" s="5"/>
      <c r="BO159" s="5"/>
      <c r="BP159" s="5"/>
    </row>
    <row r="160" spans="21:68" x14ac:dyDescent="0.25">
      <c r="U160" s="5"/>
      <c r="V160" s="5"/>
      <c r="W160" s="5"/>
      <c r="BM160" s="5"/>
      <c r="BN160" s="5"/>
      <c r="BO160" s="5"/>
      <c r="BP160" s="5"/>
    </row>
    <row r="161" spans="21:68" x14ac:dyDescent="0.25">
      <c r="U161" s="5"/>
      <c r="V161" s="5"/>
      <c r="W161" s="5"/>
      <c r="BM161" s="5"/>
      <c r="BN161" s="5"/>
      <c r="BO161" s="5"/>
      <c r="BP161" s="5"/>
    </row>
    <row r="162" spans="21:68" x14ac:dyDescent="0.25">
      <c r="U162" s="5"/>
      <c r="V162" s="5"/>
      <c r="W162" s="5"/>
      <c r="BM162" s="5"/>
      <c r="BN162" s="5"/>
      <c r="BO162" s="5"/>
      <c r="BP162" s="5"/>
    </row>
    <row r="163" spans="21:68" x14ac:dyDescent="0.25">
      <c r="U163" s="5"/>
      <c r="V163" s="5"/>
      <c r="W163" s="5"/>
      <c r="BM163" s="5"/>
      <c r="BN163" s="5"/>
      <c r="BO163" s="5"/>
      <c r="BP163" s="5"/>
    </row>
    <row r="164" spans="21:68" x14ac:dyDescent="0.25">
      <c r="U164" s="5"/>
      <c r="V164" s="5"/>
      <c r="W164" s="5"/>
      <c r="BM164" s="5"/>
      <c r="BN164" s="5"/>
      <c r="BO164" s="5"/>
      <c r="BP164" s="5"/>
    </row>
    <row r="165" spans="21:68" x14ac:dyDescent="0.25">
      <c r="U165" s="5"/>
      <c r="V165" s="5"/>
      <c r="W165" s="5"/>
      <c r="BM165" s="5"/>
      <c r="BN165" s="5"/>
      <c r="BO165" s="5"/>
      <c r="BP165" s="5"/>
    </row>
    <row r="166" spans="21:68" x14ac:dyDescent="0.25">
      <c r="U166" s="5"/>
      <c r="V166" s="5"/>
      <c r="W166" s="5"/>
      <c r="BM166" s="5"/>
      <c r="BN166" s="5"/>
      <c r="BO166" s="5"/>
      <c r="BP166" s="5"/>
    </row>
    <row r="167" spans="21:68" x14ac:dyDescent="0.25">
      <c r="U167" s="5"/>
      <c r="V167" s="5"/>
      <c r="W167" s="5"/>
      <c r="BM167" s="5"/>
      <c r="BN167" s="5"/>
      <c r="BO167" s="5"/>
      <c r="BP167" s="5"/>
    </row>
    <row r="168" spans="21:68" x14ac:dyDescent="0.25">
      <c r="U168" s="5"/>
      <c r="V168" s="5"/>
      <c r="W168" s="5"/>
      <c r="BM168" s="5"/>
      <c r="BN168" s="5"/>
      <c r="BO168" s="5"/>
      <c r="BP168" s="5"/>
    </row>
    <row r="169" spans="21:68" x14ac:dyDescent="0.25">
      <c r="U169" s="5"/>
      <c r="V169" s="5"/>
      <c r="W169" s="5"/>
      <c r="BM169" s="5"/>
      <c r="BN169" s="5"/>
      <c r="BO169" s="5"/>
      <c r="BP169" s="5"/>
    </row>
    <row r="170" spans="21:68" x14ac:dyDescent="0.25">
      <c r="U170" s="5"/>
      <c r="V170" s="5"/>
      <c r="W170" s="5"/>
      <c r="BM170" s="5"/>
      <c r="BN170" s="5"/>
      <c r="BO170" s="5"/>
      <c r="BP170" s="5"/>
    </row>
    <row r="171" spans="21:68" x14ac:dyDescent="0.25">
      <c r="U171" s="5"/>
      <c r="V171" s="5"/>
      <c r="W171" s="5"/>
      <c r="BM171" s="5"/>
      <c r="BN171" s="5"/>
      <c r="BO171" s="5"/>
      <c r="BP171" s="5"/>
    </row>
    <row r="172" spans="21:68" x14ac:dyDescent="0.25">
      <c r="U172" s="5"/>
      <c r="V172" s="5"/>
      <c r="W172" s="5"/>
      <c r="BM172" s="5"/>
      <c r="BN172" s="5"/>
      <c r="BO172" s="5"/>
      <c r="BP172" s="5"/>
    </row>
    <row r="173" spans="21:68" x14ac:dyDescent="0.25">
      <c r="U173" s="5"/>
      <c r="V173" s="5"/>
      <c r="W173" s="5"/>
      <c r="BM173" s="5"/>
      <c r="BN173" s="5"/>
      <c r="BO173" s="5"/>
      <c r="BP173" s="5"/>
    </row>
    <row r="174" spans="21:68" x14ac:dyDescent="0.25">
      <c r="U174" s="5"/>
      <c r="V174" s="5"/>
      <c r="W174" s="5"/>
      <c r="BM174" s="5"/>
      <c r="BN174" s="5"/>
      <c r="BO174" s="5"/>
      <c r="BP174" s="5"/>
    </row>
    <row r="175" spans="21:68" x14ac:dyDescent="0.25">
      <c r="U175" s="5"/>
      <c r="V175" s="5"/>
      <c r="W175" s="5"/>
      <c r="BM175" s="5"/>
      <c r="BN175" s="5"/>
      <c r="BO175" s="5"/>
      <c r="BP175" s="5"/>
    </row>
    <row r="176" spans="21:68" x14ac:dyDescent="0.25">
      <c r="U176" s="5"/>
      <c r="V176" s="5"/>
      <c r="W176" s="5"/>
      <c r="BM176" s="5"/>
      <c r="BN176" s="5"/>
      <c r="BO176" s="5"/>
      <c r="BP176" s="5"/>
    </row>
    <row r="177" spans="21:68" x14ac:dyDescent="0.25">
      <c r="U177" s="5"/>
      <c r="V177" s="5"/>
      <c r="W177" s="5"/>
      <c r="BM177" s="5"/>
      <c r="BN177" s="5"/>
      <c r="BO177" s="5"/>
      <c r="BP177" s="5"/>
    </row>
    <row r="178" spans="21:68" x14ac:dyDescent="0.25">
      <c r="U178" s="5"/>
      <c r="V178" s="5"/>
      <c r="W178" s="5"/>
      <c r="BM178" s="5"/>
      <c r="BN178" s="5"/>
      <c r="BO178" s="5"/>
      <c r="BP178" s="5"/>
    </row>
    <row r="179" spans="21:68" x14ac:dyDescent="0.25">
      <c r="U179" s="5"/>
      <c r="V179" s="5"/>
      <c r="W179" s="5"/>
      <c r="BM179" s="5"/>
      <c r="BN179" s="5"/>
      <c r="BO179" s="5"/>
      <c r="BP179" s="5"/>
    </row>
    <row r="180" spans="21:68" x14ac:dyDescent="0.25">
      <c r="U180" s="5"/>
      <c r="V180" s="5"/>
      <c r="W180" s="5"/>
      <c r="BM180" s="5"/>
      <c r="BN180" s="5"/>
      <c r="BO180" s="5"/>
      <c r="BP180" s="5"/>
    </row>
    <row r="181" spans="21:68" x14ac:dyDescent="0.25">
      <c r="U181" s="5"/>
      <c r="V181" s="5"/>
      <c r="W181" s="5"/>
      <c r="BM181" s="5"/>
      <c r="BN181" s="5"/>
      <c r="BO181" s="5"/>
      <c r="BP181" s="5"/>
    </row>
    <row r="182" spans="21:68" x14ac:dyDescent="0.25">
      <c r="U182" s="5"/>
      <c r="V182" s="5"/>
      <c r="W182" s="5"/>
      <c r="BM182" s="5"/>
      <c r="BN182" s="5"/>
      <c r="BO182" s="5"/>
      <c r="BP182" s="5"/>
    </row>
    <row r="183" spans="21:68" x14ac:dyDescent="0.25">
      <c r="U183" s="5"/>
      <c r="V183" s="5"/>
      <c r="W183" s="5"/>
      <c r="BM183" s="5"/>
      <c r="BN183" s="5"/>
      <c r="BO183" s="5"/>
      <c r="BP183" s="5"/>
    </row>
    <row r="184" spans="21:68" x14ac:dyDescent="0.25">
      <c r="U184" s="5"/>
      <c r="V184" s="5"/>
      <c r="W184" s="5"/>
      <c r="BM184" s="5"/>
      <c r="BN184" s="5"/>
      <c r="BO184" s="5"/>
      <c r="BP184" s="5"/>
    </row>
    <row r="185" spans="21:68" x14ac:dyDescent="0.25">
      <c r="U185" s="5"/>
      <c r="V185" s="5"/>
      <c r="W185" s="5"/>
      <c r="BM185" s="5"/>
      <c r="BN185" s="5"/>
      <c r="BO185" s="5"/>
      <c r="BP185" s="5"/>
    </row>
    <row r="186" spans="21:68" x14ac:dyDescent="0.25">
      <c r="U186" s="5"/>
      <c r="V186" s="5"/>
      <c r="W186" s="5"/>
      <c r="BM186" s="5"/>
      <c r="BN186" s="5"/>
      <c r="BO186" s="5"/>
      <c r="BP186" s="5"/>
    </row>
    <row r="187" spans="21:68" x14ac:dyDescent="0.25">
      <c r="U187" s="5"/>
      <c r="V187" s="5"/>
      <c r="W187" s="5"/>
      <c r="BM187" s="5"/>
      <c r="BN187" s="5"/>
      <c r="BO187" s="5"/>
      <c r="BP187" s="5"/>
    </row>
    <row r="188" spans="21:68" x14ac:dyDescent="0.25">
      <c r="U188" s="5"/>
      <c r="V188" s="5"/>
      <c r="W188" s="5"/>
      <c r="BM188" s="5"/>
      <c r="BN188" s="5"/>
      <c r="BO188" s="5"/>
      <c r="BP188" s="5"/>
    </row>
    <row r="189" spans="21:68" x14ac:dyDescent="0.25">
      <c r="U189" s="5"/>
      <c r="V189" s="5"/>
      <c r="W189" s="5"/>
      <c r="BM189" s="5"/>
      <c r="BN189" s="5"/>
      <c r="BO189" s="5"/>
      <c r="BP189" s="5"/>
    </row>
    <row r="190" spans="21:68" x14ac:dyDescent="0.25">
      <c r="U190" s="5"/>
      <c r="V190" s="5"/>
      <c r="W190" s="5"/>
      <c r="BM190" s="5"/>
      <c r="BN190" s="5"/>
      <c r="BO190" s="5"/>
      <c r="BP190" s="5"/>
    </row>
    <row r="191" spans="21:68" x14ac:dyDescent="0.25">
      <c r="U191" s="5"/>
      <c r="V191" s="5"/>
      <c r="W191" s="5"/>
      <c r="BM191" s="5"/>
      <c r="BN191" s="5"/>
      <c r="BO191" s="5"/>
      <c r="BP191" s="5"/>
    </row>
    <row r="192" spans="21:68" x14ac:dyDescent="0.25">
      <c r="U192" s="5"/>
      <c r="V192" s="5"/>
      <c r="W192" s="5"/>
      <c r="BM192" s="5"/>
      <c r="BN192" s="5"/>
      <c r="BO192" s="5"/>
      <c r="BP192" s="5"/>
    </row>
    <row r="193" spans="21:68" x14ac:dyDescent="0.25">
      <c r="U193" s="5"/>
      <c r="V193" s="5"/>
      <c r="W193" s="5"/>
      <c r="BM193" s="5"/>
      <c r="BN193" s="5"/>
      <c r="BO193" s="5"/>
      <c r="BP193" s="5"/>
    </row>
    <row r="194" spans="21:68" x14ac:dyDescent="0.25">
      <c r="U194" s="5"/>
      <c r="V194" s="5"/>
      <c r="W194" s="5"/>
      <c r="BM194" s="5"/>
      <c r="BN194" s="5"/>
      <c r="BO194" s="5"/>
      <c r="BP194" s="5"/>
    </row>
    <row r="195" spans="21:68" x14ac:dyDescent="0.25">
      <c r="U195" s="5"/>
      <c r="V195" s="5"/>
      <c r="W195" s="5"/>
      <c r="BM195" s="5"/>
      <c r="BN195" s="5"/>
      <c r="BO195" s="5"/>
      <c r="BP195" s="5"/>
    </row>
    <row r="196" spans="21:68" x14ac:dyDescent="0.25">
      <c r="U196" s="5"/>
      <c r="V196" s="5"/>
      <c r="W196" s="5"/>
      <c r="BM196" s="5"/>
      <c r="BN196" s="5"/>
      <c r="BO196" s="5"/>
      <c r="BP196" s="5"/>
    </row>
    <row r="197" spans="21:68" x14ac:dyDescent="0.25">
      <c r="U197" s="5"/>
      <c r="V197" s="5"/>
      <c r="W197" s="5"/>
      <c r="BM197" s="5"/>
      <c r="BN197" s="5"/>
      <c r="BO197" s="5"/>
      <c r="BP197" s="5"/>
    </row>
    <row r="198" spans="21:68" x14ac:dyDescent="0.25">
      <c r="U198" s="5"/>
      <c r="V198" s="5"/>
      <c r="W198" s="5"/>
      <c r="BM198" s="5"/>
      <c r="BN198" s="5"/>
      <c r="BO198" s="5"/>
      <c r="BP198" s="5"/>
    </row>
    <row r="199" spans="21:68" x14ac:dyDescent="0.25">
      <c r="U199" s="5"/>
      <c r="V199" s="5"/>
      <c r="W199" s="5"/>
      <c r="BM199" s="5"/>
      <c r="BN199" s="5"/>
      <c r="BO199" s="5"/>
      <c r="BP199" s="5"/>
    </row>
    <row r="200" spans="21:68" x14ac:dyDescent="0.25">
      <c r="U200" s="5"/>
      <c r="V200" s="5"/>
      <c r="W200" s="5"/>
      <c r="BM200" s="5"/>
      <c r="BN200" s="5"/>
      <c r="BO200" s="5"/>
      <c r="BP200" s="5"/>
    </row>
    <row r="201" spans="21:68" x14ac:dyDescent="0.25">
      <c r="U201" s="5"/>
      <c r="V201" s="5"/>
      <c r="W201" s="5"/>
      <c r="BM201" s="5"/>
      <c r="BN201" s="5"/>
      <c r="BO201" s="5"/>
      <c r="BP201" s="5"/>
    </row>
    <row r="202" spans="21:68" x14ac:dyDescent="0.25">
      <c r="U202" s="5"/>
      <c r="V202" s="5"/>
      <c r="W202" s="5"/>
      <c r="BM202" s="5"/>
      <c r="BN202" s="5"/>
      <c r="BO202" s="5"/>
      <c r="BP202" s="5"/>
    </row>
    <row r="203" spans="21:68" x14ac:dyDescent="0.25">
      <c r="U203" s="5"/>
      <c r="V203" s="5"/>
      <c r="W203" s="5"/>
      <c r="BM203" s="5"/>
      <c r="BN203" s="5"/>
      <c r="BO203" s="5"/>
      <c r="BP203" s="5"/>
    </row>
    <row r="204" spans="21:68" x14ac:dyDescent="0.25">
      <c r="U204" s="5"/>
      <c r="V204" s="5"/>
      <c r="W204" s="5"/>
      <c r="BM204" s="5"/>
      <c r="BN204" s="5"/>
      <c r="BO204" s="5"/>
      <c r="BP204" s="5"/>
    </row>
    <row r="205" spans="21:68" x14ac:dyDescent="0.25">
      <c r="U205" s="5"/>
      <c r="V205" s="5"/>
      <c r="W205" s="5"/>
      <c r="BM205" s="5"/>
      <c r="BN205" s="5"/>
      <c r="BO205" s="5"/>
      <c r="BP205" s="5"/>
    </row>
    <row r="206" spans="21:68" x14ac:dyDescent="0.25">
      <c r="U206" s="5"/>
      <c r="V206" s="5"/>
      <c r="W206" s="5"/>
      <c r="BM206" s="5"/>
      <c r="BN206" s="5"/>
      <c r="BO206" s="5"/>
      <c r="BP206" s="5"/>
    </row>
    <row r="207" spans="21:68" x14ac:dyDescent="0.25">
      <c r="U207" s="5"/>
      <c r="V207" s="5"/>
      <c r="W207" s="5"/>
      <c r="BM207" s="5"/>
      <c r="BN207" s="5"/>
      <c r="BO207" s="5"/>
      <c r="BP207" s="5"/>
    </row>
    <row r="208" spans="21:68" x14ac:dyDescent="0.25">
      <c r="U208" s="5"/>
      <c r="V208" s="5"/>
      <c r="W208" s="5"/>
      <c r="BM208" s="5"/>
      <c r="BN208" s="5"/>
      <c r="BO208" s="5"/>
      <c r="BP208" s="5"/>
    </row>
    <row r="209" spans="21:68" x14ac:dyDescent="0.25">
      <c r="U209" s="5"/>
      <c r="V209" s="5"/>
      <c r="W209" s="5"/>
      <c r="BM209" s="5"/>
      <c r="BN209" s="5"/>
      <c r="BO209" s="5"/>
      <c r="BP209" s="5"/>
    </row>
    <row r="210" spans="21:68" x14ac:dyDescent="0.25">
      <c r="U210" s="5"/>
      <c r="V210" s="5"/>
      <c r="W210" s="5"/>
      <c r="BM210" s="5"/>
      <c r="BN210" s="5"/>
      <c r="BO210" s="5"/>
      <c r="BP210" s="5"/>
    </row>
    <row r="211" spans="21:68" x14ac:dyDescent="0.25">
      <c r="U211" s="5"/>
      <c r="V211" s="5"/>
      <c r="W211" s="5"/>
      <c r="BM211" s="5"/>
      <c r="BN211" s="5"/>
      <c r="BO211" s="5"/>
      <c r="BP211" s="5"/>
    </row>
    <row r="212" spans="21:68" x14ac:dyDescent="0.25">
      <c r="U212" s="5"/>
      <c r="V212" s="5"/>
      <c r="W212" s="5"/>
      <c r="BM212" s="5"/>
      <c r="BN212" s="5"/>
      <c r="BO212" s="5"/>
      <c r="BP212" s="5"/>
    </row>
    <row r="213" spans="21:68" x14ac:dyDescent="0.25">
      <c r="U213" s="5"/>
      <c r="V213" s="5"/>
      <c r="W213" s="5"/>
      <c r="BM213" s="5"/>
      <c r="BN213" s="5"/>
      <c r="BO213" s="5"/>
      <c r="BP213" s="5"/>
    </row>
    <row r="214" spans="21:68" x14ac:dyDescent="0.25">
      <c r="U214" s="5"/>
      <c r="V214" s="5"/>
      <c r="W214" s="5"/>
      <c r="BM214" s="5"/>
      <c r="BN214" s="5"/>
      <c r="BO214" s="5"/>
      <c r="BP214" s="5"/>
    </row>
    <row r="215" spans="21:68" x14ac:dyDescent="0.25">
      <c r="U215" s="5"/>
      <c r="V215" s="5"/>
      <c r="W215" s="5"/>
      <c r="BM215" s="5"/>
      <c r="BN215" s="5"/>
      <c r="BO215" s="5"/>
      <c r="BP215" s="5"/>
    </row>
    <row r="216" spans="21:68" x14ac:dyDescent="0.25">
      <c r="U216" s="5"/>
      <c r="V216" s="5"/>
      <c r="W216" s="5"/>
      <c r="BM216" s="5"/>
      <c r="BN216" s="5"/>
      <c r="BO216" s="5"/>
      <c r="BP216" s="5"/>
    </row>
    <row r="217" spans="21:68" x14ac:dyDescent="0.25">
      <c r="U217" s="5"/>
      <c r="V217" s="5"/>
      <c r="W217" s="5"/>
      <c r="BM217" s="5"/>
      <c r="BN217" s="5"/>
      <c r="BO217" s="5"/>
      <c r="BP217" s="5"/>
    </row>
    <row r="218" spans="21:68" x14ac:dyDescent="0.25">
      <c r="U218" s="5"/>
      <c r="V218" s="5"/>
      <c r="W218" s="5"/>
      <c r="BM218" s="5"/>
      <c r="BN218" s="5"/>
      <c r="BO218" s="5"/>
      <c r="BP218" s="5"/>
    </row>
    <row r="219" spans="21:68" x14ac:dyDescent="0.25">
      <c r="U219" s="5"/>
      <c r="V219" s="5"/>
      <c r="W219" s="5"/>
      <c r="BM219" s="5"/>
      <c r="BN219" s="5"/>
      <c r="BO219" s="5"/>
      <c r="BP219" s="5"/>
    </row>
    <row r="220" spans="21:68" x14ac:dyDescent="0.25">
      <c r="U220" s="5"/>
      <c r="V220" s="5"/>
      <c r="W220" s="5"/>
      <c r="BM220" s="5"/>
      <c r="BN220" s="5"/>
      <c r="BO220" s="5"/>
      <c r="BP220" s="5"/>
    </row>
    <row r="221" spans="21:68" x14ac:dyDescent="0.25">
      <c r="U221" s="5"/>
      <c r="V221" s="5"/>
      <c r="W221" s="5"/>
      <c r="BM221" s="5"/>
      <c r="BN221" s="5"/>
      <c r="BO221" s="5"/>
      <c r="BP221" s="5"/>
    </row>
    <row r="222" spans="21:68" x14ac:dyDescent="0.25">
      <c r="U222" s="5"/>
      <c r="V222" s="5"/>
      <c r="W222" s="5"/>
      <c r="BM222" s="5"/>
      <c r="BN222" s="5"/>
      <c r="BO222" s="5"/>
      <c r="BP222" s="5"/>
    </row>
    <row r="223" spans="21:68" x14ac:dyDescent="0.25">
      <c r="U223" s="5"/>
      <c r="V223" s="5"/>
      <c r="W223" s="5"/>
      <c r="BM223" s="5"/>
      <c r="BN223" s="5"/>
      <c r="BO223" s="5"/>
      <c r="BP223" s="5"/>
    </row>
    <row r="224" spans="21:68" x14ac:dyDescent="0.25">
      <c r="U224" s="5"/>
      <c r="V224" s="5"/>
      <c r="W224" s="5"/>
      <c r="BM224" s="5"/>
      <c r="BN224" s="5"/>
      <c r="BO224" s="5"/>
      <c r="BP224" s="5"/>
    </row>
    <row r="225" spans="21:68" x14ac:dyDescent="0.25">
      <c r="U225" s="5"/>
      <c r="V225" s="5"/>
      <c r="W225" s="5"/>
      <c r="BM225" s="5"/>
      <c r="BN225" s="5"/>
      <c r="BO225" s="5"/>
      <c r="BP225" s="5"/>
    </row>
    <row r="226" spans="21:68" x14ac:dyDescent="0.25">
      <c r="U226" s="5"/>
      <c r="V226" s="5"/>
      <c r="W226" s="5"/>
      <c r="BM226" s="5"/>
      <c r="BN226" s="5"/>
      <c r="BO226" s="5"/>
      <c r="BP226" s="5"/>
    </row>
    <row r="227" spans="21:68" x14ac:dyDescent="0.25">
      <c r="U227" s="5"/>
      <c r="V227" s="5"/>
      <c r="W227" s="5"/>
      <c r="BM227" s="5"/>
      <c r="BN227" s="5"/>
      <c r="BO227" s="5"/>
      <c r="BP227" s="5"/>
    </row>
    <row r="228" spans="21:68" x14ac:dyDescent="0.25">
      <c r="U228" s="5"/>
      <c r="V228" s="5"/>
      <c r="W228" s="5"/>
      <c r="BM228" s="5"/>
      <c r="BN228" s="5"/>
      <c r="BO228" s="5"/>
      <c r="BP228" s="5"/>
    </row>
    <row r="229" spans="21:68" x14ac:dyDescent="0.25">
      <c r="U229" s="5"/>
      <c r="V229" s="5"/>
      <c r="W229" s="5"/>
      <c r="BM229" s="5"/>
      <c r="BN229" s="5"/>
      <c r="BO229" s="5"/>
      <c r="BP229" s="5"/>
    </row>
    <row r="230" spans="21:68" x14ac:dyDescent="0.25">
      <c r="U230" s="5"/>
      <c r="V230" s="5"/>
      <c r="W230" s="5"/>
      <c r="BM230" s="5"/>
      <c r="BN230" s="5"/>
      <c r="BO230" s="5"/>
      <c r="BP230" s="5"/>
    </row>
    <row r="231" spans="21:68" x14ac:dyDescent="0.25">
      <c r="U231" s="5"/>
      <c r="V231" s="5"/>
      <c r="W231" s="5"/>
      <c r="BM231" s="5"/>
      <c r="BN231" s="5"/>
      <c r="BO231" s="5"/>
      <c r="BP231" s="5"/>
    </row>
    <row r="232" spans="21:68" x14ac:dyDescent="0.25">
      <c r="U232" s="5"/>
      <c r="V232" s="5"/>
      <c r="W232" s="5"/>
      <c r="BM232" s="5"/>
      <c r="BN232" s="5"/>
      <c r="BO232" s="5"/>
      <c r="BP232" s="5"/>
    </row>
    <row r="233" spans="21:68" x14ac:dyDescent="0.25">
      <c r="U233" s="5"/>
      <c r="V233" s="5"/>
      <c r="W233" s="5"/>
      <c r="BM233" s="5"/>
      <c r="BN233" s="5"/>
      <c r="BO233" s="5"/>
      <c r="BP233" s="5"/>
    </row>
    <row r="234" spans="21:68" x14ac:dyDescent="0.25">
      <c r="U234" s="5"/>
      <c r="V234" s="5"/>
      <c r="W234" s="5"/>
      <c r="BM234" s="5"/>
      <c r="BN234" s="5"/>
      <c r="BO234" s="5"/>
      <c r="BP234" s="5"/>
    </row>
    <row r="235" spans="21:68" x14ac:dyDescent="0.25">
      <c r="U235" s="5"/>
      <c r="V235" s="5"/>
      <c r="W235" s="5"/>
      <c r="BM235" s="5"/>
      <c r="BN235" s="5"/>
      <c r="BO235" s="5"/>
      <c r="BP235" s="5"/>
    </row>
    <row r="236" spans="21:68" x14ac:dyDescent="0.25">
      <c r="U236" s="5"/>
      <c r="V236" s="5"/>
      <c r="W236" s="5"/>
      <c r="BM236" s="5"/>
      <c r="BN236" s="5"/>
      <c r="BO236" s="5"/>
      <c r="BP236" s="5"/>
    </row>
    <row r="237" spans="21:68" x14ac:dyDescent="0.25">
      <c r="U237" s="5"/>
      <c r="V237" s="5"/>
      <c r="W237" s="5"/>
      <c r="BM237" s="5"/>
      <c r="BN237" s="5"/>
      <c r="BO237" s="5"/>
      <c r="BP237" s="5"/>
    </row>
    <row r="238" spans="21:68" x14ac:dyDescent="0.25">
      <c r="U238" s="5"/>
      <c r="V238" s="5"/>
      <c r="W238" s="5"/>
      <c r="BM238" s="5"/>
      <c r="BN238" s="5"/>
      <c r="BO238" s="5"/>
      <c r="BP238" s="5"/>
    </row>
    <row r="239" spans="21:68" x14ac:dyDescent="0.25">
      <c r="U239" s="5"/>
      <c r="V239" s="5"/>
      <c r="W239" s="5"/>
      <c r="BM239" s="5"/>
      <c r="BN239" s="5"/>
      <c r="BO239" s="5"/>
      <c r="BP239" s="5"/>
    </row>
    <row r="240" spans="21:68" x14ac:dyDescent="0.25">
      <c r="U240" s="5"/>
      <c r="V240" s="5"/>
      <c r="W240" s="5"/>
      <c r="BM240" s="5"/>
      <c r="BN240" s="5"/>
      <c r="BO240" s="5"/>
      <c r="BP240" s="5"/>
    </row>
    <row r="241" spans="21:68" x14ac:dyDescent="0.25">
      <c r="U241" s="5"/>
      <c r="V241" s="5"/>
      <c r="W241" s="5"/>
      <c r="BM241" s="5"/>
      <c r="BN241" s="5"/>
      <c r="BO241" s="5"/>
      <c r="BP241" s="5"/>
    </row>
    <row r="242" spans="21:68" x14ac:dyDescent="0.25">
      <c r="U242" s="5"/>
      <c r="V242" s="5"/>
      <c r="W242" s="5"/>
      <c r="BM242" s="5"/>
      <c r="BN242" s="5"/>
      <c r="BO242" s="5"/>
      <c r="BP242" s="5"/>
    </row>
    <row r="243" spans="21:68" x14ac:dyDescent="0.25">
      <c r="U243" s="5"/>
      <c r="V243" s="5"/>
      <c r="W243" s="5"/>
      <c r="BM243" s="5"/>
      <c r="BN243" s="5"/>
      <c r="BO243" s="5"/>
      <c r="BP243" s="5"/>
    </row>
    <row r="244" spans="21:68" x14ac:dyDescent="0.25">
      <c r="U244" s="5"/>
      <c r="V244" s="5"/>
      <c r="W244" s="5"/>
      <c r="BM244" s="5"/>
      <c r="BN244" s="5"/>
      <c r="BO244" s="5"/>
      <c r="BP244" s="5"/>
    </row>
    <row r="245" spans="21:68" x14ac:dyDescent="0.25">
      <c r="U245" s="5"/>
      <c r="V245" s="5"/>
      <c r="W245" s="5"/>
      <c r="BM245" s="5"/>
      <c r="BN245" s="5"/>
      <c r="BO245" s="5"/>
      <c r="BP245" s="5"/>
    </row>
    <row r="246" spans="21:68" x14ac:dyDescent="0.25">
      <c r="U246" s="5"/>
      <c r="V246" s="5"/>
      <c r="W246" s="5"/>
      <c r="BM246" s="5"/>
      <c r="BN246" s="5"/>
      <c r="BO246" s="5"/>
      <c r="BP246" s="5"/>
    </row>
    <row r="247" spans="21:68" x14ac:dyDescent="0.25">
      <c r="U247" s="5"/>
      <c r="V247" s="5"/>
      <c r="W247" s="5"/>
      <c r="BM247" s="5"/>
      <c r="BN247" s="5"/>
      <c r="BO247" s="5"/>
      <c r="BP247" s="5"/>
    </row>
    <row r="248" spans="21:68" x14ac:dyDescent="0.25">
      <c r="U248" s="5"/>
      <c r="V248" s="5"/>
      <c r="W248" s="5"/>
      <c r="BM248" s="5"/>
      <c r="BN248" s="5"/>
      <c r="BO248" s="5"/>
      <c r="BP248" s="5"/>
    </row>
    <row r="249" spans="21:68" x14ac:dyDescent="0.25">
      <c r="U249" s="5"/>
      <c r="V249" s="5"/>
      <c r="W249" s="5"/>
      <c r="BM249" s="5"/>
      <c r="BN249" s="5"/>
      <c r="BO249" s="5"/>
      <c r="BP249" s="5"/>
    </row>
    <row r="250" spans="21:68" x14ac:dyDescent="0.25">
      <c r="U250" s="5"/>
      <c r="V250" s="5"/>
      <c r="W250" s="5"/>
      <c r="BM250" s="5"/>
      <c r="BN250" s="5"/>
      <c r="BO250" s="5"/>
      <c r="BP250" s="5"/>
    </row>
    <row r="251" spans="21:68" x14ac:dyDescent="0.25">
      <c r="U251" s="5"/>
      <c r="V251" s="5"/>
      <c r="W251" s="5"/>
      <c r="BM251" s="5"/>
      <c r="BN251" s="5"/>
      <c r="BO251" s="5"/>
      <c r="BP251" s="5"/>
    </row>
    <row r="252" spans="21:68" x14ac:dyDescent="0.25">
      <c r="U252" s="5"/>
      <c r="V252" s="5"/>
      <c r="W252" s="5"/>
      <c r="BM252" s="5"/>
      <c r="BN252" s="5"/>
      <c r="BO252" s="5"/>
      <c r="BP252" s="5"/>
    </row>
    <row r="253" spans="21:68" x14ac:dyDescent="0.25">
      <c r="U253" s="5"/>
      <c r="V253" s="5"/>
      <c r="W253" s="5"/>
      <c r="BM253" s="5"/>
      <c r="BN253" s="5"/>
      <c r="BO253" s="5"/>
      <c r="BP253" s="5"/>
    </row>
    <row r="254" spans="21:68" x14ac:dyDescent="0.25">
      <c r="U254" s="5"/>
      <c r="V254" s="5"/>
      <c r="W254" s="5"/>
      <c r="BM254" s="5"/>
      <c r="BN254" s="5"/>
      <c r="BO254" s="5"/>
      <c r="BP254" s="5"/>
    </row>
    <row r="255" spans="21:68" x14ac:dyDescent="0.25">
      <c r="U255" s="5"/>
      <c r="V255" s="5"/>
      <c r="W255" s="5"/>
      <c r="BM255" s="5"/>
      <c r="BN255" s="5"/>
      <c r="BO255" s="5"/>
      <c r="BP255" s="5"/>
    </row>
    <row r="256" spans="21:68" x14ac:dyDescent="0.25">
      <c r="U256" s="5"/>
      <c r="V256" s="5"/>
      <c r="W256" s="5"/>
      <c r="BM256" s="5"/>
      <c r="BN256" s="5"/>
      <c r="BO256" s="5"/>
      <c r="BP256" s="5"/>
    </row>
    <row r="257" spans="21:68" x14ac:dyDescent="0.25">
      <c r="U257" s="5"/>
      <c r="V257" s="5"/>
      <c r="W257" s="5"/>
      <c r="BM257" s="5"/>
      <c r="BN257" s="5"/>
      <c r="BO257" s="5"/>
      <c r="BP257" s="5"/>
    </row>
    <row r="258" spans="21:68" x14ac:dyDescent="0.25">
      <c r="U258" s="5"/>
      <c r="V258" s="5"/>
      <c r="W258" s="5"/>
      <c r="BM258" s="5"/>
      <c r="BN258" s="5"/>
      <c r="BO258" s="5"/>
      <c r="BP258" s="5"/>
    </row>
    <row r="259" spans="21:68" x14ac:dyDescent="0.25">
      <c r="U259" s="5"/>
      <c r="V259" s="5"/>
      <c r="W259" s="5"/>
      <c r="BM259" s="5"/>
      <c r="BN259" s="5"/>
      <c r="BO259" s="5"/>
      <c r="BP259" s="5"/>
    </row>
    <row r="260" spans="21:68" x14ac:dyDescent="0.25">
      <c r="U260" s="5"/>
      <c r="V260" s="5"/>
      <c r="W260" s="5"/>
      <c r="BM260" s="5"/>
      <c r="BN260" s="5"/>
      <c r="BO260" s="5"/>
      <c r="BP260" s="5"/>
    </row>
    <row r="261" spans="21:68" x14ac:dyDescent="0.25">
      <c r="U261" s="5"/>
      <c r="V261" s="5"/>
      <c r="W261" s="5"/>
      <c r="BM261" s="5"/>
      <c r="BN261" s="5"/>
      <c r="BO261" s="5"/>
      <c r="BP261" s="5"/>
    </row>
    <row r="262" spans="21:68" x14ac:dyDescent="0.25">
      <c r="U262" s="5"/>
      <c r="V262" s="5"/>
      <c r="W262" s="5"/>
      <c r="BM262" s="5"/>
      <c r="BN262" s="5"/>
      <c r="BO262" s="5"/>
      <c r="BP262" s="5"/>
    </row>
    <row r="263" spans="21:68" x14ac:dyDescent="0.25">
      <c r="U263" s="5"/>
      <c r="V263" s="5"/>
      <c r="W263" s="5"/>
      <c r="BM263" s="5"/>
      <c r="BN263" s="5"/>
      <c r="BO263" s="5"/>
      <c r="BP263" s="5"/>
    </row>
    <row r="264" spans="21:68" x14ac:dyDescent="0.25">
      <c r="U264" s="5"/>
      <c r="V264" s="5"/>
      <c r="W264" s="5"/>
      <c r="BM264" s="5"/>
      <c r="BN264" s="5"/>
      <c r="BO264" s="5"/>
      <c r="BP264" s="5"/>
    </row>
    <row r="265" spans="21:68" x14ac:dyDescent="0.25">
      <c r="U265" s="5"/>
      <c r="V265" s="5"/>
      <c r="W265" s="5"/>
      <c r="BM265" s="5"/>
      <c r="BN265" s="5"/>
      <c r="BO265" s="5"/>
      <c r="BP265" s="5"/>
    </row>
    <row r="266" spans="21:68" x14ac:dyDescent="0.25">
      <c r="U266" s="5"/>
      <c r="V266" s="5"/>
      <c r="W266" s="5"/>
      <c r="BM266" s="5"/>
      <c r="BN266" s="5"/>
      <c r="BO266" s="5"/>
      <c r="BP266" s="5"/>
    </row>
    <row r="267" spans="21:68" x14ac:dyDescent="0.25">
      <c r="U267" s="5"/>
      <c r="V267" s="5"/>
      <c r="W267" s="5"/>
      <c r="BM267" s="5"/>
      <c r="BN267" s="5"/>
      <c r="BO267" s="5"/>
      <c r="BP267" s="5"/>
    </row>
    <row r="268" spans="21:68" x14ac:dyDescent="0.25">
      <c r="U268" s="5"/>
      <c r="V268" s="5"/>
      <c r="W268" s="5"/>
      <c r="BM268" s="5"/>
      <c r="BN268" s="5"/>
      <c r="BO268" s="5"/>
      <c r="BP268" s="5"/>
    </row>
    <row r="269" spans="21:68" x14ac:dyDescent="0.25">
      <c r="U269" s="5"/>
      <c r="V269" s="5"/>
      <c r="W269" s="5"/>
      <c r="BM269" s="5"/>
      <c r="BN269" s="5"/>
      <c r="BO269" s="5"/>
      <c r="BP269" s="5"/>
    </row>
    <row r="270" spans="21:68" x14ac:dyDescent="0.25">
      <c r="U270" s="5"/>
      <c r="V270" s="5"/>
      <c r="W270" s="5"/>
      <c r="BM270" s="5"/>
      <c r="BN270" s="5"/>
      <c r="BO270" s="5"/>
      <c r="BP270" s="5"/>
    </row>
    <row r="271" spans="21:68" x14ac:dyDescent="0.25">
      <c r="U271" s="5"/>
      <c r="V271" s="5"/>
      <c r="W271" s="5"/>
      <c r="BM271" s="5"/>
      <c r="BN271" s="5"/>
      <c r="BO271" s="5"/>
      <c r="BP271" s="5"/>
    </row>
    <row r="272" spans="21:68" x14ac:dyDescent="0.25">
      <c r="U272" s="5"/>
      <c r="V272" s="5"/>
      <c r="W272" s="5"/>
      <c r="BM272" s="5"/>
      <c r="BN272" s="5"/>
      <c r="BO272" s="5"/>
      <c r="BP272" s="5"/>
    </row>
    <row r="273" spans="21:68" x14ac:dyDescent="0.25">
      <c r="U273" s="5"/>
      <c r="V273" s="5"/>
      <c r="W273" s="5"/>
      <c r="BM273" s="5"/>
      <c r="BN273" s="5"/>
      <c r="BO273" s="5"/>
      <c r="BP273" s="5"/>
    </row>
    <row r="274" spans="21:68" x14ac:dyDescent="0.25">
      <c r="U274" s="5"/>
      <c r="V274" s="5"/>
      <c r="W274" s="5"/>
      <c r="BM274" s="5"/>
      <c r="BN274" s="5"/>
      <c r="BO274" s="5"/>
      <c r="BP274" s="5"/>
    </row>
    <row r="275" spans="21:68" x14ac:dyDescent="0.25">
      <c r="U275" s="5"/>
      <c r="V275" s="5"/>
      <c r="W275" s="5"/>
      <c r="BM275" s="5"/>
      <c r="BN275" s="5"/>
      <c r="BO275" s="5"/>
      <c r="BP275" s="5"/>
    </row>
    <row r="276" spans="21:68" x14ac:dyDescent="0.25">
      <c r="U276" s="5"/>
      <c r="V276" s="5"/>
      <c r="W276" s="5"/>
      <c r="BM276" s="5"/>
      <c r="BN276" s="5"/>
      <c r="BO276" s="5"/>
      <c r="BP276" s="5"/>
    </row>
    <row r="277" spans="21:68" x14ac:dyDescent="0.25">
      <c r="U277" s="5"/>
      <c r="V277" s="5"/>
      <c r="W277" s="5"/>
      <c r="BM277" s="5"/>
      <c r="BN277" s="5"/>
      <c r="BO277" s="5"/>
      <c r="BP277" s="5"/>
    </row>
    <row r="278" spans="21:68" x14ac:dyDescent="0.25">
      <c r="U278" s="5"/>
      <c r="V278" s="5"/>
      <c r="W278" s="5"/>
      <c r="BM278" s="5"/>
      <c r="BN278" s="5"/>
      <c r="BO278" s="5"/>
      <c r="BP278" s="5"/>
    </row>
    <row r="279" spans="21:68" x14ac:dyDescent="0.25">
      <c r="U279" s="5"/>
      <c r="V279" s="5"/>
      <c r="W279" s="5"/>
      <c r="BM279" s="5"/>
      <c r="BN279" s="5"/>
      <c r="BO279" s="5"/>
      <c r="BP279" s="5"/>
    </row>
    <row r="280" spans="21:68" x14ac:dyDescent="0.25">
      <c r="U280" s="5"/>
      <c r="V280" s="5"/>
      <c r="W280" s="5"/>
      <c r="BM280" s="5"/>
      <c r="BN280" s="5"/>
      <c r="BO280" s="5"/>
      <c r="BP280" s="5"/>
    </row>
    <row r="281" spans="21:68" x14ac:dyDescent="0.25">
      <c r="U281" s="5"/>
      <c r="V281" s="5"/>
      <c r="W281" s="5"/>
      <c r="BM281" s="5"/>
      <c r="BN281" s="5"/>
      <c r="BO281" s="5"/>
      <c r="BP281" s="5"/>
    </row>
    <row r="282" spans="21:68" x14ac:dyDescent="0.25">
      <c r="U282" s="5"/>
      <c r="V282" s="5"/>
      <c r="W282" s="5"/>
      <c r="BM282" s="5"/>
      <c r="BN282" s="5"/>
      <c r="BO282" s="5"/>
      <c r="BP282" s="5"/>
    </row>
    <row r="283" spans="21:68" x14ac:dyDescent="0.25">
      <c r="U283" s="5"/>
      <c r="V283" s="5"/>
      <c r="W283" s="5"/>
      <c r="BM283" s="5"/>
      <c r="BN283" s="5"/>
      <c r="BO283" s="5"/>
      <c r="BP283" s="5"/>
    </row>
    <row r="284" spans="21:68" x14ac:dyDescent="0.25">
      <c r="U284" s="5"/>
      <c r="V284" s="5"/>
      <c r="W284" s="5"/>
      <c r="BM284" s="5"/>
      <c r="BN284" s="5"/>
      <c r="BO284" s="5"/>
      <c r="BP284" s="5"/>
    </row>
    <row r="285" spans="21:68" x14ac:dyDescent="0.25">
      <c r="U285" s="5"/>
      <c r="V285" s="5"/>
      <c r="W285" s="5"/>
      <c r="BM285" s="5"/>
      <c r="BN285" s="5"/>
      <c r="BO285" s="5"/>
      <c r="BP285" s="5"/>
    </row>
    <row r="286" spans="21:68" x14ac:dyDescent="0.25">
      <c r="U286" s="5"/>
      <c r="V286" s="5"/>
      <c r="W286" s="5"/>
      <c r="BM286" s="5"/>
      <c r="BN286" s="5"/>
      <c r="BO286" s="5"/>
      <c r="BP286" s="5"/>
    </row>
    <row r="287" spans="21:68" x14ac:dyDescent="0.25">
      <c r="U287" s="5"/>
      <c r="V287" s="5"/>
      <c r="W287" s="5"/>
      <c r="BM287" s="5"/>
      <c r="BN287" s="5"/>
      <c r="BO287" s="5"/>
      <c r="BP287" s="5"/>
    </row>
    <row r="288" spans="21:68" x14ac:dyDescent="0.25">
      <c r="U288" s="5"/>
      <c r="V288" s="5"/>
      <c r="W288" s="5"/>
      <c r="BM288" s="5"/>
      <c r="BN288" s="5"/>
      <c r="BO288" s="5"/>
      <c r="BP288" s="5"/>
    </row>
    <row r="289" spans="21:68" x14ac:dyDescent="0.25">
      <c r="U289" s="5"/>
      <c r="V289" s="5"/>
      <c r="W289" s="5"/>
      <c r="BM289" s="5"/>
      <c r="BN289" s="5"/>
      <c r="BO289" s="5"/>
      <c r="BP289" s="5"/>
    </row>
    <row r="290" spans="21:68" x14ac:dyDescent="0.25">
      <c r="U290" s="5"/>
      <c r="V290" s="5"/>
      <c r="W290" s="5"/>
      <c r="BM290" s="5"/>
      <c r="BN290" s="5"/>
      <c r="BO290" s="5"/>
      <c r="BP290" s="5"/>
    </row>
    <row r="291" spans="21:68" x14ac:dyDescent="0.25">
      <c r="U291" s="5"/>
      <c r="V291" s="5"/>
      <c r="W291" s="5"/>
      <c r="BM291" s="5"/>
      <c r="BN291" s="5"/>
      <c r="BO291" s="5"/>
      <c r="BP291" s="5"/>
    </row>
    <row r="292" spans="21:68" x14ac:dyDescent="0.25">
      <c r="U292" s="5"/>
      <c r="V292" s="5"/>
      <c r="W292" s="5"/>
      <c r="BM292" s="5"/>
      <c r="BN292" s="5"/>
      <c r="BO292" s="5"/>
      <c r="BP292" s="5"/>
    </row>
    <row r="293" spans="21:68" x14ac:dyDescent="0.25">
      <c r="U293" s="5"/>
      <c r="V293" s="5"/>
      <c r="W293" s="5"/>
      <c r="BM293" s="5"/>
      <c r="BN293" s="5"/>
      <c r="BO293" s="5"/>
      <c r="BP293" s="5"/>
    </row>
    <row r="294" spans="21:68" x14ac:dyDescent="0.25">
      <c r="U294" s="5"/>
      <c r="V294" s="5"/>
      <c r="W294" s="5"/>
      <c r="BM294" s="5"/>
      <c r="BN294" s="5"/>
      <c r="BO294" s="5"/>
      <c r="BP294" s="5"/>
    </row>
    <row r="295" spans="21:68" x14ac:dyDescent="0.25">
      <c r="U295" s="5"/>
      <c r="V295" s="5"/>
      <c r="W295" s="5"/>
      <c r="BM295" s="5"/>
      <c r="BN295" s="5"/>
      <c r="BO295" s="5"/>
      <c r="BP295" s="5"/>
    </row>
    <row r="296" spans="21:68" x14ac:dyDescent="0.25">
      <c r="U296" s="5"/>
      <c r="V296" s="5"/>
      <c r="W296" s="5"/>
      <c r="BM296" s="5"/>
      <c r="BN296" s="5"/>
      <c r="BO296" s="5"/>
      <c r="BP296" s="5"/>
    </row>
    <row r="297" spans="21:68" x14ac:dyDescent="0.25">
      <c r="U297" s="5"/>
      <c r="V297" s="5"/>
      <c r="W297" s="5"/>
      <c r="BM297" s="5"/>
      <c r="BN297" s="5"/>
      <c r="BO297" s="5"/>
      <c r="BP297" s="5"/>
    </row>
    <row r="298" spans="21:68" x14ac:dyDescent="0.25">
      <c r="U298" s="5"/>
      <c r="V298" s="5"/>
      <c r="W298" s="5"/>
      <c r="BM298" s="5"/>
      <c r="BN298" s="5"/>
      <c r="BO298" s="5"/>
      <c r="BP298" s="5"/>
    </row>
    <row r="299" spans="21:68" x14ac:dyDescent="0.25">
      <c r="U299" s="5"/>
      <c r="V299" s="5"/>
      <c r="W299" s="5"/>
      <c r="BM299" s="5"/>
      <c r="BN299" s="5"/>
      <c r="BO299" s="5"/>
      <c r="BP299" s="5"/>
    </row>
    <row r="300" spans="21:68" x14ac:dyDescent="0.25">
      <c r="U300" s="5"/>
      <c r="V300" s="5"/>
      <c r="W300" s="5"/>
      <c r="BM300" s="5"/>
      <c r="BN300" s="5"/>
      <c r="BO300" s="5"/>
      <c r="BP300" s="5"/>
    </row>
    <row r="301" spans="21:68" x14ac:dyDescent="0.25">
      <c r="U301" s="5"/>
      <c r="V301" s="5"/>
      <c r="W301" s="5"/>
      <c r="BM301" s="5"/>
      <c r="BN301" s="5"/>
      <c r="BO301" s="5"/>
      <c r="BP301" s="5"/>
    </row>
    <row r="302" spans="21:68" x14ac:dyDescent="0.25">
      <c r="U302" s="5"/>
      <c r="V302" s="5"/>
      <c r="W302" s="5"/>
      <c r="BM302" s="5"/>
      <c r="BN302" s="5"/>
      <c r="BO302" s="5"/>
      <c r="BP302" s="5"/>
    </row>
    <row r="303" spans="21:68" x14ac:dyDescent="0.25">
      <c r="U303" s="5"/>
      <c r="V303" s="5"/>
      <c r="W303" s="5"/>
      <c r="BM303" s="5"/>
      <c r="BN303" s="5"/>
      <c r="BO303" s="5"/>
      <c r="BP303" s="5"/>
    </row>
    <row r="304" spans="21:68" x14ac:dyDescent="0.25">
      <c r="U304" s="5"/>
      <c r="V304" s="5"/>
      <c r="W304" s="5"/>
      <c r="BM304" s="5"/>
      <c r="BN304" s="5"/>
      <c r="BO304" s="5"/>
      <c r="BP304" s="5"/>
    </row>
    <row r="305" spans="21:68" x14ac:dyDescent="0.25">
      <c r="U305" s="5"/>
      <c r="V305" s="5"/>
      <c r="W305" s="5"/>
      <c r="BM305" s="5"/>
      <c r="BN305" s="5"/>
      <c r="BO305" s="5"/>
      <c r="BP305" s="5"/>
    </row>
    <row r="306" spans="21:68" x14ac:dyDescent="0.25">
      <c r="U306" s="5"/>
      <c r="V306" s="5"/>
      <c r="W306" s="5"/>
      <c r="BM306" s="5"/>
      <c r="BN306" s="5"/>
      <c r="BO306" s="5"/>
      <c r="BP306" s="5"/>
    </row>
    <row r="307" spans="21:68" x14ac:dyDescent="0.25">
      <c r="U307" s="5"/>
      <c r="V307" s="5"/>
      <c r="W307" s="5"/>
      <c r="BM307" s="5"/>
      <c r="BN307" s="5"/>
      <c r="BO307" s="5"/>
      <c r="BP307" s="5"/>
    </row>
    <row r="308" spans="21:68" x14ac:dyDescent="0.25">
      <c r="U308" s="5"/>
      <c r="V308" s="5"/>
      <c r="W308" s="5"/>
      <c r="BM308" s="5"/>
      <c r="BN308" s="5"/>
      <c r="BO308" s="5"/>
      <c r="BP308" s="5"/>
    </row>
    <row r="309" spans="21:68" x14ac:dyDescent="0.25">
      <c r="U309" s="5"/>
      <c r="V309" s="5"/>
      <c r="W309" s="5"/>
      <c r="BM309" s="5"/>
      <c r="BN309" s="5"/>
      <c r="BO309" s="5"/>
      <c r="BP309" s="5"/>
    </row>
    <row r="310" spans="21:68" x14ac:dyDescent="0.25">
      <c r="U310" s="5"/>
      <c r="V310" s="5"/>
      <c r="W310" s="5"/>
      <c r="BM310" s="5"/>
      <c r="BN310" s="5"/>
      <c r="BO310" s="5"/>
      <c r="BP310" s="5"/>
    </row>
    <row r="311" spans="21:68" x14ac:dyDescent="0.25">
      <c r="U311" s="5"/>
      <c r="V311" s="5"/>
      <c r="W311" s="5"/>
      <c r="BM311" s="5"/>
      <c r="BN311" s="5"/>
      <c r="BO311" s="5"/>
      <c r="BP311" s="5"/>
    </row>
    <row r="312" spans="21:68" x14ac:dyDescent="0.25">
      <c r="U312" s="5"/>
      <c r="V312" s="5"/>
      <c r="W312" s="5"/>
      <c r="BM312" s="5"/>
      <c r="BN312" s="5"/>
      <c r="BO312" s="5"/>
      <c r="BP312" s="5"/>
    </row>
    <row r="313" spans="21:68" x14ac:dyDescent="0.25">
      <c r="U313" s="5"/>
      <c r="V313" s="5"/>
      <c r="W313" s="5"/>
      <c r="BM313" s="5"/>
      <c r="BN313" s="5"/>
      <c r="BO313" s="5"/>
      <c r="BP313" s="5"/>
    </row>
    <row r="314" spans="21:68" x14ac:dyDescent="0.25">
      <c r="U314" s="5"/>
      <c r="V314" s="5"/>
      <c r="W314" s="5"/>
      <c r="BM314" s="5"/>
      <c r="BN314" s="5"/>
      <c r="BO314" s="5"/>
      <c r="BP314" s="5"/>
    </row>
    <row r="315" spans="21:68" x14ac:dyDescent="0.25">
      <c r="U315" s="5"/>
      <c r="V315" s="5"/>
      <c r="W315" s="5"/>
      <c r="BM315" s="5"/>
      <c r="BN315" s="5"/>
      <c r="BO315" s="5"/>
      <c r="BP315" s="5"/>
    </row>
    <row r="316" spans="21:68" x14ac:dyDescent="0.25">
      <c r="U316" s="5"/>
      <c r="V316" s="5"/>
      <c r="W316" s="5"/>
      <c r="BM316" s="5"/>
      <c r="BN316" s="5"/>
      <c r="BO316" s="5"/>
      <c r="BP316" s="5"/>
    </row>
    <row r="317" spans="21:68" x14ac:dyDescent="0.25">
      <c r="U317" s="5"/>
      <c r="V317" s="5"/>
      <c r="W317" s="5"/>
      <c r="BM317" s="5"/>
      <c r="BN317" s="5"/>
      <c r="BO317" s="5"/>
      <c r="BP317" s="5"/>
    </row>
    <row r="318" spans="21:68" x14ac:dyDescent="0.25">
      <c r="U318" s="5"/>
      <c r="V318" s="5"/>
      <c r="W318" s="5"/>
      <c r="BM318" s="5"/>
      <c r="BN318" s="5"/>
      <c r="BO318" s="5"/>
      <c r="BP318" s="5"/>
    </row>
    <row r="319" spans="21:68" x14ac:dyDescent="0.25">
      <c r="U319" s="5"/>
      <c r="V319" s="5"/>
      <c r="W319" s="5"/>
      <c r="BM319" s="5"/>
      <c r="BN319" s="5"/>
      <c r="BO319" s="5"/>
      <c r="BP319" s="5"/>
    </row>
    <row r="320" spans="21:68" x14ac:dyDescent="0.25">
      <c r="U320" s="5"/>
      <c r="V320" s="5"/>
      <c r="W320" s="5"/>
      <c r="BM320" s="5"/>
      <c r="BN320" s="5"/>
      <c r="BO320" s="5"/>
      <c r="BP320" s="5"/>
    </row>
    <row r="321" spans="21:68" x14ac:dyDescent="0.25">
      <c r="U321" s="5"/>
      <c r="V321" s="5"/>
      <c r="W321" s="5"/>
      <c r="BM321" s="5"/>
      <c r="BN321" s="5"/>
      <c r="BO321" s="5"/>
      <c r="BP321" s="5"/>
    </row>
    <row r="322" spans="21:68" x14ac:dyDescent="0.25">
      <c r="U322" s="5"/>
      <c r="V322" s="5"/>
      <c r="W322" s="5"/>
      <c r="BM322" s="5"/>
      <c r="BN322" s="5"/>
      <c r="BO322" s="5"/>
      <c r="BP322" s="5"/>
    </row>
    <row r="323" spans="21:68" x14ac:dyDescent="0.25">
      <c r="U323" s="5"/>
      <c r="V323" s="5"/>
      <c r="W323" s="5"/>
      <c r="BM323" s="5"/>
      <c r="BN323" s="5"/>
      <c r="BO323" s="5"/>
      <c r="BP323" s="5"/>
    </row>
    <row r="324" spans="21:68" x14ac:dyDescent="0.25">
      <c r="U324" s="5"/>
      <c r="V324" s="5"/>
      <c r="W324" s="5"/>
      <c r="BM324" s="5"/>
      <c r="BN324" s="5"/>
      <c r="BO324" s="5"/>
      <c r="BP324" s="5"/>
    </row>
    <row r="325" spans="21:68" x14ac:dyDescent="0.25">
      <c r="U325" s="5"/>
      <c r="V325" s="5"/>
      <c r="W325" s="5"/>
      <c r="BM325" s="5"/>
      <c r="BN325" s="5"/>
      <c r="BO325" s="5"/>
      <c r="BP325" s="5"/>
    </row>
    <row r="326" spans="21:68" x14ac:dyDescent="0.25">
      <c r="U326" s="5"/>
      <c r="V326" s="5"/>
      <c r="W326" s="5"/>
      <c r="BM326" s="5"/>
      <c r="BN326" s="5"/>
      <c r="BO326" s="5"/>
      <c r="BP326" s="5"/>
    </row>
    <row r="327" spans="21:68" x14ac:dyDescent="0.25">
      <c r="U327" s="5"/>
      <c r="V327" s="5"/>
      <c r="W327" s="5"/>
      <c r="BM327" s="5"/>
      <c r="BN327" s="5"/>
      <c r="BO327" s="5"/>
      <c r="BP327" s="5"/>
    </row>
    <row r="328" spans="21:68" x14ac:dyDescent="0.25">
      <c r="U328" s="5"/>
      <c r="V328" s="5"/>
      <c r="W328" s="5"/>
      <c r="BM328" s="5"/>
      <c r="BN328" s="5"/>
      <c r="BO328" s="5"/>
      <c r="BP328" s="5"/>
    </row>
    <row r="329" spans="21:68" x14ac:dyDescent="0.25">
      <c r="U329" s="5"/>
      <c r="V329" s="5"/>
      <c r="W329" s="5"/>
      <c r="BM329" s="5"/>
      <c r="BN329" s="5"/>
      <c r="BO329" s="5"/>
      <c r="BP329" s="5"/>
    </row>
    <row r="330" spans="21:68" x14ac:dyDescent="0.25">
      <c r="U330" s="5"/>
      <c r="V330" s="5"/>
      <c r="W330" s="5"/>
      <c r="BM330" s="5"/>
      <c r="BN330" s="5"/>
      <c r="BO330" s="5"/>
      <c r="BP330" s="5"/>
    </row>
    <row r="331" spans="21:68" x14ac:dyDescent="0.25">
      <c r="U331" s="5"/>
      <c r="V331" s="5"/>
      <c r="W331" s="5"/>
      <c r="BM331" s="5"/>
      <c r="BN331" s="5"/>
      <c r="BO331" s="5"/>
      <c r="BP331" s="5"/>
    </row>
    <row r="332" spans="21:68" x14ac:dyDescent="0.25">
      <c r="U332" s="5"/>
      <c r="V332" s="5"/>
      <c r="W332" s="5"/>
      <c r="BM332" s="5"/>
      <c r="BN332" s="5"/>
      <c r="BO332" s="5"/>
      <c r="BP332" s="5"/>
    </row>
    <row r="333" spans="21:68" x14ac:dyDescent="0.25">
      <c r="U333" s="5"/>
      <c r="V333" s="5"/>
      <c r="W333" s="5"/>
      <c r="BM333" s="5"/>
      <c r="BN333" s="5"/>
      <c r="BO333" s="5"/>
      <c r="BP333" s="5"/>
    </row>
    <row r="334" spans="21:68" x14ac:dyDescent="0.25">
      <c r="U334" s="5"/>
      <c r="V334" s="5"/>
      <c r="W334" s="5"/>
      <c r="BM334" s="5"/>
      <c r="BN334" s="5"/>
      <c r="BO334" s="5"/>
      <c r="BP334" s="5"/>
    </row>
    <row r="335" spans="21:68" x14ac:dyDescent="0.25">
      <c r="U335" s="5"/>
      <c r="V335" s="5"/>
      <c r="W335" s="5"/>
      <c r="BM335" s="5"/>
      <c r="BN335" s="5"/>
      <c r="BO335" s="5"/>
      <c r="BP335" s="5"/>
    </row>
    <row r="336" spans="21:68" x14ac:dyDescent="0.25">
      <c r="U336" s="5"/>
      <c r="V336" s="5"/>
      <c r="W336" s="5"/>
      <c r="BM336" s="5"/>
      <c r="BN336" s="5"/>
      <c r="BO336" s="5"/>
      <c r="BP336" s="5"/>
    </row>
    <row r="337" spans="21:68" x14ac:dyDescent="0.25">
      <c r="U337" s="5"/>
      <c r="V337" s="5"/>
      <c r="W337" s="5"/>
      <c r="BM337" s="5"/>
      <c r="BN337" s="5"/>
      <c r="BO337" s="5"/>
      <c r="BP337" s="5"/>
    </row>
    <row r="338" spans="21:68" x14ac:dyDescent="0.25">
      <c r="U338" s="5"/>
      <c r="V338" s="5"/>
      <c r="W338" s="5"/>
      <c r="BM338" s="5"/>
      <c r="BN338" s="5"/>
      <c r="BO338" s="5"/>
      <c r="BP338" s="5"/>
    </row>
    <row r="339" spans="21:68" x14ac:dyDescent="0.25">
      <c r="U339" s="5"/>
      <c r="V339" s="5"/>
      <c r="W339" s="5"/>
      <c r="BM339" s="5"/>
      <c r="BN339" s="5"/>
      <c r="BO339" s="5"/>
      <c r="BP339" s="5"/>
    </row>
    <row r="340" spans="21:68" x14ac:dyDescent="0.25">
      <c r="U340" s="5"/>
      <c r="V340" s="5"/>
      <c r="W340" s="5"/>
      <c r="BM340" s="5"/>
      <c r="BN340" s="5"/>
      <c r="BO340" s="5"/>
      <c r="BP340" s="5"/>
    </row>
    <row r="341" spans="21:68" x14ac:dyDescent="0.25">
      <c r="U341" s="5"/>
      <c r="V341" s="5"/>
      <c r="W341" s="5"/>
      <c r="BM341" s="5"/>
      <c r="BN341" s="5"/>
      <c r="BO341" s="5"/>
      <c r="BP341" s="5"/>
    </row>
    <row r="342" spans="21:68" x14ac:dyDescent="0.25">
      <c r="U342" s="5"/>
      <c r="V342" s="5"/>
      <c r="W342" s="5"/>
      <c r="BM342" s="5"/>
      <c r="BN342" s="5"/>
      <c r="BO342" s="5"/>
      <c r="BP342" s="5"/>
    </row>
    <row r="343" spans="21:68" x14ac:dyDescent="0.25">
      <c r="U343" s="5"/>
      <c r="V343" s="5"/>
      <c r="W343" s="5"/>
      <c r="BM343" s="5"/>
      <c r="BN343" s="5"/>
      <c r="BO343" s="5"/>
      <c r="BP343" s="5"/>
    </row>
    <row r="344" spans="21:68" x14ac:dyDescent="0.25">
      <c r="U344" s="5"/>
      <c r="V344" s="5"/>
      <c r="W344" s="5"/>
      <c r="BM344" s="5"/>
      <c r="BN344" s="5"/>
      <c r="BO344" s="5"/>
      <c r="BP344" s="5"/>
    </row>
    <row r="345" spans="21:68" x14ac:dyDescent="0.25">
      <c r="U345" s="5"/>
      <c r="V345" s="5"/>
      <c r="W345" s="5"/>
      <c r="BM345" s="5"/>
      <c r="BN345" s="5"/>
      <c r="BO345" s="5"/>
      <c r="BP345" s="5"/>
    </row>
    <row r="346" spans="21:68" x14ac:dyDescent="0.25">
      <c r="U346" s="5"/>
      <c r="V346" s="5"/>
      <c r="W346" s="5"/>
      <c r="BM346" s="5"/>
      <c r="BN346" s="5"/>
      <c r="BO346" s="5"/>
      <c r="BP346" s="5"/>
    </row>
    <row r="347" spans="21:68" x14ac:dyDescent="0.25">
      <c r="U347" s="5"/>
      <c r="V347" s="5"/>
      <c r="W347" s="5"/>
      <c r="BM347" s="5"/>
      <c r="BN347" s="5"/>
      <c r="BO347" s="5"/>
      <c r="BP347" s="5"/>
    </row>
    <row r="348" spans="21:68" x14ac:dyDescent="0.25">
      <c r="U348" s="5"/>
      <c r="V348" s="5"/>
      <c r="W348" s="5"/>
      <c r="BM348" s="5"/>
      <c r="BN348" s="5"/>
      <c r="BO348" s="5"/>
      <c r="BP348" s="5"/>
    </row>
    <row r="349" spans="21:68" x14ac:dyDescent="0.25">
      <c r="U349" s="5"/>
      <c r="V349" s="5"/>
      <c r="W349" s="5"/>
      <c r="BM349" s="5"/>
      <c r="BN349" s="5"/>
      <c r="BO349" s="5"/>
      <c r="BP349" s="5"/>
    </row>
    <row r="350" spans="21:68" x14ac:dyDescent="0.25">
      <c r="U350" s="5"/>
      <c r="V350" s="5"/>
      <c r="W350" s="5"/>
      <c r="BM350" s="5"/>
      <c r="BN350" s="5"/>
      <c r="BO350" s="5"/>
      <c r="BP350" s="5"/>
    </row>
    <row r="351" spans="21:68" x14ac:dyDescent="0.25">
      <c r="U351" s="5"/>
      <c r="V351" s="5"/>
      <c r="W351" s="5"/>
      <c r="BM351" s="5"/>
      <c r="BN351" s="5"/>
      <c r="BO351" s="5"/>
      <c r="BP351" s="5"/>
    </row>
    <row r="352" spans="21:68" x14ac:dyDescent="0.25">
      <c r="U352" s="5"/>
      <c r="V352" s="5"/>
      <c r="W352" s="5"/>
      <c r="BM352" s="5"/>
      <c r="BN352" s="5"/>
      <c r="BO352" s="5"/>
      <c r="BP352" s="5"/>
    </row>
    <row r="353" spans="21:68" x14ac:dyDescent="0.25">
      <c r="U353" s="5"/>
      <c r="V353" s="5"/>
      <c r="W353" s="5"/>
      <c r="BM353" s="5"/>
      <c r="BN353" s="5"/>
      <c r="BO353" s="5"/>
      <c r="BP353" s="5"/>
    </row>
    <row r="354" spans="21:68" x14ac:dyDescent="0.25">
      <c r="U354" s="5"/>
      <c r="V354" s="5"/>
      <c r="W354" s="5"/>
      <c r="BM354" s="5"/>
      <c r="BN354" s="5"/>
      <c r="BO354" s="5"/>
      <c r="BP354" s="5"/>
    </row>
    <row r="355" spans="21:68" x14ac:dyDescent="0.25">
      <c r="U355" s="5"/>
      <c r="V355" s="5"/>
      <c r="W355" s="5"/>
      <c r="BM355" s="5"/>
      <c r="BN355" s="5"/>
      <c r="BO355" s="5"/>
      <c r="BP355" s="5"/>
    </row>
    <row r="356" spans="21:68" x14ac:dyDescent="0.25">
      <c r="U356" s="5"/>
      <c r="V356" s="5"/>
      <c r="W356" s="5"/>
      <c r="BM356" s="5"/>
      <c r="BN356" s="5"/>
      <c r="BO356" s="5"/>
      <c r="BP356" s="5"/>
    </row>
    <row r="357" spans="21:68" x14ac:dyDescent="0.25">
      <c r="U357" s="5"/>
      <c r="V357" s="5"/>
      <c r="W357" s="5"/>
      <c r="BM357" s="5"/>
      <c r="BN357" s="5"/>
      <c r="BO357" s="5"/>
      <c r="BP357" s="5"/>
    </row>
    <row r="358" spans="21:68" x14ac:dyDescent="0.25">
      <c r="U358" s="5"/>
      <c r="V358" s="5"/>
      <c r="W358" s="5"/>
      <c r="BM358" s="5"/>
      <c r="BN358" s="5"/>
      <c r="BO358" s="5"/>
      <c r="BP358" s="5"/>
    </row>
    <row r="359" spans="21:68" x14ac:dyDescent="0.25">
      <c r="U359" s="5"/>
      <c r="V359" s="5"/>
      <c r="W359" s="5"/>
      <c r="BM359" s="5"/>
      <c r="BN359" s="5"/>
      <c r="BO359" s="5"/>
      <c r="BP359" s="5"/>
    </row>
    <row r="360" spans="21:68" x14ac:dyDescent="0.25">
      <c r="U360" s="5"/>
      <c r="V360" s="5"/>
      <c r="W360" s="5"/>
      <c r="BM360" s="5"/>
      <c r="BN360" s="5"/>
      <c r="BO360" s="5"/>
      <c r="BP360" s="5"/>
    </row>
    <row r="361" spans="21:68" x14ac:dyDescent="0.25">
      <c r="U361" s="5"/>
      <c r="V361" s="5"/>
      <c r="W361" s="5"/>
      <c r="BM361" s="5"/>
      <c r="BN361" s="5"/>
      <c r="BO361" s="5"/>
      <c r="BP361" s="5"/>
    </row>
    <row r="362" spans="21:68" x14ac:dyDescent="0.25">
      <c r="U362" s="5"/>
      <c r="V362" s="5"/>
      <c r="W362" s="5"/>
      <c r="BM362" s="5"/>
      <c r="BN362" s="5"/>
      <c r="BO362" s="5"/>
      <c r="BP362" s="5"/>
    </row>
    <row r="363" spans="21:68" x14ac:dyDescent="0.25">
      <c r="U363" s="5"/>
      <c r="V363" s="5"/>
      <c r="W363" s="5"/>
      <c r="BM363" s="5"/>
      <c r="BN363" s="5"/>
      <c r="BO363" s="5"/>
      <c r="BP363" s="5"/>
    </row>
    <row r="364" spans="21:68" x14ac:dyDescent="0.25">
      <c r="U364" s="5"/>
      <c r="V364" s="5"/>
      <c r="W364" s="5"/>
      <c r="BM364" s="5"/>
      <c r="BN364" s="5"/>
      <c r="BO364" s="5"/>
      <c r="BP364" s="5"/>
    </row>
    <row r="365" spans="21:68" x14ac:dyDescent="0.25">
      <c r="U365" s="5"/>
      <c r="V365" s="5"/>
      <c r="W365" s="5"/>
      <c r="BM365" s="5"/>
      <c r="BN365" s="5"/>
      <c r="BO365" s="5"/>
      <c r="BP365" s="5"/>
    </row>
    <row r="366" spans="21:68" x14ac:dyDescent="0.25">
      <c r="U366" s="5"/>
      <c r="V366" s="5"/>
      <c r="W366" s="5"/>
      <c r="BM366" s="5"/>
      <c r="BN366" s="5"/>
      <c r="BO366" s="5"/>
      <c r="BP366" s="5"/>
    </row>
    <row r="367" spans="21:68" x14ac:dyDescent="0.25">
      <c r="U367" s="5"/>
      <c r="V367" s="5"/>
      <c r="W367" s="5"/>
      <c r="BM367" s="5"/>
      <c r="BN367" s="5"/>
      <c r="BO367" s="5"/>
      <c r="BP367" s="5"/>
    </row>
    <row r="368" spans="21:68" x14ac:dyDescent="0.25">
      <c r="U368" s="5"/>
      <c r="V368" s="5"/>
      <c r="W368" s="5"/>
      <c r="BM368" s="5"/>
      <c r="BN368" s="5"/>
      <c r="BO368" s="5"/>
      <c r="BP368" s="5"/>
    </row>
    <row r="369" spans="21:68" x14ac:dyDescent="0.25">
      <c r="U369" s="5"/>
      <c r="V369" s="5"/>
      <c r="W369" s="5"/>
      <c r="BM369" s="5"/>
      <c r="BN369" s="5"/>
      <c r="BO369" s="5"/>
      <c r="BP369" s="5"/>
    </row>
    <row r="370" spans="21:68" x14ac:dyDescent="0.25">
      <c r="U370" s="5"/>
      <c r="V370" s="5"/>
      <c r="W370" s="5"/>
      <c r="BM370" s="5"/>
      <c r="BN370" s="5"/>
      <c r="BO370" s="5"/>
      <c r="BP370" s="5"/>
    </row>
    <row r="371" spans="21:68" x14ac:dyDescent="0.25">
      <c r="U371" s="5"/>
      <c r="V371" s="5"/>
      <c r="W371" s="5"/>
      <c r="BM371" s="5"/>
      <c r="BN371" s="5"/>
      <c r="BO371" s="5"/>
      <c r="BP371" s="5"/>
    </row>
    <row r="372" spans="21:68" x14ac:dyDescent="0.25">
      <c r="U372" s="5"/>
      <c r="V372" s="5"/>
      <c r="W372" s="5"/>
      <c r="BM372" s="5"/>
      <c r="BN372" s="5"/>
      <c r="BO372" s="5"/>
      <c r="BP372" s="5"/>
    </row>
    <row r="373" spans="21:68" x14ac:dyDescent="0.25">
      <c r="U373" s="5"/>
      <c r="V373" s="5"/>
      <c r="W373" s="5"/>
      <c r="BM373" s="5"/>
      <c r="BN373" s="5"/>
      <c r="BO373" s="5"/>
      <c r="BP373" s="5"/>
    </row>
    <row r="374" spans="21:68" x14ac:dyDescent="0.25">
      <c r="U374" s="5"/>
      <c r="V374" s="5"/>
      <c r="W374" s="5"/>
      <c r="BM374" s="5"/>
      <c r="BN374" s="5"/>
      <c r="BO374" s="5"/>
      <c r="BP374" s="5"/>
    </row>
    <row r="375" spans="21:68" x14ac:dyDescent="0.25">
      <c r="U375" s="5"/>
      <c r="V375" s="5"/>
      <c r="W375" s="5"/>
      <c r="BM375" s="5"/>
      <c r="BN375" s="5"/>
      <c r="BO375" s="5"/>
      <c r="BP375" s="5"/>
    </row>
    <row r="376" spans="21:68" x14ac:dyDescent="0.25">
      <c r="U376" s="5"/>
      <c r="V376" s="5"/>
      <c r="W376" s="5"/>
      <c r="BM376" s="5"/>
      <c r="BN376" s="5"/>
      <c r="BO376" s="5"/>
      <c r="BP376" s="5"/>
    </row>
    <row r="377" spans="21:68" x14ac:dyDescent="0.25">
      <c r="U377" s="5"/>
      <c r="V377" s="5"/>
      <c r="W377" s="5"/>
      <c r="BM377" s="5"/>
      <c r="BN377" s="5"/>
      <c r="BO377" s="5"/>
      <c r="BP377" s="5"/>
    </row>
    <row r="378" spans="21:68" x14ac:dyDescent="0.25">
      <c r="U378" s="5"/>
      <c r="V378" s="5"/>
      <c r="W378" s="5"/>
      <c r="BM378" s="5"/>
      <c r="BN378" s="5"/>
      <c r="BO378" s="5"/>
      <c r="BP378" s="5"/>
    </row>
    <row r="379" spans="21:68" x14ac:dyDescent="0.25">
      <c r="U379" s="5"/>
      <c r="V379" s="5"/>
      <c r="W379" s="5"/>
      <c r="BM379" s="5"/>
      <c r="BN379" s="5"/>
      <c r="BO379" s="5"/>
      <c r="BP379" s="5"/>
    </row>
    <row r="380" spans="21:68" x14ac:dyDescent="0.25">
      <c r="U380" s="5"/>
      <c r="V380" s="5"/>
      <c r="W380" s="5"/>
      <c r="BM380" s="5"/>
      <c r="BN380" s="5"/>
      <c r="BO380" s="5"/>
      <c r="BP380" s="5"/>
    </row>
    <row r="381" spans="21:68" x14ac:dyDescent="0.25">
      <c r="U381" s="5"/>
      <c r="V381" s="5"/>
      <c r="W381" s="5"/>
      <c r="BM381" s="5"/>
      <c r="BN381" s="5"/>
      <c r="BO381" s="5"/>
      <c r="BP381" s="5"/>
    </row>
    <row r="382" spans="21:68" x14ac:dyDescent="0.25">
      <c r="U382" s="5"/>
      <c r="V382" s="5"/>
      <c r="W382" s="5"/>
      <c r="BM382" s="5"/>
      <c r="BN382" s="5"/>
      <c r="BO382" s="5"/>
      <c r="BP382" s="5"/>
    </row>
    <row r="383" spans="21:68" x14ac:dyDescent="0.25">
      <c r="U383" s="5"/>
      <c r="V383" s="5"/>
      <c r="W383" s="5"/>
      <c r="BM383" s="5"/>
      <c r="BN383" s="5"/>
      <c r="BO383" s="5"/>
      <c r="BP383" s="5"/>
    </row>
    <row r="384" spans="21:68" x14ac:dyDescent="0.25">
      <c r="U384" s="5"/>
      <c r="V384" s="5"/>
      <c r="W384" s="5"/>
      <c r="BM384" s="5"/>
      <c r="BN384" s="5"/>
      <c r="BO384" s="5"/>
      <c r="BP384" s="5"/>
    </row>
    <row r="385" spans="21:68" x14ac:dyDescent="0.25">
      <c r="U385" s="5"/>
      <c r="V385" s="5"/>
      <c r="W385" s="5"/>
      <c r="BM385" s="5"/>
      <c r="BN385" s="5"/>
      <c r="BO385" s="5"/>
      <c r="BP385" s="5"/>
    </row>
    <row r="386" spans="21:68" x14ac:dyDescent="0.25">
      <c r="U386" s="5"/>
      <c r="V386" s="5"/>
      <c r="W386" s="5"/>
      <c r="BM386" s="5"/>
      <c r="BN386" s="5"/>
      <c r="BO386" s="5"/>
      <c r="BP386" s="5"/>
    </row>
    <row r="387" spans="21:68" x14ac:dyDescent="0.25">
      <c r="U387" s="5"/>
      <c r="V387" s="5"/>
      <c r="W387" s="5"/>
      <c r="BM387" s="5"/>
      <c r="BN387" s="5"/>
      <c r="BO387" s="5"/>
      <c r="BP387" s="5"/>
    </row>
    <row r="388" spans="21:68" x14ac:dyDescent="0.25">
      <c r="U388" s="5"/>
      <c r="V388" s="5"/>
      <c r="W388" s="5"/>
      <c r="BM388" s="5"/>
      <c r="BN388" s="5"/>
      <c r="BO388" s="5"/>
      <c r="BP388" s="5"/>
    </row>
    <row r="389" spans="21:68" x14ac:dyDescent="0.25">
      <c r="U389" s="5"/>
      <c r="V389" s="5"/>
      <c r="W389" s="5"/>
      <c r="BM389" s="5"/>
      <c r="BN389" s="5"/>
      <c r="BO389" s="5"/>
      <c r="BP389" s="5"/>
    </row>
    <row r="390" spans="21:68" x14ac:dyDescent="0.25">
      <c r="U390" s="5"/>
      <c r="V390" s="5"/>
      <c r="W390" s="5"/>
      <c r="BM390" s="5"/>
      <c r="BN390" s="5"/>
      <c r="BO390" s="5"/>
      <c r="BP390" s="5"/>
    </row>
    <row r="391" spans="21:68" x14ac:dyDescent="0.25">
      <c r="U391" s="5"/>
      <c r="V391" s="5"/>
      <c r="W391" s="5"/>
      <c r="BM391" s="5"/>
      <c r="BN391" s="5"/>
      <c r="BO391" s="5"/>
      <c r="BP391" s="5"/>
    </row>
    <row r="392" spans="21:68" x14ac:dyDescent="0.25">
      <c r="U392" s="5"/>
      <c r="V392" s="5"/>
      <c r="W392" s="5"/>
      <c r="BM392" s="5"/>
      <c r="BN392" s="5"/>
      <c r="BO392" s="5"/>
      <c r="BP392" s="5"/>
    </row>
    <row r="393" spans="21:68" x14ac:dyDescent="0.25">
      <c r="U393" s="5"/>
      <c r="V393" s="5"/>
      <c r="W393" s="5"/>
      <c r="BM393" s="5"/>
      <c r="BN393" s="5"/>
      <c r="BO393" s="5"/>
      <c r="BP393" s="5"/>
    </row>
    <row r="394" spans="21:68" x14ac:dyDescent="0.25">
      <c r="U394" s="5"/>
      <c r="V394" s="5"/>
      <c r="W394" s="5"/>
      <c r="BM394" s="5"/>
      <c r="BN394" s="5"/>
      <c r="BO394" s="5"/>
      <c r="BP394" s="5"/>
    </row>
    <row r="395" spans="21:68" x14ac:dyDescent="0.25">
      <c r="U395" s="5"/>
      <c r="V395" s="5"/>
      <c r="W395" s="5"/>
      <c r="BM395" s="5"/>
      <c r="BN395" s="5"/>
      <c r="BO395" s="5"/>
      <c r="BP395" s="5"/>
    </row>
    <row r="396" spans="21:68" x14ac:dyDescent="0.25">
      <c r="U396" s="5"/>
      <c r="V396" s="5"/>
      <c r="W396" s="5"/>
      <c r="BM396" s="5"/>
      <c r="BN396" s="5"/>
      <c r="BO396" s="5"/>
      <c r="BP396" s="5"/>
    </row>
    <row r="397" spans="21:68" x14ac:dyDescent="0.25">
      <c r="U397" s="5"/>
      <c r="V397" s="5"/>
      <c r="W397" s="5"/>
      <c r="BM397" s="5"/>
      <c r="BN397" s="5"/>
      <c r="BO397" s="5"/>
      <c r="BP397" s="5"/>
    </row>
    <row r="398" spans="21:68" x14ac:dyDescent="0.25">
      <c r="U398" s="5"/>
      <c r="V398" s="5"/>
      <c r="W398" s="5"/>
      <c r="BM398" s="5"/>
      <c r="BN398" s="5"/>
      <c r="BO398" s="5"/>
      <c r="BP398" s="5"/>
    </row>
    <row r="399" spans="21:68" x14ac:dyDescent="0.25">
      <c r="U399" s="5"/>
      <c r="V399" s="5"/>
      <c r="W399" s="5"/>
      <c r="BM399" s="5"/>
      <c r="BN399" s="5"/>
      <c r="BO399" s="5"/>
      <c r="BP399" s="5"/>
    </row>
    <row r="400" spans="21:68" x14ac:dyDescent="0.25">
      <c r="U400" s="5"/>
      <c r="V400" s="5"/>
      <c r="W400" s="5"/>
      <c r="BM400" s="5"/>
      <c r="BN400" s="5"/>
      <c r="BO400" s="5"/>
      <c r="BP400" s="5"/>
    </row>
    <row r="401" spans="21:68" x14ac:dyDescent="0.25">
      <c r="U401" s="5"/>
      <c r="V401" s="5"/>
      <c r="W401" s="5"/>
      <c r="BM401" s="5"/>
      <c r="BN401" s="5"/>
      <c r="BO401" s="5"/>
      <c r="BP401" s="5"/>
    </row>
    <row r="402" spans="21:68" x14ac:dyDescent="0.25">
      <c r="U402" s="5"/>
      <c r="V402" s="5"/>
      <c r="W402" s="5"/>
      <c r="BM402" s="5"/>
      <c r="BN402" s="5"/>
      <c r="BO402" s="5"/>
      <c r="BP402" s="5"/>
    </row>
    <row r="403" spans="21:68" x14ac:dyDescent="0.25">
      <c r="U403" s="5"/>
      <c r="V403" s="5"/>
      <c r="W403" s="5"/>
      <c r="BM403" s="5"/>
      <c r="BN403" s="5"/>
      <c r="BO403" s="5"/>
      <c r="BP403" s="5"/>
    </row>
    <row r="404" spans="21:68" x14ac:dyDescent="0.25">
      <c r="U404" s="5"/>
      <c r="V404" s="5"/>
      <c r="W404" s="5"/>
      <c r="BM404" s="5"/>
      <c r="BN404" s="5"/>
      <c r="BO404" s="5"/>
      <c r="BP404" s="5"/>
    </row>
    <row r="405" spans="21:68" x14ac:dyDescent="0.25">
      <c r="U405" s="5"/>
      <c r="V405" s="5"/>
      <c r="W405" s="5"/>
      <c r="BM405" s="5"/>
      <c r="BN405" s="5"/>
      <c r="BO405" s="5"/>
      <c r="BP405" s="5"/>
    </row>
    <row r="406" spans="21:68" x14ac:dyDescent="0.25">
      <c r="U406" s="5"/>
      <c r="V406" s="5"/>
      <c r="W406" s="5"/>
      <c r="BM406" s="5"/>
      <c r="BN406" s="5"/>
      <c r="BO406" s="5"/>
      <c r="BP406" s="5"/>
    </row>
    <row r="407" spans="21:68" x14ac:dyDescent="0.25">
      <c r="U407" s="5"/>
      <c r="V407" s="5"/>
      <c r="W407" s="5"/>
      <c r="BM407" s="5"/>
      <c r="BN407" s="5"/>
      <c r="BO407" s="5"/>
      <c r="BP407" s="5"/>
    </row>
    <row r="408" spans="21:68" x14ac:dyDescent="0.25">
      <c r="U408" s="5"/>
      <c r="V408" s="5"/>
      <c r="W408" s="5"/>
      <c r="BM408" s="5"/>
      <c r="BN408" s="5"/>
      <c r="BO408" s="5"/>
      <c r="BP408" s="5"/>
    </row>
    <row r="409" spans="21:68" x14ac:dyDescent="0.25">
      <c r="U409" s="5"/>
      <c r="V409" s="5"/>
      <c r="W409" s="5"/>
      <c r="BM409" s="5"/>
      <c r="BN409" s="5"/>
      <c r="BO409" s="5"/>
      <c r="BP409" s="5"/>
    </row>
    <row r="410" spans="21:68" x14ac:dyDescent="0.25">
      <c r="U410" s="5"/>
      <c r="V410" s="5"/>
      <c r="W410" s="5"/>
      <c r="BM410" s="5"/>
      <c r="BN410" s="5"/>
      <c r="BO410" s="5"/>
      <c r="BP410" s="5"/>
    </row>
    <row r="411" spans="21:68" x14ac:dyDescent="0.25">
      <c r="U411" s="5"/>
      <c r="V411" s="5"/>
      <c r="W411" s="5"/>
      <c r="BM411" s="5"/>
      <c r="BN411" s="5"/>
      <c r="BO411" s="5"/>
      <c r="BP411" s="5"/>
    </row>
    <row r="412" spans="21:68" x14ac:dyDescent="0.25">
      <c r="U412" s="5"/>
      <c r="V412" s="5"/>
      <c r="W412" s="5"/>
      <c r="BM412" s="5"/>
      <c r="BN412" s="5"/>
      <c r="BO412" s="5"/>
      <c r="BP412" s="5"/>
    </row>
    <row r="413" spans="21:68" x14ac:dyDescent="0.25">
      <c r="U413" s="5"/>
      <c r="V413" s="5"/>
      <c r="W413" s="5"/>
      <c r="BM413" s="5"/>
      <c r="BN413" s="5"/>
      <c r="BO413" s="5"/>
      <c r="BP413" s="5"/>
    </row>
    <row r="414" spans="21:68" x14ac:dyDescent="0.25">
      <c r="U414" s="5"/>
      <c r="V414" s="5"/>
      <c r="W414" s="5"/>
      <c r="BM414" s="5"/>
      <c r="BN414" s="5"/>
      <c r="BO414" s="5"/>
      <c r="BP414" s="5"/>
    </row>
    <row r="415" spans="21:68" x14ac:dyDescent="0.25">
      <c r="U415" s="5"/>
      <c r="V415" s="5"/>
      <c r="W415" s="5"/>
      <c r="BM415" s="5"/>
      <c r="BN415" s="5"/>
      <c r="BO415" s="5"/>
      <c r="BP415" s="5"/>
    </row>
    <row r="416" spans="21:68" x14ac:dyDescent="0.25">
      <c r="U416" s="5"/>
      <c r="V416" s="5"/>
      <c r="W416" s="5"/>
      <c r="BM416" s="5"/>
      <c r="BN416" s="5"/>
      <c r="BO416" s="5"/>
      <c r="BP416" s="5"/>
    </row>
    <row r="417" spans="21:68" x14ac:dyDescent="0.25">
      <c r="U417" s="5"/>
      <c r="V417" s="5"/>
      <c r="W417" s="5"/>
      <c r="BM417" s="5"/>
      <c r="BN417" s="5"/>
      <c r="BO417" s="5"/>
      <c r="BP417" s="5"/>
    </row>
    <row r="418" spans="21:68" x14ac:dyDescent="0.25">
      <c r="U418" s="5"/>
      <c r="V418" s="5"/>
      <c r="W418" s="5"/>
      <c r="BM418" s="5"/>
      <c r="BN418" s="5"/>
      <c r="BO418" s="5"/>
      <c r="BP418" s="5"/>
    </row>
    <row r="419" spans="21:68" x14ac:dyDescent="0.25">
      <c r="U419" s="5"/>
      <c r="V419" s="5"/>
      <c r="W419" s="5"/>
      <c r="BM419" s="5"/>
      <c r="BN419" s="5"/>
      <c r="BO419" s="5"/>
      <c r="BP419" s="5"/>
    </row>
    <row r="420" spans="21:68" x14ac:dyDescent="0.25">
      <c r="U420" s="5"/>
      <c r="V420" s="5"/>
      <c r="W420" s="5"/>
      <c r="BM420" s="5"/>
      <c r="BN420" s="5"/>
      <c r="BO420" s="5"/>
      <c r="BP420" s="5"/>
    </row>
    <row r="421" spans="21:68" x14ac:dyDescent="0.25">
      <c r="U421" s="5"/>
      <c r="V421" s="5"/>
      <c r="W421" s="5"/>
      <c r="BM421" s="5"/>
      <c r="BN421" s="5"/>
      <c r="BO421" s="5"/>
      <c r="BP421" s="5"/>
    </row>
    <row r="422" spans="21:68" x14ac:dyDescent="0.25">
      <c r="U422" s="5"/>
      <c r="V422" s="5"/>
      <c r="W422" s="5"/>
      <c r="BM422" s="5"/>
      <c r="BN422" s="5"/>
      <c r="BO422" s="5"/>
      <c r="BP422" s="5"/>
    </row>
    <row r="423" spans="21:68" x14ac:dyDescent="0.25">
      <c r="U423" s="5"/>
      <c r="V423" s="5"/>
      <c r="W423" s="5"/>
      <c r="BM423" s="5"/>
      <c r="BN423" s="5"/>
      <c r="BO423" s="5"/>
      <c r="BP423" s="5"/>
    </row>
    <row r="424" spans="21:68" x14ac:dyDescent="0.25">
      <c r="U424" s="5"/>
      <c r="V424" s="5"/>
      <c r="W424" s="5"/>
      <c r="BM424" s="5"/>
      <c r="BN424" s="5"/>
      <c r="BO424" s="5"/>
      <c r="BP424" s="5"/>
    </row>
    <row r="425" spans="21:68" x14ac:dyDescent="0.25">
      <c r="U425" s="5"/>
      <c r="V425" s="5"/>
      <c r="W425" s="5"/>
      <c r="BM425" s="5"/>
      <c r="BN425" s="5"/>
      <c r="BO425" s="5"/>
      <c r="BP425" s="5"/>
    </row>
    <row r="426" spans="21:68" x14ac:dyDescent="0.25">
      <c r="U426" s="5"/>
      <c r="V426" s="5"/>
      <c r="W426" s="5"/>
      <c r="BM426" s="5"/>
      <c r="BN426" s="5"/>
      <c r="BO426" s="5"/>
      <c r="BP426" s="5"/>
    </row>
    <row r="427" spans="21:68" x14ac:dyDescent="0.25">
      <c r="U427" s="5"/>
      <c r="V427" s="5"/>
      <c r="W427" s="5"/>
      <c r="BM427" s="5"/>
      <c r="BN427" s="5"/>
      <c r="BO427" s="5"/>
      <c r="BP427" s="5"/>
    </row>
    <row r="428" spans="21:68" x14ac:dyDescent="0.25">
      <c r="U428" s="5"/>
      <c r="V428" s="5"/>
      <c r="W428" s="5"/>
      <c r="BM428" s="5"/>
      <c r="BN428" s="5"/>
      <c r="BO428" s="5"/>
      <c r="BP428" s="5"/>
    </row>
    <row r="429" spans="21:68" x14ac:dyDescent="0.25">
      <c r="U429" s="5"/>
      <c r="V429" s="5"/>
      <c r="W429" s="5"/>
      <c r="BM429" s="5"/>
      <c r="BN429" s="5"/>
      <c r="BO429" s="5"/>
      <c r="BP429" s="5"/>
    </row>
    <row r="430" spans="21:68" x14ac:dyDescent="0.25">
      <c r="U430" s="5"/>
      <c r="V430" s="5"/>
      <c r="W430" s="5"/>
      <c r="BM430" s="5"/>
      <c r="BN430" s="5"/>
      <c r="BO430" s="5"/>
      <c r="BP430" s="5"/>
    </row>
    <row r="431" spans="21:68" x14ac:dyDescent="0.25">
      <c r="U431" s="5"/>
      <c r="V431" s="5"/>
      <c r="W431" s="5"/>
      <c r="BM431" s="5"/>
      <c r="BN431" s="5"/>
      <c r="BO431" s="5"/>
      <c r="BP431" s="5"/>
    </row>
    <row r="432" spans="21:68" x14ac:dyDescent="0.25">
      <c r="U432" s="5"/>
      <c r="V432" s="5"/>
      <c r="W432" s="5"/>
      <c r="BM432" s="5"/>
      <c r="BN432" s="5"/>
      <c r="BO432" s="5"/>
      <c r="BP432" s="5"/>
    </row>
    <row r="433" spans="21:68" x14ac:dyDescent="0.25">
      <c r="U433" s="5"/>
      <c r="V433" s="5"/>
      <c r="W433" s="5"/>
      <c r="BM433" s="5"/>
      <c r="BN433" s="5"/>
      <c r="BO433" s="5"/>
      <c r="BP433" s="5"/>
    </row>
    <row r="434" spans="21:68" x14ac:dyDescent="0.25">
      <c r="U434" s="5"/>
      <c r="V434" s="5"/>
      <c r="W434" s="5"/>
      <c r="BM434" s="5"/>
      <c r="BN434" s="5"/>
      <c r="BO434" s="5"/>
      <c r="BP434" s="5"/>
    </row>
    <row r="435" spans="21:68" x14ac:dyDescent="0.25">
      <c r="U435" s="5"/>
      <c r="V435" s="5"/>
      <c r="W435" s="5"/>
      <c r="BM435" s="5"/>
      <c r="BN435" s="5"/>
      <c r="BO435" s="5"/>
      <c r="BP435" s="5"/>
    </row>
    <row r="436" spans="21:68" x14ac:dyDescent="0.25">
      <c r="U436" s="5"/>
      <c r="V436" s="5"/>
      <c r="W436" s="5"/>
      <c r="BM436" s="5"/>
      <c r="BN436" s="5"/>
      <c r="BO436" s="5"/>
      <c r="BP436" s="5"/>
    </row>
    <row r="437" spans="21:68" x14ac:dyDescent="0.25">
      <c r="U437" s="5"/>
      <c r="V437" s="5"/>
      <c r="W437" s="5"/>
      <c r="BM437" s="5"/>
      <c r="BN437" s="5"/>
      <c r="BO437" s="5"/>
      <c r="BP437" s="5"/>
    </row>
    <row r="438" spans="21:68" x14ac:dyDescent="0.25">
      <c r="U438" s="5"/>
      <c r="V438" s="5"/>
      <c r="W438" s="5"/>
      <c r="BM438" s="5"/>
      <c r="BN438" s="5"/>
      <c r="BO438" s="5"/>
      <c r="BP438" s="5"/>
    </row>
    <row r="439" spans="21:68" x14ac:dyDescent="0.25">
      <c r="U439" s="5"/>
      <c r="V439" s="5"/>
      <c r="W439" s="5"/>
      <c r="BM439" s="5"/>
      <c r="BN439" s="5"/>
      <c r="BO439" s="5"/>
      <c r="BP439" s="5"/>
    </row>
    <row r="440" spans="21:68" x14ac:dyDescent="0.25">
      <c r="U440" s="5"/>
      <c r="V440" s="5"/>
      <c r="W440" s="5"/>
      <c r="BM440" s="5"/>
      <c r="BN440" s="5"/>
      <c r="BO440" s="5"/>
      <c r="BP440" s="5"/>
    </row>
    <row r="441" spans="21:68" x14ac:dyDescent="0.25">
      <c r="U441" s="5"/>
      <c r="V441" s="5"/>
      <c r="W441" s="5"/>
      <c r="BM441" s="5"/>
      <c r="BN441" s="5"/>
      <c r="BO441" s="5"/>
      <c r="BP441" s="5"/>
    </row>
    <row r="442" spans="21:68" x14ac:dyDescent="0.25">
      <c r="U442" s="5"/>
      <c r="V442" s="5"/>
      <c r="W442" s="5"/>
      <c r="BM442" s="5"/>
      <c r="BN442" s="5"/>
      <c r="BO442" s="5"/>
      <c r="BP442" s="5"/>
    </row>
    <row r="443" spans="21:68" x14ac:dyDescent="0.25">
      <c r="U443" s="5"/>
      <c r="V443" s="5"/>
      <c r="W443" s="5"/>
      <c r="BM443" s="5"/>
      <c r="BN443" s="5"/>
      <c r="BO443" s="5"/>
      <c r="BP443" s="5"/>
    </row>
    <row r="444" spans="21:68" x14ac:dyDescent="0.25">
      <c r="U444" s="5"/>
      <c r="V444" s="5"/>
      <c r="W444" s="5"/>
      <c r="BM444" s="5"/>
      <c r="BN444" s="5"/>
      <c r="BO444" s="5"/>
      <c r="BP444" s="5"/>
    </row>
    <row r="445" spans="21:68" x14ac:dyDescent="0.25">
      <c r="U445" s="5"/>
      <c r="V445" s="5"/>
      <c r="W445" s="5"/>
      <c r="BM445" s="5"/>
      <c r="BN445" s="5"/>
      <c r="BO445" s="5"/>
      <c r="BP445" s="5"/>
    </row>
    <row r="446" spans="21:68" x14ac:dyDescent="0.25">
      <c r="U446" s="5"/>
      <c r="V446" s="5"/>
      <c r="W446" s="5"/>
      <c r="BM446" s="5"/>
      <c r="BN446" s="5"/>
      <c r="BO446" s="5"/>
      <c r="BP446" s="5"/>
    </row>
    <row r="447" spans="21:68" x14ac:dyDescent="0.25">
      <c r="U447" s="5"/>
      <c r="V447" s="5"/>
      <c r="W447" s="5"/>
      <c r="BM447" s="5"/>
      <c r="BN447" s="5"/>
      <c r="BO447" s="5"/>
      <c r="BP447" s="5"/>
    </row>
    <row r="448" spans="21:68" x14ac:dyDescent="0.25">
      <c r="U448" s="5"/>
      <c r="V448" s="5"/>
      <c r="W448" s="5"/>
      <c r="BM448" s="5"/>
      <c r="BN448" s="5"/>
      <c r="BO448" s="5"/>
      <c r="BP448" s="5"/>
    </row>
    <row r="449" spans="21:68" x14ac:dyDescent="0.25">
      <c r="U449" s="5"/>
      <c r="V449" s="5"/>
      <c r="W449" s="5"/>
      <c r="BM449" s="5"/>
      <c r="BN449" s="5"/>
      <c r="BO449" s="5"/>
      <c r="BP449" s="5"/>
    </row>
    <row r="450" spans="21:68" x14ac:dyDescent="0.25">
      <c r="U450" s="5"/>
      <c r="V450" s="5"/>
      <c r="W450" s="5"/>
      <c r="BM450" s="5"/>
      <c r="BN450" s="5"/>
      <c r="BO450" s="5"/>
      <c r="BP450" s="5"/>
    </row>
    <row r="451" spans="21:68" x14ac:dyDescent="0.25">
      <c r="U451" s="5"/>
      <c r="V451" s="5"/>
      <c r="W451" s="5"/>
      <c r="BM451" s="5"/>
      <c r="BN451" s="5"/>
      <c r="BO451" s="5"/>
      <c r="BP451" s="5"/>
    </row>
    <row r="452" spans="21:68" x14ac:dyDescent="0.25">
      <c r="U452" s="5"/>
      <c r="V452" s="5"/>
      <c r="W452" s="5"/>
      <c r="BM452" s="5"/>
      <c r="BN452" s="5"/>
      <c r="BO452" s="5"/>
      <c r="BP452" s="5"/>
    </row>
    <row r="453" spans="21:68" x14ac:dyDescent="0.25">
      <c r="U453" s="5"/>
      <c r="V453" s="5"/>
      <c r="W453" s="5"/>
      <c r="BM453" s="5"/>
      <c r="BN453" s="5"/>
      <c r="BO453" s="5"/>
      <c r="BP453" s="5"/>
    </row>
    <row r="454" spans="21:68" x14ac:dyDescent="0.25">
      <c r="U454" s="5"/>
      <c r="V454" s="5"/>
      <c r="W454" s="5"/>
      <c r="BM454" s="5"/>
      <c r="BN454" s="5"/>
      <c r="BO454" s="5"/>
      <c r="BP454" s="5"/>
    </row>
    <row r="455" spans="21:68" x14ac:dyDescent="0.25">
      <c r="U455" s="5"/>
      <c r="V455" s="5"/>
      <c r="W455" s="5"/>
      <c r="BM455" s="5"/>
      <c r="BN455" s="5"/>
      <c r="BO455" s="5"/>
      <c r="BP455" s="5"/>
    </row>
    <row r="456" spans="21:68" x14ac:dyDescent="0.25">
      <c r="U456" s="5"/>
      <c r="V456" s="5"/>
      <c r="W456" s="5"/>
      <c r="BM456" s="5"/>
      <c r="BN456" s="5"/>
      <c r="BO456" s="5"/>
      <c r="BP456" s="5"/>
    </row>
    <row r="457" spans="21:68" x14ac:dyDescent="0.25">
      <c r="U457" s="5"/>
      <c r="V457" s="5"/>
      <c r="W457" s="5"/>
      <c r="BM457" s="5"/>
      <c r="BN457" s="5"/>
      <c r="BO457" s="5"/>
      <c r="BP457" s="5"/>
    </row>
    <row r="458" spans="21:68" x14ac:dyDescent="0.25">
      <c r="U458" s="5"/>
      <c r="V458" s="5"/>
      <c r="W458" s="5"/>
      <c r="BM458" s="5"/>
      <c r="BN458" s="5"/>
      <c r="BO458" s="5"/>
      <c r="BP458" s="5"/>
    </row>
    <row r="459" spans="21:68" x14ac:dyDescent="0.25">
      <c r="U459" s="5"/>
      <c r="V459" s="5"/>
      <c r="W459" s="5"/>
      <c r="BM459" s="5"/>
      <c r="BN459" s="5"/>
      <c r="BO459" s="5"/>
      <c r="BP459" s="5"/>
    </row>
    <row r="460" spans="21:68" x14ac:dyDescent="0.25">
      <c r="U460" s="5"/>
      <c r="V460" s="5"/>
      <c r="W460" s="5"/>
      <c r="BM460" s="5"/>
      <c r="BN460" s="5"/>
      <c r="BO460" s="5"/>
      <c r="BP460" s="5"/>
    </row>
    <row r="461" spans="21:68" x14ac:dyDescent="0.25">
      <c r="U461" s="5"/>
      <c r="V461" s="5"/>
      <c r="W461" s="5"/>
      <c r="BM461" s="5"/>
      <c r="BN461" s="5"/>
      <c r="BO461" s="5"/>
      <c r="BP461" s="5"/>
    </row>
    <row r="462" spans="21:68" x14ac:dyDescent="0.25">
      <c r="U462" s="5"/>
      <c r="V462" s="5"/>
      <c r="W462" s="5"/>
      <c r="BM462" s="5"/>
      <c r="BN462" s="5"/>
      <c r="BO462" s="5"/>
      <c r="BP462" s="5"/>
    </row>
    <row r="463" spans="21:68" x14ac:dyDescent="0.25">
      <c r="U463" s="5"/>
      <c r="V463" s="5"/>
      <c r="W463" s="5"/>
      <c r="BM463" s="5"/>
      <c r="BN463" s="5"/>
      <c r="BO463" s="5"/>
      <c r="BP463" s="5"/>
    </row>
    <row r="464" spans="21:68" x14ac:dyDescent="0.25">
      <c r="U464" s="5"/>
      <c r="V464" s="5"/>
      <c r="W464" s="5"/>
      <c r="BM464" s="5"/>
      <c r="BN464" s="5"/>
      <c r="BO464" s="5"/>
      <c r="BP464" s="5"/>
    </row>
    <row r="465" spans="21:68" x14ac:dyDescent="0.25">
      <c r="U465" s="5"/>
      <c r="V465" s="5"/>
      <c r="W465" s="5"/>
      <c r="BM465" s="5"/>
      <c r="BN465" s="5"/>
      <c r="BO465" s="5"/>
      <c r="BP465" s="5"/>
    </row>
    <row r="466" spans="21:68" x14ac:dyDescent="0.25">
      <c r="U466" s="5"/>
      <c r="V466" s="5"/>
      <c r="W466" s="5"/>
      <c r="BM466" s="5"/>
      <c r="BN466" s="5"/>
      <c r="BO466" s="5"/>
      <c r="BP466" s="5"/>
    </row>
    <row r="467" spans="21:68" x14ac:dyDescent="0.25">
      <c r="U467" s="5"/>
      <c r="V467" s="5"/>
      <c r="W467" s="5"/>
      <c r="BM467" s="5"/>
      <c r="BN467" s="5"/>
      <c r="BO467" s="5"/>
      <c r="BP467" s="5"/>
    </row>
    <row r="468" spans="21:68" x14ac:dyDescent="0.25">
      <c r="U468" s="5"/>
      <c r="V468" s="5"/>
      <c r="W468" s="5"/>
      <c r="BM468" s="5"/>
      <c r="BN468" s="5"/>
      <c r="BO468" s="5"/>
      <c r="BP468" s="5"/>
    </row>
    <row r="469" spans="21:68" x14ac:dyDescent="0.25">
      <c r="U469" s="5"/>
      <c r="V469" s="5"/>
      <c r="W469" s="5"/>
      <c r="BM469" s="5"/>
      <c r="BN469" s="5"/>
      <c r="BO469" s="5"/>
      <c r="BP469" s="5"/>
    </row>
    <row r="470" spans="21:68" x14ac:dyDescent="0.25">
      <c r="U470" s="5"/>
      <c r="V470" s="5"/>
      <c r="W470" s="5"/>
      <c r="BM470" s="5"/>
      <c r="BN470" s="5"/>
      <c r="BO470" s="5"/>
      <c r="BP470" s="5"/>
    </row>
    <row r="471" spans="21:68" x14ac:dyDescent="0.25">
      <c r="U471" s="5"/>
      <c r="V471" s="5"/>
      <c r="W471" s="5"/>
      <c r="BM471" s="5"/>
      <c r="BN471" s="5"/>
      <c r="BO471" s="5"/>
      <c r="BP471" s="5"/>
    </row>
    <row r="472" spans="21:68" x14ac:dyDescent="0.25">
      <c r="U472" s="5"/>
      <c r="V472" s="5"/>
      <c r="W472" s="5"/>
      <c r="BM472" s="5"/>
      <c r="BN472" s="5"/>
      <c r="BO472" s="5"/>
      <c r="BP472" s="5"/>
    </row>
    <row r="473" spans="21:68" x14ac:dyDescent="0.25">
      <c r="U473" s="5"/>
      <c r="V473" s="5"/>
      <c r="W473" s="5"/>
      <c r="BM473" s="5"/>
      <c r="BN473" s="5"/>
      <c r="BO473" s="5"/>
      <c r="BP473" s="5"/>
    </row>
    <row r="474" spans="21:68" x14ac:dyDescent="0.25">
      <c r="U474" s="5"/>
      <c r="V474" s="5"/>
      <c r="W474" s="5"/>
      <c r="BM474" s="5"/>
      <c r="BN474" s="5"/>
      <c r="BO474" s="5"/>
      <c r="BP474" s="5"/>
    </row>
    <row r="475" spans="21:68" x14ac:dyDescent="0.25">
      <c r="U475" s="5"/>
      <c r="V475" s="5"/>
      <c r="W475" s="5"/>
      <c r="BM475" s="5"/>
      <c r="BN475" s="5"/>
      <c r="BO475" s="5"/>
      <c r="BP475" s="5"/>
    </row>
    <row r="476" spans="21:68" x14ac:dyDescent="0.25">
      <c r="U476" s="5"/>
      <c r="V476" s="5"/>
      <c r="W476" s="5"/>
      <c r="BM476" s="5"/>
      <c r="BN476" s="5"/>
      <c r="BO476" s="5"/>
      <c r="BP476" s="5"/>
    </row>
    <row r="477" spans="21:68" x14ac:dyDescent="0.25">
      <c r="U477" s="5"/>
      <c r="V477" s="5"/>
      <c r="W477" s="5"/>
      <c r="BM477" s="5"/>
      <c r="BN477" s="5"/>
      <c r="BO477" s="5"/>
      <c r="BP477" s="5"/>
    </row>
    <row r="478" spans="21:68" x14ac:dyDescent="0.25">
      <c r="U478" s="5"/>
      <c r="V478" s="5"/>
      <c r="W478" s="5"/>
      <c r="BM478" s="5"/>
      <c r="BN478" s="5"/>
      <c r="BO478" s="5"/>
      <c r="BP478" s="5"/>
    </row>
    <row r="479" spans="21:68" x14ac:dyDescent="0.25">
      <c r="U479" s="5"/>
      <c r="V479" s="5"/>
      <c r="W479" s="5"/>
      <c r="BM479" s="5"/>
      <c r="BN479" s="5"/>
      <c r="BO479" s="5"/>
      <c r="BP479" s="5"/>
    </row>
    <row r="480" spans="21:68" x14ac:dyDescent="0.25">
      <c r="U480" s="5"/>
      <c r="V480" s="5"/>
      <c r="W480" s="5"/>
      <c r="BM480" s="5"/>
      <c r="BN480" s="5"/>
      <c r="BO480" s="5"/>
      <c r="BP480" s="5"/>
    </row>
    <row r="481" spans="21:68" x14ac:dyDescent="0.25">
      <c r="U481" s="5"/>
      <c r="V481" s="5"/>
      <c r="W481" s="5"/>
      <c r="BM481" s="5"/>
      <c r="BN481" s="5"/>
      <c r="BO481" s="5"/>
      <c r="BP481" s="5"/>
    </row>
    <row r="482" spans="21:68" x14ac:dyDescent="0.25">
      <c r="U482" s="5"/>
      <c r="V482" s="5"/>
      <c r="W482" s="5"/>
      <c r="BM482" s="5"/>
      <c r="BN482" s="5"/>
      <c r="BO482" s="5"/>
      <c r="BP482" s="5"/>
    </row>
    <row r="483" spans="21:68" x14ac:dyDescent="0.25">
      <c r="U483" s="5"/>
      <c r="V483" s="5"/>
      <c r="W483" s="5"/>
      <c r="BM483" s="5"/>
      <c r="BN483" s="5"/>
      <c r="BO483" s="5"/>
      <c r="BP483" s="5"/>
    </row>
    <row r="484" spans="21:68" x14ac:dyDescent="0.25">
      <c r="U484" s="5"/>
      <c r="V484" s="5"/>
      <c r="W484" s="5"/>
      <c r="BM484" s="5"/>
      <c r="BN484" s="5"/>
      <c r="BO484" s="5"/>
      <c r="BP484" s="5"/>
    </row>
    <row r="485" spans="21:68" x14ac:dyDescent="0.25">
      <c r="U485" s="5"/>
      <c r="V485" s="5"/>
      <c r="W485" s="5"/>
      <c r="BM485" s="5"/>
      <c r="BN485" s="5"/>
      <c r="BO485" s="5"/>
      <c r="BP485" s="5"/>
    </row>
    <row r="486" spans="21:68" x14ac:dyDescent="0.25">
      <c r="U486" s="5"/>
      <c r="V486" s="5"/>
      <c r="W486" s="5"/>
      <c r="BM486" s="5"/>
      <c r="BN486" s="5"/>
      <c r="BO486" s="5"/>
      <c r="BP486" s="5"/>
    </row>
    <row r="487" spans="21:68" x14ac:dyDescent="0.25">
      <c r="U487" s="5"/>
      <c r="V487" s="5"/>
      <c r="W487" s="5"/>
      <c r="BM487" s="5"/>
      <c r="BN487" s="5"/>
      <c r="BO487" s="5"/>
      <c r="BP487" s="5"/>
    </row>
    <row r="488" spans="21:68" x14ac:dyDescent="0.25">
      <c r="U488" s="5"/>
      <c r="V488" s="5"/>
      <c r="W488" s="5"/>
      <c r="BM488" s="5"/>
      <c r="BN488" s="5"/>
      <c r="BO488" s="5"/>
      <c r="BP488" s="5"/>
    </row>
    <row r="489" spans="21:68" x14ac:dyDescent="0.25">
      <c r="U489" s="5"/>
      <c r="V489" s="5"/>
      <c r="W489" s="5"/>
      <c r="BM489" s="5"/>
      <c r="BN489" s="5"/>
      <c r="BO489" s="5"/>
      <c r="BP489" s="5"/>
    </row>
    <row r="490" spans="21:68" x14ac:dyDescent="0.25">
      <c r="U490" s="5"/>
      <c r="V490" s="5"/>
      <c r="W490" s="5"/>
      <c r="BM490" s="5"/>
      <c r="BN490" s="5"/>
      <c r="BO490" s="5"/>
      <c r="BP490" s="5"/>
    </row>
    <row r="491" spans="21:68" x14ac:dyDescent="0.25">
      <c r="U491" s="5"/>
      <c r="V491" s="5"/>
      <c r="W491" s="5"/>
      <c r="BM491" s="5"/>
      <c r="BN491" s="5"/>
      <c r="BO491" s="5"/>
      <c r="BP491" s="5"/>
    </row>
    <row r="492" spans="21:68" x14ac:dyDescent="0.25">
      <c r="U492" s="5"/>
      <c r="V492" s="5"/>
      <c r="W492" s="5"/>
      <c r="BM492" s="5"/>
      <c r="BN492" s="5"/>
      <c r="BO492" s="5"/>
      <c r="BP492" s="5"/>
    </row>
    <row r="493" spans="21:68" x14ac:dyDescent="0.25">
      <c r="U493" s="5"/>
      <c r="V493" s="5"/>
      <c r="W493" s="5"/>
      <c r="BM493" s="5"/>
      <c r="BN493" s="5"/>
      <c r="BO493" s="5"/>
      <c r="BP493" s="5"/>
    </row>
    <row r="494" spans="21:68" x14ac:dyDescent="0.25">
      <c r="U494" s="5"/>
      <c r="V494" s="5"/>
      <c r="W494" s="5"/>
      <c r="BM494" s="5"/>
      <c r="BN494" s="5"/>
      <c r="BO494" s="5"/>
      <c r="BP494" s="5"/>
    </row>
    <row r="495" spans="21:68" x14ac:dyDescent="0.25">
      <c r="U495" s="5"/>
      <c r="V495" s="5"/>
      <c r="W495" s="5"/>
      <c r="BM495" s="5"/>
      <c r="BN495" s="5"/>
      <c r="BO495" s="5"/>
      <c r="BP495" s="5"/>
    </row>
    <row r="496" spans="21:68" x14ac:dyDescent="0.25">
      <c r="U496" s="5"/>
      <c r="V496" s="5"/>
      <c r="W496" s="5"/>
      <c r="BM496" s="5"/>
      <c r="BN496" s="5"/>
      <c r="BO496" s="5"/>
      <c r="BP496" s="5"/>
    </row>
    <row r="497" spans="21:68" x14ac:dyDescent="0.25">
      <c r="U497" s="5"/>
      <c r="V497" s="5"/>
      <c r="W497" s="5"/>
      <c r="BM497" s="5"/>
      <c r="BN497" s="5"/>
      <c r="BO497" s="5"/>
      <c r="BP497" s="5"/>
    </row>
    <row r="498" spans="21:68" x14ac:dyDescent="0.25">
      <c r="U498" s="5"/>
      <c r="V498" s="5"/>
      <c r="W498" s="5"/>
      <c r="BM498" s="5"/>
      <c r="BN498" s="5"/>
      <c r="BO498" s="5"/>
      <c r="BP498" s="5"/>
    </row>
    <row r="499" spans="21:68" x14ac:dyDescent="0.25">
      <c r="U499" s="5"/>
      <c r="V499" s="5"/>
      <c r="W499" s="5"/>
      <c r="BM499" s="5"/>
      <c r="BN499" s="5"/>
      <c r="BO499" s="5"/>
      <c r="BP499" s="5"/>
    </row>
    <row r="500" spans="21:68" x14ac:dyDescent="0.25">
      <c r="U500" s="5"/>
      <c r="V500" s="5"/>
      <c r="W500" s="5"/>
      <c r="BM500" s="5"/>
      <c r="BN500" s="5"/>
      <c r="BO500" s="5"/>
      <c r="BP500" s="5"/>
    </row>
    <row r="501" spans="21:68" x14ac:dyDescent="0.25">
      <c r="U501" s="5"/>
      <c r="V501" s="5"/>
      <c r="W501" s="5"/>
      <c r="BM501" s="5"/>
      <c r="BN501" s="5"/>
      <c r="BO501" s="5"/>
      <c r="BP501" s="5"/>
    </row>
    <row r="502" spans="21:68" x14ac:dyDescent="0.25">
      <c r="U502" s="5"/>
      <c r="V502" s="5"/>
      <c r="W502" s="5"/>
      <c r="BM502" s="5"/>
      <c r="BN502" s="5"/>
      <c r="BO502" s="5"/>
      <c r="BP502" s="5"/>
    </row>
    <row r="503" spans="21:68" x14ac:dyDescent="0.25">
      <c r="U503" s="5"/>
      <c r="V503" s="5"/>
      <c r="W503" s="5"/>
      <c r="BM503" s="5"/>
      <c r="BN503" s="5"/>
      <c r="BO503" s="5"/>
      <c r="BP503" s="5"/>
    </row>
    <row r="504" spans="21:68" x14ac:dyDescent="0.25">
      <c r="U504" s="5"/>
      <c r="V504" s="5"/>
      <c r="W504" s="5"/>
      <c r="BM504" s="5"/>
      <c r="BN504" s="5"/>
      <c r="BO504" s="5"/>
      <c r="BP504" s="5"/>
    </row>
    <row r="505" spans="21:68" x14ac:dyDescent="0.25">
      <c r="U505" s="5"/>
      <c r="V505" s="5"/>
      <c r="W505" s="5"/>
      <c r="BM505" s="5"/>
      <c r="BN505" s="5"/>
      <c r="BO505" s="5"/>
      <c r="BP505" s="5"/>
    </row>
    <row r="506" spans="21:68" x14ac:dyDescent="0.25">
      <c r="U506" s="5"/>
      <c r="V506" s="5"/>
      <c r="W506" s="5"/>
      <c r="BM506" s="5"/>
      <c r="BN506" s="5"/>
      <c r="BO506" s="5"/>
      <c r="BP506" s="5"/>
    </row>
    <row r="507" spans="21:68" x14ac:dyDescent="0.25">
      <c r="U507" s="5"/>
      <c r="V507" s="5"/>
      <c r="W507" s="5"/>
      <c r="BM507" s="5"/>
      <c r="BN507" s="5"/>
      <c r="BO507" s="5"/>
      <c r="BP507" s="5"/>
    </row>
    <row r="508" spans="21:68" x14ac:dyDescent="0.25">
      <c r="U508" s="5"/>
      <c r="V508" s="5"/>
      <c r="W508" s="5"/>
      <c r="BM508" s="5"/>
      <c r="BN508" s="5"/>
      <c r="BO508" s="5"/>
      <c r="BP508" s="5"/>
    </row>
    <row r="509" spans="21:68" x14ac:dyDescent="0.25">
      <c r="U509" s="5"/>
      <c r="V509" s="5"/>
      <c r="W509" s="5"/>
      <c r="BM509" s="5"/>
      <c r="BN509" s="5"/>
      <c r="BO509" s="5"/>
      <c r="BP509" s="5"/>
    </row>
    <row r="510" spans="21:68" x14ac:dyDescent="0.25">
      <c r="U510" s="5"/>
      <c r="V510" s="5"/>
      <c r="W510" s="5"/>
      <c r="BM510" s="5"/>
      <c r="BN510" s="5"/>
      <c r="BO510" s="5"/>
      <c r="BP510" s="5"/>
    </row>
    <row r="511" spans="21:68" x14ac:dyDescent="0.25">
      <c r="U511" s="5"/>
      <c r="V511" s="5"/>
      <c r="W511" s="5"/>
      <c r="BM511" s="5"/>
      <c r="BN511" s="5"/>
      <c r="BO511" s="5"/>
      <c r="BP511" s="5"/>
    </row>
    <row r="512" spans="21:68" x14ac:dyDescent="0.25">
      <c r="U512" s="5"/>
      <c r="V512" s="5"/>
      <c r="W512" s="5"/>
      <c r="BM512" s="5"/>
      <c r="BN512" s="5"/>
      <c r="BO512" s="5"/>
      <c r="BP512" s="5"/>
    </row>
    <row r="513" spans="21:68" x14ac:dyDescent="0.25">
      <c r="U513" s="5"/>
      <c r="V513" s="5"/>
      <c r="W513" s="5"/>
      <c r="BM513" s="5"/>
      <c r="BN513" s="5"/>
      <c r="BO513" s="5"/>
      <c r="BP513" s="5"/>
    </row>
    <row r="514" spans="21:68" x14ac:dyDescent="0.25">
      <c r="U514" s="5"/>
      <c r="V514" s="5"/>
      <c r="W514" s="5"/>
      <c r="BM514" s="5"/>
      <c r="BN514" s="5"/>
      <c r="BO514" s="5"/>
      <c r="BP514" s="5"/>
    </row>
    <row r="515" spans="21:68" x14ac:dyDescent="0.25">
      <c r="U515" s="5"/>
      <c r="V515" s="5"/>
      <c r="W515" s="5"/>
      <c r="BM515" s="5"/>
      <c r="BN515" s="5"/>
      <c r="BO515" s="5"/>
      <c r="BP515" s="5"/>
    </row>
    <row r="516" spans="21:68" x14ac:dyDescent="0.25">
      <c r="U516" s="5"/>
      <c r="V516" s="5"/>
      <c r="W516" s="5"/>
      <c r="BM516" s="5"/>
      <c r="BN516" s="5"/>
      <c r="BO516" s="5"/>
      <c r="BP516" s="5"/>
    </row>
    <row r="517" spans="21:68" x14ac:dyDescent="0.25">
      <c r="U517" s="5"/>
      <c r="V517" s="5"/>
      <c r="W517" s="5"/>
      <c r="BM517" s="5"/>
      <c r="BN517" s="5"/>
      <c r="BO517" s="5"/>
      <c r="BP517" s="5"/>
    </row>
    <row r="518" spans="21:68" x14ac:dyDescent="0.25">
      <c r="U518" s="5"/>
      <c r="V518" s="5"/>
      <c r="W518" s="5"/>
      <c r="BM518" s="5"/>
      <c r="BN518" s="5"/>
      <c r="BO518" s="5"/>
      <c r="BP518" s="5"/>
    </row>
    <row r="519" spans="21:68" x14ac:dyDescent="0.25">
      <c r="U519" s="5"/>
      <c r="V519" s="5"/>
      <c r="W519" s="5"/>
      <c r="BM519" s="5"/>
      <c r="BN519" s="5"/>
      <c r="BO519" s="5"/>
      <c r="BP519" s="5"/>
    </row>
    <row r="520" spans="21:68" x14ac:dyDescent="0.25">
      <c r="U520" s="5"/>
      <c r="V520" s="5"/>
      <c r="W520" s="5"/>
      <c r="BM520" s="5"/>
      <c r="BN520" s="5"/>
      <c r="BO520" s="5"/>
      <c r="BP520" s="5"/>
    </row>
    <row r="521" spans="21:68" x14ac:dyDescent="0.25">
      <c r="U521" s="5"/>
      <c r="V521" s="5"/>
      <c r="W521" s="5"/>
      <c r="BM521" s="5"/>
      <c r="BN521" s="5"/>
      <c r="BO521" s="5"/>
      <c r="BP521" s="5"/>
    </row>
    <row r="522" spans="21:68" x14ac:dyDescent="0.25">
      <c r="U522" s="5"/>
      <c r="V522" s="5"/>
      <c r="W522" s="5"/>
      <c r="BM522" s="5"/>
      <c r="BN522" s="5"/>
      <c r="BO522" s="5"/>
      <c r="BP522" s="5"/>
    </row>
    <row r="523" spans="21:68" x14ac:dyDescent="0.25">
      <c r="U523" s="5"/>
      <c r="V523" s="5"/>
      <c r="W523" s="5"/>
      <c r="BM523" s="5"/>
      <c r="BN523" s="5"/>
      <c r="BO523" s="5"/>
      <c r="BP523" s="5"/>
    </row>
    <row r="524" spans="21:68" x14ac:dyDescent="0.25">
      <c r="U524" s="5"/>
      <c r="V524" s="5"/>
      <c r="W524" s="5"/>
      <c r="BM524" s="5"/>
      <c r="BN524" s="5"/>
      <c r="BO524" s="5"/>
      <c r="BP524" s="5"/>
    </row>
    <row r="525" spans="21:68" x14ac:dyDescent="0.25">
      <c r="U525" s="5"/>
      <c r="V525" s="5"/>
      <c r="W525" s="5"/>
      <c r="BM525" s="5"/>
      <c r="BN525" s="5"/>
      <c r="BO525" s="5"/>
      <c r="BP525" s="5"/>
    </row>
    <row r="526" spans="21:68" x14ac:dyDescent="0.25">
      <c r="U526" s="5"/>
      <c r="V526" s="5"/>
      <c r="W526" s="5"/>
      <c r="BM526" s="5"/>
      <c r="BN526" s="5"/>
      <c r="BO526" s="5"/>
      <c r="BP526" s="5"/>
    </row>
    <row r="527" spans="21:68" x14ac:dyDescent="0.25">
      <c r="U527" s="5"/>
      <c r="V527" s="5"/>
      <c r="W527" s="5"/>
      <c r="BM527" s="5"/>
      <c r="BN527" s="5"/>
      <c r="BO527" s="5"/>
      <c r="BP527" s="5"/>
    </row>
    <row r="528" spans="21:68" x14ac:dyDescent="0.25">
      <c r="U528" s="5"/>
      <c r="V528" s="5"/>
      <c r="W528" s="5"/>
      <c r="BM528" s="5"/>
      <c r="BN528" s="5"/>
      <c r="BO528" s="5"/>
      <c r="BP528" s="5"/>
    </row>
    <row r="529" spans="21:68" x14ac:dyDescent="0.25">
      <c r="U529" s="5"/>
      <c r="V529" s="5"/>
      <c r="W529" s="5"/>
      <c r="BM529" s="5"/>
      <c r="BN529" s="5"/>
      <c r="BO529" s="5"/>
      <c r="BP529" s="5"/>
    </row>
    <row r="530" spans="21:68" x14ac:dyDescent="0.25">
      <c r="U530" s="5"/>
      <c r="V530" s="5"/>
      <c r="W530" s="5"/>
      <c r="BM530" s="5"/>
      <c r="BN530" s="5"/>
      <c r="BO530" s="5"/>
      <c r="BP530" s="5"/>
    </row>
    <row r="531" spans="21:68" x14ac:dyDescent="0.25">
      <c r="U531" s="5"/>
      <c r="V531" s="5"/>
      <c r="W531" s="5"/>
      <c r="BM531" s="5"/>
      <c r="BN531" s="5"/>
      <c r="BO531" s="5"/>
      <c r="BP531" s="5"/>
    </row>
    <row r="532" spans="21:68" x14ac:dyDescent="0.25">
      <c r="U532" s="5"/>
      <c r="V532" s="5"/>
      <c r="W532" s="5"/>
      <c r="BM532" s="5"/>
      <c r="BN532" s="5"/>
      <c r="BO532" s="5"/>
      <c r="BP532" s="5"/>
    </row>
    <row r="533" spans="21:68" x14ac:dyDescent="0.25">
      <c r="U533" s="5"/>
      <c r="V533" s="5"/>
      <c r="W533" s="5"/>
      <c r="BM533" s="5"/>
      <c r="BN533" s="5"/>
      <c r="BO533" s="5"/>
      <c r="BP533" s="5"/>
    </row>
    <row r="534" spans="21:68" x14ac:dyDescent="0.25">
      <c r="U534" s="5"/>
      <c r="V534" s="5"/>
      <c r="W534" s="5"/>
      <c r="BM534" s="5"/>
      <c r="BN534" s="5"/>
      <c r="BO534" s="5"/>
      <c r="BP534" s="5"/>
    </row>
    <row r="535" spans="21:68" x14ac:dyDescent="0.25">
      <c r="U535" s="5"/>
      <c r="V535" s="5"/>
      <c r="W535" s="5"/>
      <c r="BM535" s="5"/>
      <c r="BN535" s="5"/>
      <c r="BO535" s="5"/>
      <c r="BP535" s="5"/>
    </row>
    <row r="536" spans="21:68" x14ac:dyDescent="0.25">
      <c r="U536" s="5"/>
      <c r="V536" s="5"/>
      <c r="W536" s="5"/>
      <c r="BM536" s="5"/>
      <c r="BN536" s="5"/>
      <c r="BO536" s="5"/>
      <c r="BP536" s="5"/>
    </row>
    <row r="537" spans="21:68" x14ac:dyDescent="0.25">
      <c r="U537" s="5"/>
      <c r="V537" s="5"/>
      <c r="W537" s="5"/>
      <c r="BM537" s="5"/>
      <c r="BN537" s="5"/>
      <c r="BO537" s="5"/>
      <c r="BP537" s="5"/>
    </row>
    <row r="538" spans="21:68" x14ac:dyDescent="0.25">
      <c r="U538" s="5"/>
      <c r="V538" s="5"/>
      <c r="W538" s="5"/>
      <c r="BM538" s="5"/>
      <c r="BN538" s="5"/>
      <c r="BO538" s="5"/>
      <c r="BP538" s="5"/>
    </row>
    <row r="539" spans="21:68" x14ac:dyDescent="0.25">
      <c r="U539" s="5"/>
      <c r="V539" s="5"/>
      <c r="W539" s="5"/>
      <c r="BM539" s="5"/>
      <c r="BN539" s="5"/>
      <c r="BO539" s="5"/>
      <c r="BP539" s="5"/>
    </row>
    <row r="540" spans="21:68" x14ac:dyDescent="0.25">
      <c r="U540" s="5"/>
      <c r="V540" s="5"/>
      <c r="W540" s="5"/>
      <c r="BM540" s="5"/>
      <c r="BN540" s="5"/>
      <c r="BO540" s="5"/>
      <c r="BP540" s="5"/>
    </row>
    <row r="541" spans="21:68" x14ac:dyDescent="0.25">
      <c r="U541" s="5"/>
      <c r="V541" s="5"/>
      <c r="W541" s="5"/>
      <c r="BM541" s="5"/>
      <c r="BN541" s="5"/>
      <c r="BO541" s="5"/>
      <c r="BP541" s="5"/>
    </row>
    <row r="542" spans="21:68" x14ac:dyDescent="0.25">
      <c r="U542" s="5"/>
      <c r="V542" s="5"/>
      <c r="W542" s="5"/>
      <c r="BM542" s="5"/>
      <c r="BN542" s="5"/>
      <c r="BO542" s="5"/>
      <c r="BP542" s="5"/>
    </row>
    <row r="543" spans="21:68" x14ac:dyDescent="0.25">
      <c r="U543" s="5"/>
      <c r="V543" s="5"/>
      <c r="W543" s="5"/>
      <c r="BM543" s="5"/>
      <c r="BN543" s="5"/>
      <c r="BO543" s="5"/>
      <c r="BP543" s="5"/>
    </row>
    <row r="544" spans="21:68" x14ac:dyDescent="0.25">
      <c r="U544" s="5"/>
      <c r="V544" s="5"/>
      <c r="W544" s="5"/>
      <c r="BM544" s="5"/>
      <c r="BN544" s="5"/>
      <c r="BO544" s="5"/>
      <c r="BP544" s="5"/>
    </row>
    <row r="545" spans="21:68" x14ac:dyDescent="0.25">
      <c r="U545" s="5"/>
      <c r="V545" s="5"/>
      <c r="W545" s="5"/>
      <c r="BM545" s="5"/>
      <c r="BN545" s="5"/>
      <c r="BO545" s="5"/>
      <c r="BP545" s="5"/>
    </row>
    <row r="546" spans="21:68" x14ac:dyDescent="0.25">
      <c r="U546" s="5"/>
      <c r="V546" s="5"/>
      <c r="W546" s="5"/>
      <c r="BM546" s="5"/>
      <c r="BN546" s="5"/>
      <c r="BO546" s="5"/>
      <c r="BP546" s="5"/>
    </row>
    <row r="547" spans="21:68" x14ac:dyDescent="0.25">
      <c r="U547" s="5"/>
      <c r="V547" s="5"/>
      <c r="W547" s="5"/>
      <c r="BM547" s="5"/>
      <c r="BN547" s="5"/>
      <c r="BO547" s="5"/>
      <c r="BP547" s="5"/>
    </row>
    <row r="548" spans="21:68" x14ac:dyDescent="0.25">
      <c r="U548" s="5"/>
      <c r="V548" s="5"/>
      <c r="W548" s="5"/>
      <c r="BM548" s="5"/>
      <c r="BN548" s="5"/>
      <c r="BO548" s="5"/>
      <c r="BP548" s="5"/>
    </row>
    <row r="549" spans="21:68" x14ac:dyDescent="0.25">
      <c r="U549" s="5"/>
      <c r="V549" s="5"/>
      <c r="W549" s="5"/>
      <c r="BM549" s="5"/>
      <c r="BN549" s="5"/>
      <c r="BO549" s="5"/>
      <c r="BP549" s="5"/>
    </row>
    <row r="550" spans="21:68" x14ac:dyDescent="0.25">
      <c r="U550" s="5"/>
      <c r="V550" s="5"/>
      <c r="W550" s="5"/>
      <c r="BM550" s="5"/>
      <c r="BN550" s="5"/>
      <c r="BO550" s="5"/>
      <c r="BP550" s="5"/>
    </row>
    <row r="551" spans="21:68" x14ac:dyDescent="0.25">
      <c r="U551" s="5"/>
      <c r="V551" s="5"/>
      <c r="W551" s="5"/>
      <c r="BM551" s="5"/>
      <c r="BN551" s="5"/>
      <c r="BO551" s="5"/>
      <c r="BP551" s="5"/>
    </row>
    <row r="552" spans="21:68" x14ac:dyDescent="0.25">
      <c r="U552" s="5"/>
      <c r="V552" s="5"/>
      <c r="W552" s="5"/>
      <c r="BM552" s="5"/>
      <c r="BN552" s="5"/>
      <c r="BO552" s="5"/>
      <c r="BP552" s="5"/>
    </row>
    <row r="553" spans="21:68" x14ac:dyDescent="0.25">
      <c r="U553" s="5"/>
      <c r="V553" s="5"/>
      <c r="W553" s="5"/>
      <c r="BM553" s="5"/>
      <c r="BN553" s="5"/>
      <c r="BO553" s="5"/>
      <c r="BP553" s="5"/>
    </row>
    <row r="554" spans="21:68" x14ac:dyDescent="0.25">
      <c r="U554" s="5"/>
      <c r="V554" s="5"/>
      <c r="W554" s="5"/>
      <c r="BM554" s="5"/>
      <c r="BN554" s="5"/>
      <c r="BO554" s="5"/>
      <c r="BP554" s="5"/>
    </row>
    <row r="555" spans="21:68" x14ac:dyDescent="0.25">
      <c r="U555" s="5"/>
      <c r="V555" s="5"/>
      <c r="W555" s="5"/>
      <c r="BM555" s="5"/>
      <c r="BN555" s="5"/>
      <c r="BO555" s="5"/>
      <c r="BP555" s="5"/>
    </row>
    <row r="556" spans="21:68" x14ac:dyDescent="0.25">
      <c r="U556" s="5"/>
      <c r="V556" s="5"/>
      <c r="W556" s="5"/>
      <c r="BM556" s="5"/>
      <c r="BN556" s="5"/>
      <c r="BO556" s="5"/>
      <c r="BP556" s="5"/>
    </row>
    <row r="557" spans="21:68" x14ac:dyDescent="0.25">
      <c r="U557" s="5"/>
      <c r="V557" s="5"/>
      <c r="W557" s="5"/>
      <c r="BM557" s="5"/>
      <c r="BN557" s="5"/>
      <c r="BO557" s="5"/>
      <c r="BP557" s="5"/>
    </row>
    <row r="558" spans="21:68" x14ac:dyDescent="0.25">
      <c r="U558" s="5"/>
      <c r="V558" s="5"/>
      <c r="W558" s="5"/>
      <c r="BM558" s="5"/>
      <c r="BN558" s="5"/>
      <c r="BO558" s="5"/>
      <c r="BP558" s="5"/>
    </row>
    <row r="559" spans="21:68" x14ac:dyDescent="0.25">
      <c r="U559" s="5"/>
      <c r="V559" s="5"/>
      <c r="W559" s="5"/>
      <c r="BM559" s="5"/>
      <c r="BN559" s="5"/>
      <c r="BO559" s="5"/>
      <c r="BP559" s="5"/>
    </row>
    <row r="560" spans="21:68" x14ac:dyDescent="0.25">
      <c r="U560" s="5"/>
      <c r="V560" s="5"/>
      <c r="W560" s="5"/>
      <c r="BM560" s="5"/>
      <c r="BN560" s="5"/>
      <c r="BO560" s="5"/>
      <c r="BP560" s="5"/>
    </row>
    <row r="561" spans="21:68" x14ac:dyDescent="0.25">
      <c r="U561" s="5"/>
      <c r="V561" s="5"/>
      <c r="W561" s="5"/>
      <c r="BM561" s="5"/>
      <c r="BN561" s="5"/>
      <c r="BO561" s="5"/>
      <c r="BP561" s="5"/>
    </row>
    <row r="562" spans="21:68" x14ac:dyDescent="0.25">
      <c r="U562" s="5"/>
      <c r="V562" s="5"/>
      <c r="W562" s="5"/>
      <c r="BM562" s="5"/>
      <c r="BN562" s="5"/>
      <c r="BO562" s="5"/>
      <c r="BP562" s="5"/>
    </row>
    <row r="563" spans="21:68" x14ac:dyDescent="0.25">
      <c r="U563" s="5"/>
      <c r="V563" s="5"/>
      <c r="W563" s="5"/>
      <c r="BM563" s="5"/>
      <c r="BN563" s="5"/>
      <c r="BO563" s="5"/>
      <c r="BP563" s="5"/>
    </row>
    <row r="564" spans="21:68" x14ac:dyDescent="0.25">
      <c r="U564" s="5"/>
      <c r="V564" s="5"/>
      <c r="W564" s="5"/>
      <c r="BM564" s="5"/>
      <c r="BN564" s="5"/>
      <c r="BO564" s="5"/>
      <c r="BP564" s="5"/>
    </row>
    <row r="565" spans="21:68" x14ac:dyDescent="0.25">
      <c r="U565" s="5"/>
      <c r="V565" s="5"/>
      <c r="W565" s="5"/>
      <c r="BM565" s="5"/>
      <c r="BN565" s="5"/>
      <c r="BO565" s="5"/>
      <c r="BP565" s="5"/>
    </row>
    <row r="566" spans="21:68" x14ac:dyDescent="0.25">
      <c r="U566" s="5"/>
      <c r="V566" s="5"/>
      <c r="W566" s="5"/>
      <c r="BM566" s="5"/>
      <c r="BN566" s="5"/>
      <c r="BO566" s="5"/>
      <c r="BP566" s="5"/>
    </row>
    <row r="567" spans="21:68" x14ac:dyDescent="0.25">
      <c r="U567" s="5"/>
      <c r="V567" s="5"/>
      <c r="W567" s="5"/>
      <c r="BM567" s="5"/>
      <c r="BN567" s="5"/>
      <c r="BO567" s="5"/>
      <c r="BP567" s="5"/>
    </row>
    <row r="568" spans="21:68" x14ac:dyDescent="0.25">
      <c r="U568" s="5"/>
      <c r="V568" s="5"/>
      <c r="W568" s="5"/>
      <c r="BM568" s="5"/>
      <c r="BN568" s="5"/>
      <c r="BO568" s="5"/>
      <c r="BP568" s="5"/>
    </row>
    <row r="569" spans="21:68" x14ac:dyDescent="0.25">
      <c r="U569" s="5"/>
      <c r="V569" s="5"/>
      <c r="W569" s="5"/>
      <c r="BM569" s="5"/>
      <c r="BN569" s="5"/>
      <c r="BO569" s="5"/>
      <c r="BP569" s="5"/>
    </row>
    <row r="570" spans="21:68" x14ac:dyDescent="0.25">
      <c r="U570" s="5"/>
      <c r="V570" s="5"/>
      <c r="W570" s="5"/>
      <c r="BM570" s="5"/>
      <c r="BN570" s="5"/>
      <c r="BO570" s="5"/>
      <c r="BP570" s="5"/>
    </row>
    <row r="571" spans="21:68" x14ac:dyDescent="0.25">
      <c r="U571" s="5"/>
      <c r="V571" s="5"/>
      <c r="W571" s="5"/>
      <c r="BM571" s="5"/>
      <c r="BN571" s="5"/>
      <c r="BO571" s="5"/>
      <c r="BP571" s="5"/>
    </row>
    <row r="572" spans="21:68" x14ac:dyDescent="0.25">
      <c r="U572" s="5"/>
      <c r="V572" s="5"/>
      <c r="W572" s="5"/>
      <c r="BM572" s="5"/>
      <c r="BN572" s="5"/>
      <c r="BO572" s="5"/>
      <c r="BP572" s="5"/>
    </row>
    <row r="573" spans="21:68" x14ac:dyDescent="0.25">
      <c r="U573" s="5"/>
      <c r="V573" s="5"/>
      <c r="W573" s="5"/>
      <c r="BM573" s="5"/>
      <c r="BN573" s="5"/>
      <c r="BO573" s="5"/>
      <c r="BP573" s="5"/>
    </row>
    <row r="574" spans="21:68" x14ac:dyDescent="0.25">
      <c r="U574" s="5"/>
      <c r="V574" s="5"/>
      <c r="W574" s="5"/>
      <c r="BM574" s="5"/>
      <c r="BN574" s="5"/>
      <c r="BO574" s="5"/>
      <c r="BP574" s="5"/>
    </row>
    <row r="575" spans="21:68" x14ac:dyDescent="0.25">
      <c r="U575" s="5"/>
      <c r="V575" s="5"/>
      <c r="W575" s="5"/>
      <c r="BM575" s="5"/>
      <c r="BN575" s="5"/>
      <c r="BO575" s="5"/>
      <c r="BP575" s="5"/>
    </row>
    <row r="576" spans="21:68" x14ac:dyDescent="0.25">
      <c r="U576" s="5"/>
      <c r="V576" s="5"/>
      <c r="W576" s="5"/>
      <c r="BM576" s="5"/>
      <c r="BN576" s="5"/>
      <c r="BO576" s="5"/>
      <c r="BP576" s="5"/>
    </row>
    <row r="577" spans="21:68" x14ac:dyDescent="0.25">
      <c r="U577" s="5"/>
      <c r="V577" s="5"/>
      <c r="W577" s="5"/>
      <c r="BM577" s="5"/>
      <c r="BN577" s="5"/>
      <c r="BO577" s="5"/>
      <c r="BP577" s="5"/>
    </row>
    <row r="578" spans="21:68" x14ac:dyDescent="0.25">
      <c r="U578" s="5"/>
      <c r="V578" s="5"/>
      <c r="W578" s="5"/>
      <c r="BM578" s="5"/>
      <c r="BN578" s="5"/>
      <c r="BO578" s="5"/>
      <c r="BP578" s="5"/>
    </row>
    <row r="579" spans="21:68" x14ac:dyDescent="0.25">
      <c r="U579" s="5"/>
      <c r="V579" s="5"/>
      <c r="W579" s="5"/>
      <c r="BM579" s="5"/>
      <c r="BN579" s="5"/>
      <c r="BO579" s="5"/>
      <c r="BP579" s="5"/>
    </row>
    <row r="580" spans="21:68" x14ac:dyDescent="0.25">
      <c r="U580" s="5"/>
      <c r="V580" s="5"/>
      <c r="W580" s="5"/>
      <c r="BM580" s="5"/>
      <c r="BN580" s="5"/>
      <c r="BO580" s="5"/>
      <c r="BP580" s="5"/>
    </row>
    <row r="581" spans="21:68" x14ac:dyDescent="0.25">
      <c r="U581" s="5"/>
      <c r="V581" s="5"/>
      <c r="W581" s="5"/>
      <c r="BM581" s="5"/>
      <c r="BN581" s="5"/>
      <c r="BO581" s="5"/>
      <c r="BP581" s="5"/>
    </row>
    <row r="582" spans="21:68" x14ac:dyDescent="0.25">
      <c r="U582" s="5"/>
      <c r="V582" s="5"/>
      <c r="W582" s="5"/>
      <c r="BM582" s="5"/>
      <c r="BN582" s="5"/>
      <c r="BO582" s="5"/>
      <c r="BP582" s="5"/>
    </row>
    <row r="583" spans="21:68" x14ac:dyDescent="0.25">
      <c r="U583" s="5"/>
      <c r="V583" s="5"/>
      <c r="W583" s="5"/>
      <c r="BM583" s="5"/>
      <c r="BN583" s="5"/>
      <c r="BO583" s="5"/>
      <c r="BP583" s="5"/>
    </row>
    <row r="584" spans="21:68" x14ac:dyDescent="0.25">
      <c r="U584" s="5"/>
      <c r="V584" s="5"/>
      <c r="W584" s="5"/>
      <c r="BM584" s="5"/>
      <c r="BN584" s="5"/>
      <c r="BO584" s="5"/>
      <c r="BP584" s="5"/>
    </row>
    <row r="585" spans="21:68" x14ac:dyDescent="0.25">
      <c r="U585" s="5"/>
      <c r="V585" s="5"/>
      <c r="W585" s="5"/>
      <c r="BM585" s="5"/>
      <c r="BN585" s="5"/>
      <c r="BO585" s="5"/>
      <c r="BP585" s="5"/>
    </row>
    <row r="586" spans="21:68" x14ac:dyDescent="0.25">
      <c r="U586" s="5"/>
      <c r="V586" s="5"/>
      <c r="W586" s="5"/>
      <c r="BM586" s="5"/>
      <c r="BN586" s="5"/>
      <c r="BO586" s="5"/>
      <c r="BP586" s="5"/>
    </row>
    <row r="587" spans="21:68" x14ac:dyDescent="0.25">
      <c r="U587" s="5"/>
      <c r="V587" s="5"/>
      <c r="W587" s="5"/>
      <c r="BM587" s="5"/>
      <c r="BN587" s="5"/>
      <c r="BO587" s="5"/>
      <c r="BP587" s="5"/>
    </row>
    <row r="588" spans="21:68" x14ac:dyDescent="0.25">
      <c r="U588" s="5"/>
      <c r="V588" s="5"/>
      <c r="W588" s="5"/>
      <c r="BM588" s="5"/>
      <c r="BN588" s="5"/>
      <c r="BO588" s="5"/>
      <c r="BP588" s="5"/>
    </row>
    <row r="589" spans="21:68" x14ac:dyDescent="0.25">
      <c r="U589" s="5"/>
      <c r="V589" s="5"/>
      <c r="W589" s="5"/>
      <c r="BM589" s="5"/>
      <c r="BN589" s="5"/>
      <c r="BO589" s="5"/>
      <c r="BP589" s="5"/>
    </row>
    <row r="590" spans="21:68" x14ac:dyDescent="0.25">
      <c r="U590" s="5"/>
      <c r="V590" s="5"/>
      <c r="W590" s="5"/>
      <c r="BM590" s="5"/>
      <c r="BN590" s="5"/>
      <c r="BO590" s="5"/>
      <c r="BP590" s="5"/>
    </row>
    <row r="591" spans="21:68" x14ac:dyDescent="0.25">
      <c r="U591" s="5"/>
      <c r="V591" s="5"/>
      <c r="W591" s="5"/>
      <c r="BM591" s="5"/>
      <c r="BN591" s="5"/>
      <c r="BO591" s="5"/>
      <c r="BP591" s="5"/>
    </row>
    <row r="592" spans="21:68" x14ac:dyDescent="0.25">
      <c r="U592" s="5"/>
      <c r="V592" s="5"/>
      <c r="W592" s="5"/>
      <c r="BM592" s="5"/>
      <c r="BN592" s="5"/>
      <c r="BO592" s="5"/>
      <c r="BP592" s="5"/>
    </row>
    <row r="593" spans="21:68" x14ac:dyDescent="0.25">
      <c r="U593" s="5"/>
      <c r="V593" s="5"/>
      <c r="W593" s="5"/>
      <c r="BM593" s="5"/>
      <c r="BN593" s="5"/>
      <c r="BO593" s="5"/>
      <c r="BP593" s="5"/>
    </row>
    <row r="594" spans="21:68" x14ac:dyDescent="0.25">
      <c r="U594" s="5"/>
      <c r="V594" s="5"/>
      <c r="W594" s="5"/>
      <c r="BM594" s="5"/>
      <c r="BN594" s="5"/>
      <c r="BO594" s="5"/>
      <c r="BP594" s="5"/>
    </row>
    <row r="595" spans="21:68" x14ac:dyDescent="0.25">
      <c r="U595" s="5"/>
      <c r="V595" s="5"/>
      <c r="W595" s="5"/>
      <c r="BM595" s="5"/>
      <c r="BN595" s="5"/>
      <c r="BO595" s="5"/>
      <c r="BP595" s="5"/>
    </row>
    <row r="596" spans="21:68" x14ac:dyDescent="0.25">
      <c r="U596" s="5"/>
      <c r="V596" s="5"/>
      <c r="W596" s="5"/>
      <c r="BM596" s="5"/>
      <c r="BN596" s="5"/>
      <c r="BO596" s="5"/>
      <c r="BP596" s="5"/>
    </row>
    <row r="597" spans="21:68" x14ac:dyDescent="0.25">
      <c r="U597" s="5"/>
      <c r="V597" s="5"/>
      <c r="W597" s="5"/>
      <c r="BM597" s="5"/>
      <c r="BN597" s="5"/>
      <c r="BO597" s="5"/>
      <c r="BP597" s="5"/>
    </row>
    <row r="598" spans="21:68" x14ac:dyDescent="0.25">
      <c r="U598" s="5"/>
      <c r="V598" s="5"/>
      <c r="W598" s="5"/>
      <c r="BM598" s="5"/>
      <c r="BN598" s="5"/>
      <c r="BO598" s="5"/>
      <c r="BP598" s="5"/>
    </row>
    <row r="599" spans="21:68" x14ac:dyDescent="0.25">
      <c r="U599" s="5"/>
      <c r="V599" s="5"/>
      <c r="W599" s="5"/>
      <c r="BM599" s="5"/>
      <c r="BN599" s="5"/>
      <c r="BO599" s="5"/>
      <c r="BP599" s="5"/>
    </row>
    <row r="600" spans="21:68" x14ac:dyDescent="0.25">
      <c r="U600" s="5"/>
      <c r="V600" s="5"/>
      <c r="W600" s="5"/>
      <c r="BM600" s="5"/>
      <c r="BN600" s="5"/>
      <c r="BO600" s="5"/>
      <c r="BP600" s="5"/>
    </row>
    <row r="601" spans="21:68" x14ac:dyDescent="0.25">
      <c r="U601" s="5"/>
      <c r="V601" s="5"/>
      <c r="W601" s="5"/>
      <c r="BM601" s="5"/>
      <c r="BN601" s="5"/>
      <c r="BO601" s="5"/>
      <c r="BP601" s="5"/>
    </row>
  </sheetData>
  <autoFilter ref="Q1:BK601" xr:uid="{3396DB30-F7F0-4EB5-BA1E-1B44683EA1A5}"/>
  <mergeCells count="10">
    <mergeCell ref="BA5:BC5"/>
    <mergeCell ref="BE5:BG5"/>
    <mergeCell ref="BI5:BK5"/>
    <mergeCell ref="I6:K6"/>
    <mergeCell ref="AW5:AY5"/>
    <mergeCell ref="AG5:AI5"/>
    <mergeCell ref="AO5:AQ5"/>
    <mergeCell ref="U5:W5"/>
    <mergeCell ref="AK5:AM5"/>
    <mergeCell ref="AS5:AU5"/>
  </mergeCells>
  <pageMargins left="0.72" right="0.17" top="0.39" bottom="0.25" header="0.3" footer="0.17"/>
  <pageSetup scale="65" orientation="landscape" r:id="rId1"/>
  <headerFooter>
    <oddFooter>&amp;C&amp;P&amp;R&amp;D</oddFooter>
  </headerFooter>
  <colBreaks count="4" manualBreakCount="4">
    <brk id="12" max="1048575" man="1"/>
    <brk id="28" min="1" max="72" man="1"/>
    <brk id="44" min="1" max="72" man="1"/>
    <brk id="60" min="1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4BBD-987F-4807-B6FB-0C5309F6D878}">
  <dimension ref="A1:P175"/>
  <sheetViews>
    <sheetView zoomScale="90" zoomScaleNormal="90" workbookViewId="0">
      <selection activeCell="A24" activeCellId="5" sqref="A8 A11 A14 A17 A20 A23:A26 A29:A34 A37:A41 A44:A45 A48:A52 A55 A60 A63:A66 A69 A71 A75 A78 A80:A81 A83:A84 A87 A89"/>
      <pivotSelection pane="bottomRight" showHeader="1" axis="axisRow" dimension="4" activeRow="23" previousRow="23" click="1" r:id="rId1">
        <pivotArea dataOnly="0" labelOnly="1" fieldPosition="0">
          <references count="1">
            <reference field="5" count="0"/>
          </references>
        </pivotArea>
      </pivotSelection>
    </sheetView>
  </sheetViews>
  <sheetFormatPr defaultRowHeight="15" x14ac:dyDescent="0.25"/>
  <cols>
    <col min="1" max="1" width="52.140625" bestFit="1" customWidth="1"/>
    <col min="2" max="2" width="16.7109375" bestFit="1" customWidth="1"/>
    <col min="4" max="4" width="11.7109375" bestFit="1" customWidth="1"/>
    <col min="5" max="5" width="11.28515625" bestFit="1" customWidth="1"/>
    <col min="7" max="7" width="49.28515625" bestFit="1" customWidth="1"/>
    <col min="8" max="8" width="14.140625" bestFit="1" customWidth="1"/>
    <col min="10" max="10" width="11.7109375" bestFit="1" customWidth="1"/>
    <col min="11" max="11" width="10.7109375" bestFit="1" customWidth="1"/>
    <col min="13" max="13" width="28.7109375" customWidth="1"/>
    <col min="14" max="14" width="14.7109375" customWidth="1"/>
    <col min="15" max="15" width="11.7109375" bestFit="1" customWidth="1"/>
    <col min="16" max="16" width="14.42578125" customWidth="1"/>
  </cols>
  <sheetData>
    <row r="1" spans="1:2" x14ac:dyDescent="0.25">
      <c r="A1" t="s">
        <v>87</v>
      </c>
      <c r="B1" s="96"/>
    </row>
    <row r="2" spans="1:2" x14ac:dyDescent="0.25">
      <c r="B2" s="96"/>
    </row>
    <row r="3" spans="1:2" x14ac:dyDescent="0.25">
      <c r="A3" s="95" t="s">
        <v>35</v>
      </c>
      <c r="B3" s="96" t="s">
        <v>36</v>
      </c>
    </row>
    <row r="4" spans="1:2" x14ac:dyDescent="0.25">
      <c r="A4" s="2" t="s">
        <v>37</v>
      </c>
      <c r="B4" s="96">
        <v>9137298.4299999997</v>
      </c>
    </row>
    <row r="5" spans="1:2" x14ac:dyDescent="0.25">
      <c r="A5" s="97" t="s">
        <v>38</v>
      </c>
      <c r="B5" s="96">
        <v>9137298.4299999997</v>
      </c>
    </row>
    <row r="6" spans="1:2" x14ac:dyDescent="0.25">
      <c r="A6" s="98" t="s">
        <v>39</v>
      </c>
      <c r="B6" s="96">
        <v>41250.019999999997</v>
      </c>
    </row>
    <row r="7" spans="1:2" x14ac:dyDescent="0.25">
      <c r="A7" s="99" t="s">
        <v>40</v>
      </c>
      <c r="B7" s="100">
        <v>41250.019999999997</v>
      </c>
    </row>
    <row r="8" spans="1:2" x14ac:dyDescent="0.25">
      <c r="A8" s="101">
        <v>44</v>
      </c>
      <c r="B8" s="96">
        <v>41250.019999999997</v>
      </c>
    </row>
    <row r="9" spans="1:2" x14ac:dyDescent="0.25">
      <c r="A9" s="98" t="s">
        <v>41</v>
      </c>
      <c r="B9" s="96">
        <v>159800</v>
      </c>
    </row>
    <row r="10" spans="1:2" x14ac:dyDescent="0.25">
      <c r="A10" s="99" t="s">
        <v>42</v>
      </c>
      <c r="B10" s="100">
        <v>159800</v>
      </c>
    </row>
    <row r="11" spans="1:2" x14ac:dyDescent="0.25">
      <c r="A11" s="101">
        <v>44</v>
      </c>
      <c r="B11" s="96">
        <v>159800</v>
      </c>
    </row>
    <row r="12" spans="1:2" x14ac:dyDescent="0.25">
      <c r="A12" s="98" t="s">
        <v>43</v>
      </c>
      <c r="B12" s="96">
        <v>174890.43</v>
      </c>
    </row>
    <row r="13" spans="1:2" x14ac:dyDescent="0.25">
      <c r="A13" s="99" t="s">
        <v>44</v>
      </c>
      <c r="B13" s="100">
        <v>174890.43</v>
      </c>
    </row>
    <row r="14" spans="1:2" x14ac:dyDescent="0.25">
      <c r="A14" s="101">
        <v>45</v>
      </c>
      <c r="B14" s="96">
        <v>174890.43</v>
      </c>
    </row>
    <row r="15" spans="1:2" x14ac:dyDescent="0.25">
      <c r="A15" s="98" t="s">
        <v>45</v>
      </c>
      <c r="B15" s="96">
        <v>286408.18000000005</v>
      </c>
    </row>
    <row r="16" spans="1:2" x14ac:dyDescent="0.25">
      <c r="A16" s="99" t="s">
        <v>46</v>
      </c>
      <c r="B16" s="100">
        <v>286408.18000000005</v>
      </c>
    </row>
    <row r="17" spans="1:2" x14ac:dyDescent="0.25">
      <c r="A17" s="101">
        <v>43</v>
      </c>
      <c r="B17" s="96">
        <v>286408.18000000005</v>
      </c>
    </row>
    <row r="18" spans="1:2" x14ac:dyDescent="0.25">
      <c r="A18" s="98" t="s">
        <v>47</v>
      </c>
      <c r="B18" s="96">
        <v>15897.14</v>
      </c>
    </row>
    <row r="19" spans="1:2" x14ac:dyDescent="0.25">
      <c r="A19" s="99" t="s">
        <v>48</v>
      </c>
      <c r="B19" s="100">
        <v>15897.14</v>
      </c>
    </row>
    <row r="20" spans="1:2" x14ac:dyDescent="0.25">
      <c r="A20" s="101">
        <v>43</v>
      </c>
      <c r="B20" s="96">
        <v>15897.14</v>
      </c>
    </row>
    <row r="21" spans="1:2" x14ac:dyDescent="0.25">
      <c r="A21" s="98" t="s">
        <v>49</v>
      </c>
      <c r="B21" s="96">
        <v>191645.90999999997</v>
      </c>
    </row>
    <row r="22" spans="1:2" x14ac:dyDescent="0.25">
      <c r="A22" s="99" t="s">
        <v>50</v>
      </c>
      <c r="B22" s="100">
        <v>191645.90999999997</v>
      </c>
    </row>
    <row r="23" spans="1:2" x14ac:dyDescent="0.25">
      <c r="A23" s="101">
        <v>39</v>
      </c>
      <c r="B23" s="96">
        <v>24985</v>
      </c>
    </row>
    <row r="24" spans="1:2" x14ac:dyDescent="0.25">
      <c r="A24" s="101">
        <v>40</v>
      </c>
      <c r="B24" s="96">
        <v>450</v>
      </c>
    </row>
    <row r="25" spans="1:2" x14ac:dyDescent="0.25">
      <c r="A25" s="101">
        <v>42</v>
      </c>
      <c r="B25" s="96">
        <v>69572.89</v>
      </c>
    </row>
    <row r="26" spans="1:2" x14ac:dyDescent="0.25">
      <c r="A26" s="101">
        <v>43</v>
      </c>
      <c r="B26" s="96">
        <v>96638.01999999999</v>
      </c>
    </row>
    <row r="27" spans="1:2" x14ac:dyDescent="0.25">
      <c r="A27" s="98" t="s">
        <v>51</v>
      </c>
      <c r="B27" s="96">
        <v>1931656.61</v>
      </c>
    </row>
    <row r="28" spans="1:2" x14ac:dyDescent="0.25">
      <c r="A28" s="99" t="s">
        <v>52</v>
      </c>
      <c r="B28" s="100">
        <v>1931656.61</v>
      </c>
    </row>
    <row r="29" spans="1:2" x14ac:dyDescent="0.25">
      <c r="A29" s="101">
        <v>39</v>
      </c>
      <c r="B29" s="96">
        <v>430476.42</v>
      </c>
    </row>
    <row r="30" spans="1:2" x14ac:dyDescent="0.25">
      <c r="A30" s="101">
        <v>40</v>
      </c>
      <c r="B30" s="96">
        <v>203118.84999999998</v>
      </c>
    </row>
    <row r="31" spans="1:2" x14ac:dyDescent="0.25">
      <c r="A31" s="101">
        <v>42</v>
      </c>
      <c r="B31" s="96">
        <v>48053.51</v>
      </c>
    </row>
    <row r="32" spans="1:2" x14ac:dyDescent="0.25">
      <c r="A32" s="101">
        <v>43</v>
      </c>
      <c r="B32" s="96">
        <v>11804.3</v>
      </c>
    </row>
    <row r="33" spans="1:2" x14ac:dyDescent="0.25">
      <c r="A33" s="101">
        <v>44</v>
      </c>
      <c r="B33" s="96">
        <v>262130.3</v>
      </c>
    </row>
    <row r="34" spans="1:2" x14ac:dyDescent="0.25">
      <c r="A34" s="101">
        <v>45</v>
      </c>
      <c r="B34" s="96">
        <v>976073.23</v>
      </c>
    </row>
    <row r="35" spans="1:2" x14ac:dyDescent="0.25">
      <c r="A35" s="98" t="s">
        <v>53</v>
      </c>
      <c r="B35" s="96">
        <v>3348195.29</v>
      </c>
    </row>
    <row r="36" spans="1:2" x14ac:dyDescent="0.25">
      <c r="A36" s="99" t="s">
        <v>54</v>
      </c>
      <c r="B36" s="100">
        <v>3348195.29</v>
      </c>
    </row>
    <row r="37" spans="1:2" x14ac:dyDescent="0.25">
      <c r="A37" s="101">
        <v>41</v>
      </c>
      <c r="B37" s="96">
        <v>876443.24999999988</v>
      </c>
    </row>
    <row r="38" spans="1:2" x14ac:dyDescent="0.25">
      <c r="A38" s="101">
        <v>42</v>
      </c>
      <c r="B38" s="96">
        <v>259873.24000000002</v>
      </c>
    </row>
    <row r="39" spans="1:2" x14ac:dyDescent="0.25">
      <c r="A39" s="101">
        <v>43</v>
      </c>
      <c r="B39" s="96">
        <v>1060251.53</v>
      </c>
    </row>
    <row r="40" spans="1:2" x14ac:dyDescent="0.25">
      <c r="A40" s="101">
        <v>44</v>
      </c>
      <c r="B40" s="96">
        <v>580312.21</v>
      </c>
    </row>
    <row r="41" spans="1:2" x14ac:dyDescent="0.25">
      <c r="A41" s="101">
        <v>45</v>
      </c>
      <c r="B41" s="96">
        <v>571315.06000000006</v>
      </c>
    </row>
    <row r="42" spans="1:2" x14ac:dyDescent="0.25">
      <c r="A42" s="98" t="s">
        <v>55</v>
      </c>
      <c r="B42" s="96">
        <v>2600759.0300000003</v>
      </c>
    </row>
    <row r="43" spans="1:2" x14ac:dyDescent="0.25">
      <c r="A43" s="99" t="s">
        <v>56</v>
      </c>
      <c r="B43" s="100">
        <v>2600759.0300000003</v>
      </c>
    </row>
    <row r="44" spans="1:2" x14ac:dyDescent="0.25">
      <c r="A44" s="101">
        <v>44</v>
      </c>
      <c r="B44" s="96">
        <v>53574.43</v>
      </c>
    </row>
    <row r="45" spans="1:2" x14ac:dyDescent="0.25">
      <c r="A45" s="101">
        <v>45</v>
      </c>
      <c r="B45" s="96">
        <v>2547184.6</v>
      </c>
    </row>
    <row r="46" spans="1:2" x14ac:dyDescent="0.25">
      <c r="A46" s="98" t="s">
        <v>57</v>
      </c>
      <c r="B46" s="96">
        <v>341862.57</v>
      </c>
    </row>
    <row r="47" spans="1:2" x14ac:dyDescent="0.25">
      <c r="A47" s="99" t="s">
        <v>58</v>
      </c>
      <c r="B47" s="100">
        <v>341862.57</v>
      </c>
    </row>
    <row r="48" spans="1:2" x14ac:dyDescent="0.25">
      <c r="A48" s="101">
        <v>39</v>
      </c>
      <c r="B48" s="96">
        <v>7199.07</v>
      </c>
    </row>
    <row r="49" spans="1:2" x14ac:dyDescent="0.25">
      <c r="A49" s="101">
        <v>40</v>
      </c>
      <c r="B49" s="96">
        <v>5980.57</v>
      </c>
    </row>
    <row r="50" spans="1:2" x14ac:dyDescent="0.25">
      <c r="A50" s="101">
        <v>42</v>
      </c>
      <c r="B50" s="96">
        <v>139000</v>
      </c>
    </row>
    <row r="51" spans="1:2" x14ac:dyDescent="0.25">
      <c r="A51" s="101">
        <v>44</v>
      </c>
      <c r="B51" s="96">
        <v>141148</v>
      </c>
    </row>
    <row r="52" spans="1:2" x14ac:dyDescent="0.25">
      <c r="A52" s="101">
        <v>45</v>
      </c>
      <c r="B52" s="96">
        <v>48534.93</v>
      </c>
    </row>
    <row r="53" spans="1:2" x14ac:dyDescent="0.25">
      <c r="A53" s="98" t="s">
        <v>59</v>
      </c>
      <c r="B53" s="96">
        <v>44933.25</v>
      </c>
    </row>
    <row r="54" spans="1:2" x14ac:dyDescent="0.25">
      <c r="A54" s="99" t="s">
        <v>60</v>
      </c>
      <c r="B54" s="100">
        <v>44933.25</v>
      </c>
    </row>
    <row r="55" spans="1:2" x14ac:dyDescent="0.25">
      <c r="A55" s="101">
        <v>40</v>
      </c>
      <c r="B55" s="96">
        <v>44933.25</v>
      </c>
    </row>
    <row r="56" spans="1:2" x14ac:dyDescent="0.25">
      <c r="A56" s="2" t="s">
        <v>61</v>
      </c>
      <c r="B56" s="96">
        <v>5179293.8</v>
      </c>
    </row>
    <row r="57" spans="1:2" x14ac:dyDescent="0.25">
      <c r="A57" s="97" t="s">
        <v>62</v>
      </c>
      <c r="B57" s="96">
        <v>2024315.7399999998</v>
      </c>
    </row>
    <row r="58" spans="1:2" x14ac:dyDescent="0.25">
      <c r="A58" s="98" t="s">
        <v>43</v>
      </c>
      <c r="B58" s="96">
        <v>7500.08</v>
      </c>
    </row>
    <row r="59" spans="1:2" x14ac:dyDescent="0.25">
      <c r="A59" s="102" t="s">
        <v>63</v>
      </c>
      <c r="B59" s="103">
        <v>7500.08</v>
      </c>
    </row>
    <row r="60" spans="1:2" x14ac:dyDescent="0.25">
      <c r="A60" s="101">
        <v>42</v>
      </c>
      <c r="B60" s="96">
        <v>7500.08</v>
      </c>
    </row>
    <row r="61" spans="1:2" x14ac:dyDescent="0.25">
      <c r="A61" s="98" t="s">
        <v>55</v>
      </c>
      <c r="B61" s="96">
        <v>1549679.74</v>
      </c>
    </row>
    <row r="62" spans="1:2" x14ac:dyDescent="0.25">
      <c r="A62" s="102" t="s">
        <v>64</v>
      </c>
      <c r="B62" s="103">
        <v>1549679.74</v>
      </c>
    </row>
    <row r="63" spans="1:2" x14ac:dyDescent="0.25">
      <c r="A63" s="101">
        <v>42</v>
      </c>
      <c r="B63" s="96">
        <v>105608.08</v>
      </c>
    </row>
    <row r="64" spans="1:2" x14ac:dyDescent="0.25">
      <c r="A64" s="101">
        <v>43</v>
      </c>
      <c r="B64" s="96">
        <v>392109.27000000008</v>
      </c>
    </row>
    <row r="65" spans="1:2" x14ac:dyDescent="0.25">
      <c r="A65" s="101">
        <v>44</v>
      </c>
      <c r="B65" s="96">
        <v>667461.19999999995</v>
      </c>
    </row>
    <row r="66" spans="1:2" x14ac:dyDescent="0.25">
      <c r="A66" s="101">
        <v>45</v>
      </c>
      <c r="B66" s="96">
        <v>384501.19</v>
      </c>
    </row>
    <row r="67" spans="1:2" x14ac:dyDescent="0.25">
      <c r="A67" s="98" t="s">
        <v>57</v>
      </c>
      <c r="B67" s="96">
        <v>467135.92000000004</v>
      </c>
    </row>
    <row r="68" spans="1:2" x14ac:dyDescent="0.25">
      <c r="A68" s="102" t="s">
        <v>65</v>
      </c>
      <c r="B68" s="103">
        <v>415674.76</v>
      </c>
    </row>
    <row r="69" spans="1:2" x14ac:dyDescent="0.25">
      <c r="A69" s="101">
        <v>42</v>
      </c>
      <c r="B69" s="96">
        <v>415674.76</v>
      </c>
    </row>
    <row r="70" spans="1:2" x14ac:dyDescent="0.25">
      <c r="A70" s="102" t="s">
        <v>66</v>
      </c>
      <c r="B70" s="103">
        <v>51461.16</v>
      </c>
    </row>
    <row r="71" spans="1:2" x14ac:dyDescent="0.25">
      <c r="A71" s="101">
        <v>41</v>
      </c>
      <c r="B71" s="96">
        <v>51461.16</v>
      </c>
    </row>
    <row r="72" spans="1:2" x14ac:dyDescent="0.25">
      <c r="A72" s="97" t="s">
        <v>67</v>
      </c>
      <c r="B72" s="96">
        <v>3154978.06</v>
      </c>
    </row>
    <row r="73" spans="1:2" x14ac:dyDescent="0.25">
      <c r="A73" s="98" t="s">
        <v>43</v>
      </c>
      <c r="B73" s="96">
        <v>9540</v>
      </c>
    </row>
    <row r="74" spans="1:2" x14ac:dyDescent="0.25">
      <c r="A74" s="104" t="s">
        <v>68</v>
      </c>
      <c r="B74" s="105">
        <v>9540</v>
      </c>
    </row>
    <row r="75" spans="1:2" x14ac:dyDescent="0.25">
      <c r="A75" s="101">
        <v>41</v>
      </c>
      <c r="B75" s="96">
        <v>9540</v>
      </c>
    </row>
    <row r="76" spans="1:2" x14ac:dyDescent="0.25">
      <c r="A76" s="98" t="s">
        <v>47</v>
      </c>
      <c r="B76" s="96">
        <v>3112635.97</v>
      </c>
    </row>
    <row r="77" spans="1:2" x14ac:dyDescent="0.25">
      <c r="A77" s="104" t="s">
        <v>69</v>
      </c>
      <c r="B77" s="105">
        <v>295013.64</v>
      </c>
    </row>
    <row r="78" spans="1:2" x14ac:dyDescent="0.25">
      <c r="A78" s="101">
        <v>44</v>
      </c>
      <c r="B78" s="96">
        <v>295013.64</v>
      </c>
    </row>
    <row r="79" spans="1:2" x14ac:dyDescent="0.25">
      <c r="A79" s="104" t="s">
        <v>70</v>
      </c>
      <c r="B79" s="105">
        <v>2744842.27</v>
      </c>
    </row>
    <row r="80" spans="1:2" x14ac:dyDescent="0.25">
      <c r="A80" s="101">
        <v>41</v>
      </c>
      <c r="B80" s="96">
        <v>82500.98</v>
      </c>
    </row>
    <row r="81" spans="1:16" x14ac:dyDescent="0.25">
      <c r="A81" s="101">
        <v>43</v>
      </c>
      <c r="B81" s="96">
        <v>2662341.29</v>
      </c>
    </row>
    <row r="82" spans="1:16" x14ac:dyDescent="0.25">
      <c r="A82" s="104" t="s">
        <v>71</v>
      </c>
      <c r="B82" s="105">
        <v>72780.06</v>
      </c>
    </row>
    <row r="83" spans="1:16" x14ac:dyDescent="0.25">
      <c r="A83" s="101">
        <v>39</v>
      </c>
      <c r="B83" s="96">
        <v>6215</v>
      </c>
    </row>
    <row r="84" spans="1:16" x14ac:dyDescent="0.25">
      <c r="A84" s="101" t="s">
        <v>72</v>
      </c>
      <c r="B84" s="96">
        <v>66565.06</v>
      </c>
    </row>
    <row r="85" spans="1:16" x14ac:dyDescent="0.25">
      <c r="A85" s="98" t="s">
        <v>55</v>
      </c>
      <c r="B85" s="96">
        <v>32802.090000000004</v>
      </c>
    </row>
    <row r="86" spans="1:16" x14ac:dyDescent="0.25">
      <c r="A86" s="104" t="s">
        <v>73</v>
      </c>
      <c r="B86" s="105">
        <v>32525.58</v>
      </c>
    </row>
    <row r="87" spans="1:16" x14ac:dyDescent="0.25">
      <c r="A87" s="101">
        <v>41</v>
      </c>
      <c r="B87" s="96">
        <v>32525.58</v>
      </c>
    </row>
    <row r="88" spans="1:16" x14ac:dyDescent="0.25">
      <c r="A88" s="104" t="s">
        <v>74</v>
      </c>
      <c r="B88" s="105">
        <v>276.51</v>
      </c>
    </row>
    <row r="89" spans="1:16" x14ac:dyDescent="0.25">
      <c r="A89" s="101">
        <v>45</v>
      </c>
      <c r="B89" s="96">
        <v>276.51</v>
      </c>
    </row>
    <row r="90" spans="1:16" x14ac:dyDescent="0.25">
      <c r="A90" s="2" t="s">
        <v>75</v>
      </c>
      <c r="B90" s="96">
        <v>14316592.229999999</v>
      </c>
    </row>
    <row r="92" spans="1:16" x14ac:dyDescent="0.25">
      <c r="K92" s="117"/>
    </row>
    <row r="93" spans="1:16" x14ac:dyDescent="0.25">
      <c r="K93" s="117"/>
    </row>
    <row r="94" spans="1:16" x14ac:dyDescent="0.25">
      <c r="E94" s="127" t="s">
        <v>82</v>
      </c>
      <c r="K94" s="117"/>
    </row>
    <row r="95" spans="1:16" x14ac:dyDescent="0.25">
      <c r="E95" s="128">
        <v>653077.78</v>
      </c>
      <c r="K95" s="128">
        <v>1252891</v>
      </c>
      <c r="P95" s="128">
        <v>221599</v>
      </c>
    </row>
    <row r="96" spans="1:16" x14ac:dyDescent="0.25">
      <c r="A96" s="106" t="s">
        <v>35</v>
      </c>
      <c r="B96" s="118" t="s">
        <v>36</v>
      </c>
      <c r="E96" s="119"/>
      <c r="G96" s="107"/>
      <c r="H96" s="120"/>
      <c r="K96" s="117"/>
    </row>
    <row r="97" spans="1:16" x14ac:dyDescent="0.25">
      <c r="A97" s="107" t="s">
        <v>37</v>
      </c>
      <c r="B97" s="120">
        <v>9137298.4299999997</v>
      </c>
      <c r="E97" s="119"/>
      <c r="G97" s="107" t="s">
        <v>61</v>
      </c>
      <c r="H97" s="120">
        <v>5179293.8</v>
      </c>
      <c r="K97" s="117"/>
      <c r="M97" s="107" t="s">
        <v>80</v>
      </c>
    </row>
    <row r="98" spans="1:16" x14ac:dyDescent="0.25">
      <c r="A98" s="108" t="s">
        <v>38</v>
      </c>
      <c r="B98" s="121">
        <v>9137298.4299999997</v>
      </c>
      <c r="E98" s="119"/>
      <c r="G98" s="108" t="s">
        <v>62</v>
      </c>
      <c r="H98" s="121">
        <v>2024315.7399999998</v>
      </c>
      <c r="K98" s="117"/>
      <c r="M98" s="114" t="s">
        <v>81</v>
      </c>
      <c r="N98" s="116">
        <v>9000000</v>
      </c>
      <c r="O98" s="10">
        <f>N98/9000000</f>
        <v>1</v>
      </c>
      <c r="P98" s="129">
        <f>P95*O98</f>
        <v>221599</v>
      </c>
    </row>
    <row r="99" spans="1:16" x14ac:dyDescent="0.25">
      <c r="A99" s="98" t="s">
        <v>39</v>
      </c>
      <c r="B99" s="96">
        <v>41250.019999999997</v>
      </c>
      <c r="E99" s="119"/>
      <c r="G99" s="98" t="s">
        <v>43</v>
      </c>
      <c r="H99" s="96">
        <v>7500.08</v>
      </c>
      <c r="K99" s="117"/>
    </row>
    <row r="100" spans="1:16" x14ac:dyDescent="0.25">
      <c r="A100" s="109" t="s">
        <v>40</v>
      </c>
      <c r="B100" s="113">
        <v>41250.019999999997</v>
      </c>
      <c r="D100" s="10">
        <f>B100/25000000</f>
        <v>1.6500007999999998E-3</v>
      </c>
      <c r="E100" s="119">
        <f>D100*$E$95</f>
        <v>1077.578859462224</v>
      </c>
      <c r="G100" s="111" t="s">
        <v>63</v>
      </c>
      <c r="H100" s="122">
        <v>7500.08</v>
      </c>
      <c r="J100" s="10">
        <f>H100/50000000</f>
        <v>1.5000159999999999E-4</v>
      </c>
      <c r="K100" s="117">
        <f>J100*$K$95</f>
        <v>187.93565462559999</v>
      </c>
    </row>
    <row r="101" spans="1:16" x14ac:dyDescent="0.25">
      <c r="A101" s="101">
        <v>44</v>
      </c>
      <c r="B101" s="96">
        <v>41250.019999999997</v>
      </c>
      <c r="E101" s="119"/>
      <c r="G101" s="101">
        <v>42</v>
      </c>
      <c r="H101" s="96">
        <v>7500.08</v>
      </c>
      <c r="K101" s="117"/>
    </row>
    <row r="102" spans="1:16" x14ac:dyDescent="0.25">
      <c r="A102" s="98" t="s">
        <v>41</v>
      </c>
      <c r="B102" s="96">
        <v>159800</v>
      </c>
      <c r="E102" s="119"/>
      <c r="G102" s="98" t="s">
        <v>55</v>
      </c>
      <c r="H102" s="96">
        <v>1549679.74</v>
      </c>
      <c r="K102" s="117"/>
    </row>
    <row r="103" spans="1:16" x14ac:dyDescent="0.25">
      <c r="A103" s="109" t="s">
        <v>42</v>
      </c>
      <c r="B103" s="113">
        <v>159800</v>
      </c>
      <c r="D103" s="10">
        <f>B103/25000000</f>
        <v>6.3920000000000001E-3</v>
      </c>
      <c r="E103" s="119">
        <f>D103*$E$95</f>
        <v>4174.47316976</v>
      </c>
      <c r="G103" s="111" t="s">
        <v>64</v>
      </c>
      <c r="H103" s="122">
        <v>1549679.74</v>
      </c>
      <c r="J103" s="10">
        <f>H103/50000000</f>
        <v>3.09935948E-2</v>
      </c>
      <c r="K103" s="117">
        <f>J103*$K$95</f>
        <v>38831.595982566796</v>
      </c>
    </row>
    <row r="104" spans="1:16" x14ac:dyDescent="0.25">
      <c r="A104" s="101">
        <v>44</v>
      </c>
      <c r="B104" s="96">
        <v>159800</v>
      </c>
      <c r="E104" s="119"/>
      <c r="G104" s="101">
        <v>42</v>
      </c>
      <c r="H104" s="96">
        <v>105608.08</v>
      </c>
      <c r="K104" s="117"/>
    </row>
    <row r="105" spans="1:16" x14ac:dyDescent="0.25">
      <c r="A105" s="98" t="s">
        <v>43</v>
      </c>
      <c r="B105" s="96">
        <v>174890.43</v>
      </c>
      <c r="E105" s="119"/>
      <c r="G105" s="101">
        <v>43</v>
      </c>
      <c r="H105" s="96">
        <v>392109.27000000008</v>
      </c>
      <c r="K105" s="117"/>
    </row>
    <row r="106" spans="1:16" x14ac:dyDescent="0.25">
      <c r="A106" s="109" t="s">
        <v>44</v>
      </c>
      <c r="B106" s="113">
        <v>174890.43</v>
      </c>
      <c r="D106" s="10">
        <f>B106/25000000</f>
        <v>6.9956172E-3</v>
      </c>
      <c r="E106" s="119">
        <f>D106*$E$95</f>
        <v>4568.6821507058166</v>
      </c>
      <c r="G106" s="101">
        <v>44</v>
      </c>
      <c r="H106" s="96">
        <v>667461.19999999995</v>
      </c>
      <c r="K106" s="117"/>
    </row>
    <row r="107" spans="1:16" x14ac:dyDescent="0.25">
      <c r="A107" s="101">
        <v>45</v>
      </c>
      <c r="B107" s="96">
        <v>174890.43</v>
      </c>
      <c r="E107" s="119"/>
      <c r="G107" s="101">
        <v>45</v>
      </c>
      <c r="H107" s="96">
        <v>384501.19</v>
      </c>
      <c r="K107" s="117"/>
    </row>
    <row r="108" spans="1:16" x14ac:dyDescent="0.25">
      <c r="A108" s="98" t="s">
        <v>45</v>
      </c>
      <c r="B108" s="96">
        <v>286408.18000000005</v>
      </c>
      <c r="E108" s="119"/>
      <c r="G108" s="98" t="s">
        <v>57</v>
      </c>
      <c r="H108" s="96">
        <v>467135.92000000004</v>
      </c>
      <c r="K108" s="117"/>
    </row>
    <row r="109" spans="1:16" x14ac:dyDescent="0.25">
      <c r="A109" s="109" t="s">
        <v>46</v>
      </c>
      <c r="B109" s="113">
        <v>286408.18000000005</v>
      </c>
      <c r="D109" s="10">
        <f>B109/25000000</f>
        <v>1.1456327200000001E-2</v>
      </c>
      <c r="E109" s="119">
        <f>D109*$E$95</f>
        <v>7481.8727347296172</v>
      </c>
      <c r="G109" s="111" t="s">
        <v>65</v>
      </c>
      <c r="H109" s="122">
        <v>415674.76</v>
      </c>
      <c r="J109" s="10">
        <f>H109/50000000</f>
        <v>8.3134951999999998E-3</v>
      </c>
      <c r="K109" s="117">
        <f>J109*$K$95</f>
        <v>10415.9033146232</v>
      </c>
    </row>
    <row r="110" spans="1:16" x14ac:dyDescent="0.25">
      <c r="A110" s="101">
        <v>43</v>
      </c>
      <c r="B110" s="96">
        <v>286408.18000000005</v>
      </c>
      <c r="E110" s="119"/>
      <c r="G110" s="101">
        <v>42</v>
      </c>
      <c r="H110" s="96">
        <v>415674.76</v>
      </c>
      <c r="K110" s="117"/>
    </row>
    <row r="111" spans="1:16" x14ac:dyDescent="0.25">
      <c r="A111" s="98" t="s">
        <v>47</v>
      </c>
      <c r="B111" s="96">
        <v>15897.14</v>
      </c>
      <c r="E111" s="119"/>
      <c r="G111" s="111" t="s">
        <v>66</v>
      </c>
      <c r="H111" s="122">
        <v>51461.16</v>
      </c>
      <c r="J111" s="10">
        <f>H111/50000000</f>
        <v>1.0292232E-3</v>
      </c>
      <c r="K111" s="117">
        <f>J111*$K$95</f>
        <v>1289.5044842712</v>
      </c>
    </row>
    <row r="112" spans="1:16" x14ac:dyDescent="0.25">
      <c r="A112" s="109" t="s">
        <v>48</v>
      </c>
      <c r="B112" s="113">
        <v>15897.14</v>
      </c>
      <c r="D112" s="10">
        <f>B112/25000000</f>
        <v>6.3588559999999998E-4</v>
      </c>
      <c r="E112" s="119">
        <f>D112*$E$95</f>
        <v>415.28275598196802</v>
      </c>
      <c r="G112" s="101">
        <v>41</v>
      </c>
      <c r="H112" s="96">
        <v>51461.16</v>
      </c>
      <c r="K112" s="117"/>
    </row>
    <row r="113" spans="1:11" x14ac:dyDescent="0.25">
      <c r="A113" s="101">
        <v>43</v>
      </c>
      <c r="B113" s="96">
        <v>15897.14</v>
      </c>
      <c r="E113" s="119"/>
      <c r="G113" s="108" t="s">
        <v>67</v>
      </c>
      <c r="H113" s="121">
        <v>3154978.06</v>
      </c>
      <c r="K113" s="117"/>
    </row>
    <row r="114" spans="1:11" x14ac:dyDescent="0.25">
      <c r="A114" s="98" t="s">
        <v>49</v>
      </c>
      <c r="B114" s="96">
        <v>191645.90999999997</v>
      </c>
      <c r="E114" s="119"/>
      <c r="G114" s="98" t="s">
        <v>43</v>
      </c>
      <c r="H114" s="96">
        <v>9540</v>
      </c>
      <c r="K114" s="117"/>
    </row>
    <row r="115" spans="1:11" x14ac:dyDescent="0.25">
      <c r="A115" s="109" t="s">
        <v>50</v>
      </c>
      <c r="B115" s="113">
        <v>191645.90999999997</v>
      </c>
      <c r="D115" s="10">
        <f>B115/25000000</f>
        <v>7.6658363999999989E-3</v>
      </c>
      <c r="E115" s="119">
        <f>D115*$E$95</f>
        <v>5006.3874179551913</v>
      </c>
      <c r="G115" s="112" t="s">
        <v>68</v>
      </c>
      <c r="H115" s="123">
        <v>9540</v>
      </c>
      <c r="J115" s="10">
        <f>H115/50000000</f>
        <v>1.908E-4</v>
      </c>
      <c r="K115" s="117">
        <f>J115*$K$95</f>
        <v>239.05160280000001</v>
      </c>
    </row>
    <row r="116" spans="1:11" x14ac:dyDescent="0.25">
      <c r="A116" s="101">
        <v>39</v>
      </c>
      <c r="B116" s="96">
        <v>24985</v>
      </c>
      <c r="E116" s="119"/>
      <c r="G116" s="101">
        <v>41</v>
      </c>
      <c r="H116" s="96">
        <v>9540</v>
      </c>
      <c r="K116" s="117"/>
    </row>
    <row r="117" spans="1:11" x14ac:dyDescent="0.25">
      <c r="A117" s="101">
        <v>40</v>
      </c>
      <c r="B117" s="96">
        <v>450</v>
      </c>
      <c r="E117" s="119"/>
      <c r="G117" s="98" t="s">
        <v>47</v>
      </c>
      <c r="H117" s="96">
        <v>3112635.97</v>
      </c>
      <c r="K117" s="117"/>
    </row>
    <row r="118" spans="1:11" x14ac:dyDescent="0.25">
      <c r="A118" s="101">
        <v>42</v>
      </c>
      <c r="B118" s="96">
        <v>69572.89</v>
      </c>
      <c r="E118" s="119"/>
      <c r="G118" s="112" t="s">
        <v>69</v>
      </c>
      <c r="H118" s="123">
        <v>295013.64</v>
      </c>
      <c r="J118" s="10">
        <f>H118/50000000</f>
        <v>5.9002728000000001E-3</v>
      </c>
      <c r="K118" s="117">
        <f>J118*$K$95</f>
        <v>7392.3986886647999</v>
      </c>
    </row>
    <row r="119" spans="1:11" x14ac:dyDescent="0.25">
      <c r="A119" s="101">
        <v>43</v>
      </c>
      <c r="B119" s="96">
        <v>96638.01999999999</v>
      </c>
      <c r="E119" s="119"/>
      <c r="G119" s="101">
        <v>44</v>
      </c>
      <c r="H119" s="96">
        <v>295013.64</v>
      </c>
      <c r="K119" s="117"/>
    </row>
    <row r="120" spans="1:11" x14ac:dyDescent="0.25">
      <c r="A120" s="98" t="s">
        <v>51</v>
      </c>
      <c r="B120" s="96">
        <v>1931656.61</v>
      </c>
      <c r="E120" s="119"/>
      <c r="G120" s="112" t="s">
        <v>70</v>
      </c>
      <c r="H120" s="123">
        <v>2744842.27</v>
      </c>
      <c r="J120" s="10">
        <f>H120/50000000</f>
        <v>5.4896845399999998E-2</v>
      </c>
      <c r="K120" s="117">
        <f>J120*$K$95</f>
        <v>68779.763530051394</v>
      </c>
    </row>
    <row r="121" spans="1:11" x14ac:dyDescent="0.25">
      <c r="A121" s="109" t="s">
        <v>52</v>
      </c>
      <c r="B121" s="113">
        <v>1931656.61</v>
      </c>
      <c r="D121" s="10">
        <f>B121/25000000</f>
        <v>7.7266264400000007E-2</v>
      </c>
      <c r="E121" s="119">
        <f>D121*$E$95</f>
        <v>50460.880423245042</v>
      </c>
      <c r="G121" s="101">
        <v>41</v>
      </c>
      <c r="H121" s="96">
        <v>82500.98</v>
      </c>
      <c r="K121" s="117"/>
    </row>
    <row r="122" spans="1:11" x14ac:dyDescent="0.25">
      <c r="A122" s="101">
        <v>39</v>
      </c>
      <c r="B122" s="96">
        <v>430476.42</v>
      </c>
      <c r="E122" s="119"/>
      <c r="G122" s="101">
        <v>43</v>
      </c>
      <c r="H122" s="96">
        <v>2662341.29</v>
      </c>
      <c r="K122" s="117"/>
    </row>
    <row r="123" spans="1:11" x14ac:dyDescent="0.25">
      <c r="A123" s="101">
        <v>40</v>
      </c>
      <c r="B123" s="96">
        <v>203118.84999999998</v>
      </c>
      <c r="E123" s="119"/>
      <c r="G123" s="112" t="s">
        <v>71</v>
      </c>
      <c r="H123" s="123">
        <v>72780.06</v>
      </c>
      <c r="J123" s="10">
        <f>H123/50000000</f>
        <v>1.4556012E-3</v>
      </c>
      <c r="K123" s="117">
        <f>J123*$K$95</f>
        <v>1823.7096430692</v>
      </c>
    </row>
    <row r="124" spans="1:11" x14ac:dyDescent="0.25">
      <c r="A124" s="101">
        <v>42</v>
      </c>
      <c r="B124" s="96">
        <v>48053.51</v>
      </c>
      <c r="E124" s="119"/>
      <c r="G124" s="101">
        <v>39</v>
      </c>
      <c r="H124" s="96">
        <v>6215</v>
      </c>
      <c r="K124" s="117"/>
    </row>
    <row r="125" spans="1:11" x14ac:dyDescent="0.25">
      <c r="A125" s="101">
        <v>43</v>
      </c>
      <c r="B125" s="96">
        <v>11804.3</v>
      </c>
      <c r="E125" s="119"/>
      <c r="G125" s="101" t="s">
        <v>72</v>
      </c>
      <c r="H125" s="96">
        <v>66565.06</v>
      </c>
      <c r="K125" s="117"/>
    </row>
    <row r="126" spans="1:11" x14ac:dyDescent="0.25">
      <c r="A126" s="101">
        <v>44</v>
      </c>
      <c r="B126" s="96">
        <v>262130.3</v>
      </c>
      <c r="E126" s="119"/>
      <c r="G126" s="98" t="s">
        <v>55</v>
      </c>
      <c r="H126" s="96">
        <v>32802.090000000004</v>
      </c>
      <c r="K126" s="117"/>
    </row>
    <row r="127" spans="1:11" x14ac:dyDescent="0.25">
      <c r="A127" s="101">
        <v>45</v>
      </c>
      <c r="B127" s="96">
        <v>976073.23</v>
      </c>
      <c r="E127" s="119"/>
      <c r="G127" s="112" t="s">
        <v>73</v>
      </c>
      <c r="H127" s="123">
        <v>32525.58</v>
      </c>
      <c r="J127" s="10">
        <f>H127/50000000</f>
        <v>6.5051160000000009E-4</v>
      </c>
      <c r="K127" s="117">
        <f>J127*$K$95</f>
        <v>815.02012903560012</v>
      </c>
    </row>
    <row r="128" spans="1:11" x14ac:dyDescent="0.25">
      <c r="A128" s="98" t="s">
        <v>53</v>
      </c>
      <c r="B128" s="96">
        <v>3348195.29</v>
      </c>
      <c r="E128" s="119"/>
      <c r="G128" s="101">
        <v>41</v>
      </c>
      <c r="H128" s="96">
        <v>32525.58</v>
      </c>
      <c r="K128" s="117"/>
    </row>
    <row r="129" spans="1:11" x14ac:dyDescent="0.25">
      <c r="A129" s="109" t="s">
        <v>54</v>
      </c>
      <c r="B129" s="113">
        <v>3348195.29</v>
      </c>
      <c r="D129" s="10">
        <f>B129/25000000</f>
        <v>0.1339278116</v>
      </c>
      <c r="E129" s="119">
        <f>D129*$E$95</f>
        <v>87465.277879986257</v>
      </c>
      <c r="G129" s="112" t="s">
        <v>74</v>
      </c>
      <c r="H129" s="123">
        <v>276.51</v>
      </c>
      <c r="J129" s="10">
        <f>H129/50000000</f>
        <v>5.5302E-6</v>
      </c>
      <c r="K129" s="117">
        <f>J129*$K$95</f>
        <v>6.9287378082000002</v>
      </c>
    </row>
    <row r="130" spans="1:11" x14ac:dyDescent="0.25">
      <c r="A130" s="101">
        <v>41</v>
      </c>
      <c r="B130" s="96">
        <v>876443.24999999988</v>
      </c>
      <c r="E130" s="119"/>
      <c r="G130" s="101">
        <v>45</v>
      </c>
      <c r="H130" s="96">
        <v>276.51</v>
      </c>
      <c r="K130" s="117"/>
    </row>
    <row r="131" spans="1:11" x14ac:dyDescent="0.25">
      <c r="A131" s="101">
        <v>42</v>
      </c>
      <c r="B131" s="96">
        <v>259873.24000000002</v>
      </c>
      <c r="E131" s="119"/>
      <c r="K131" s="117"/>
    </row>
    <row r="132" spans="1:11" x14ac:dyDescent="0.25">
      <c r="A132" s="101">
        <v>43</v>
      </c>
      <c r="B132" s="96">
        <v>1060251.53</v>
      </c>
      <c r="E132" s="119"/>
      <c r="G132" s="114" t="s">
        <v>78</v>
      </c>
      <c r="H132" s="115">
        <f>50000000-H100-H103-H109-H111-H115-H118-H120-H123-H127-H129</f>
        <v>44820706.200000003</v>
      </c>
      <c r="J132" s="10">
        <f>H132/50000000</f>
        <v>0.89641412400000009</v>
      </c>
      <c r="K132" s="117">
        <f>J132*$K$95</f>
        <v>1123109.188232484</v>
      </c>
    </row>
    <row r="133" spans="1:11" x14ac:dyDescent="0.25">
      <c r="A133" s="101">
        <v>44</v>
      </c>
      <c r="B133" s="96">
        <v>580312.21</v>
      </c>
      <c r="E133" s="119"/>
      <c r="J133" s="10">
        <f>SUM(J100:J132)</f>
        <v>1</v>
      </c>
      <c r="K133" s="117">
        <f>J133*$K$95</f>
        <v>1252891</v>
      </c>
    </row>
    <row r="134" spans="1:11" x14ac:dyDescent="0.25">
      <c r="A134" s="101">
        <v>45</v>
      </c>
      <c r="B134" s="96">
        <v>571315.06000000006</v>
      </c>
      <c r="E134" s="119"/>
      <c r="G134" t="s">
        <v>77</v>
      </c>
      <c r="H134" s="110">
        <f>H97+H132</f>
        <v>50000000</v>
      </c>
      <c r="J134" s="10">
        <f>H134/50000000</f>
        <v>1</v>
      </c>
      <c r="K134" s="117"/>
    </row>
    <row r="135" spans="1:11" x14ac:dyDescent="0.25">
      <c r="A135" s="98" t="s">
        <v>55</v>
      </c>
      <c r="B135" s="96">
        <v>2600759.0300000003</v>
      </c>
      <c r="E135" s="119"/>
      <c r="K135" s="117"/>
    </row>
    <row r="136" spans="1:11" x14ac:dyDescent="0.25">
      <c r="A136" s="109" t="s">
        <v>56</v>
      </c>
      <c r="B136" s="113">
        <v>2600759.0300000003</v>
      </c>
      <c r="D136" s="10">
        <f>B136/25000000</f>
        <v>0.1040303612</v>
      </c>
      <c r="E136" s="119">
        <f>D136*$E$95</f>
        <v>67939.917345094145</v>
      </c>
      <c r="K136" s="117"/>
    </row>
    <row r="137" spans="1:11" x14ac:dyDescent="0.25">
      <c r="A137" s="101">
        <v>44</v>
      </c>
      <c r="B137" s="96">
        <v>53574.43</v>
      </c>
      <c r="E137" s="119"/>
      <c r="K137" s="117"/>
    </row>
    <row r="138" spans="1:11" x14ac:dyDescent="0.25">
      <c r="A138" s="101">
        <v>45</v>
      </c>
      <c r="B138" s="96">
        <v>2547184.6</v>
      </c>
      <c r="E138" s="119"/>
      <c r="K138" s="117"/>
    </row>
    <row r="139" spans="1:11" x14ac:dyDescent="0.25">
      <c r="A139" s="98" t="s">
        <v>57</v>
      </c>
      <c r="B139" s="96">
        <v>341862.57</v>
      </c>
      <c r="E139" s="119"/>
      <c r="K139" s="117"/>
    </row>
    <row r="140" spans="1:11" x14ac:dyDescent="0.25">
      <c r="A140" s="109" t="s">
        <v>58</v>
      </c>
      <c r="B140" s="113">
        <v>341862.57</v>
      </c>
      <c r="D140" s="10">
        <f>B140/25000000</f>
        <v>1.36745028E-2</v>
      </c>
      <c r="E140" s="119">
        <f>D140*$E$95</f>
        <v>8930.5139312277843</v>
      </c>
      <c r="K140" s="117"/>
    </row>
    <row r="141" spans="1:11" x14ac:dyDescent="0.25">
      <c r="A141" s="101">
        <v>39</v>
      </c>
      <c r="B141" s="96">
        <v>7199.07</v>
      </c>
      <c r="E141" s="119"/>
      <c r="K141" s="117"/>
    </row>
    <row r="142" spans="1:11" x14ac:dyDescent="0.25">
      <c r="A142" s="101">
        <v>40</v>
      </c>
      <c r="B142" s="96">
        <v>5980.57</v>
      </c>
      <c r="E142" s="119"/>
      <c r="K142" s="117"/>
    </row>
    <row r="143" spans="1:11" x14ac:dyDescent="0.25">
      <c r="A143" s="101">
        <v>42</v>
      </c>
      <c r="B143" s="96">
        <v>139000</v>
      </c>
      <c r="E143" s="119"/>
      <c r="K143" s="117"/>
    </row>
    <row r="144" spans="1:11" x14ac:dyDescent="0.25">
      <c r="A144" s="101">
        <v>44</v>
      </c>
      <c r="B144" s="96">
        <v>141148</v>
      </c>
      <c r="E144" s="119"/>
      <c r="K144" s="117"/>
    </row>
    <row r="145" spans="1:11" x14ac:dyDescent="0.25">
      <c r="A145" s="101">
        <v>45</v>
      </c>
      <c r="B145" s="96">
        <v>48534.93</v>
      </c>
      <c r="E145" s="119"/>
      <c r="K145" s="117"/>
    </row>
    <row r="146" spans="1:11" x14ac:dyDescent="0.25">
      <c r="A146" s="98" t="s">
        <v>59</v>
      </c>
      <c r="B146" s="96">
        <v>44933.25</v>
      </c>
      <c r="E146" s="119"/>
      <c r="K146" s="117"/>
    </row>
    <row r="147" spans="1:11" x14ac:dyDescent="0.25">
      <c r="A147" s="109" t="s">
        <v>60</v>
      </c>
      <c r="B147" s="113">
        <v>44933.25</v>
      </c>
      <c r="D147" s="10">
        <f>B147/25000000</f>
        <v>1.79733E-3</v>
      </c>
      <c r="E147" s="119">
        <f>D147*$E$95</f>
        <v>1173.7962863274001</v>
      </c>
      <c r="K147" s="117"/>
    </row>
    <row r="148" spans="1:11" x14ac:dyDescent="0.25">
      <c r="A148" s="101">
        <v>40</v>
      </c>
      <c r="B148" s="96">
        <v>44933.25</v>
      </c>
      <c r="E148" s="119"/>
      <c r="K148" s="117"/>
    </row>
    <row r="149" spans="1:11" x14ac:dyDescent="0.25">
      <c r="B149" s="110"/>
      <c r="E149" s="119"/>
      <c r="K149" s="117"/>
    </row>
    <row r="150" spans="1:11" x14ac:dyDescent="0.25">
      <c r="A150" s="114" t="s">
        <v>79</v>
      </c>
      <c r="B150" s="115">
        <f>25000000-B100-B103-B106-B109-B112-B115-B121-B129-B136-B140-B147</f>
        <v>15862701.57</v>
      </c>
      <c r="D150" s="10">
        <f>B150/25000000</f>
        <v>0.63450806280000005</v>
      </c>
      <c r="E150" s="119">
        <f>D150*$E$95</f>
        <v>414383.11704552465</v>
      </c>
      <c r="K150" s="117"/>
    </row>
    <row r="151" spans="1:11" x14ac:dyDescent="0.25">
      <c r="D151" s="10">
        <f>SUM(D100:D150)</f>
        <v>1</v>
      </c>
      <c r="E151" s="119"/>
      <c r="K151" s="117"/>
    </row>
    <row r="152" spans="1:11" x14ac:dyDescent="0.25">
      <c r="A152" t="s">
        <v>76</v>
      </c>
      <c r="B152" s="110">
        <f>B100+B103+B106+B109+B112+B115+B121+B129+B136+B140+B147+B150</f>
        <v>25000000</v>
      </c>
      <c r="D152" s="10">
        <f>B152/25000000</f>
        <v>1</v>
      </c>
      <c r="E152" s="119">
        <f>D152*$E$95</f>
        <v>653077.78</v>
      </c>
      <c r="K152" s="117"/>
    </row>
    <row r="153" spans="1:11" x14ac:dyDescent="0.25">
      <c r="E153" s="119"/>
      <c r="K153" s="117"/>
    </row>
    <row r="154" spans="1:11" ht="18.75" x14ac:dyDescent="0.3">
      <c r="A154" s="124" t="s">
        <v>83</v>
      </c>
      <c r="K154" s="117"/>
    </row>
    <row r="155" spans="1:11" x14ac:dyDescent="0.25">
      <c r="A155" s="107" t="s">
        <v>84</v>
      </c>
      <c r="G155" s="125" t="s">
        <v>85</v>
      </c>
      <c r="K155" s="117"/>
    </row>
    <row r="156" spans="1:11" x14ac:dyDescent="0.25">
      <c r="A156" s="109" t="s">
        <v>56</v>
      </c>
      <c r="B156" s="113">
        <v>2600759.0300000003</v>
      </c>
      <c r="D156" s="10">
        <f t="shared" ref="D156:D164" si="0">B156/25000000</f>
        <v>0.1040303612</v>
      </c>
      <c r="E156" s="119">
        <f>D156*$E$95</f>
        <v>67939.917345094145</v>
      </c>
      <c r="G156" s="111" t="s">
        <v>64</v>
      </c>
      <c r="H156" s="122">
        <v>1549679.74</v>
      </c>
      <c r="J156" s="10">
        <f>H156/50000000</f>
        <v>3.09935948E-2</v>
      </c>
      <c r="K156" s="117">
        <f>J156*$K$95</f>
        <v>38831.595982566796</v>
      </c>
    </row>
    <row r="157" spans="1:11" x14ac:dyDescent="0.25">
      <c r="A157" s="109" t="s">
        <v>52</v>
      </c>
      <c r="B157" s="113">
        <v>1931656.61</v>
      </c>
      <c r="D157" s="10">
        <f t="shared" si="0"/>
        <v>7.7266264400000007E-2</v>
      </c>
      <c r="E157" s="119">
        <f>D157*$E$95</f>
        <v>50460.880423245042</v>
      </c>
      <c r="G157" s="111" t="s">
        <v>66</v>
      </c>
      <c r="H157" s="122">
        <v>51461.16</v>
      </c>
      <c r="J157" s="10">
        <f>H157/50000000</f>
        <v>1.0292232E-3</v>
      </c>
      <c r="K157" s="117">
        <f t="shared" ref="K157:K159" si="1">J157*$K$95</f>
        <v>1289.5044842712</v>
      </c>
    </row>
    <row r="158" spans="1:11" x14ac:dyDescent="0.25">
      <c r="A158" s="109" t="s">
        <v>58</v>
      </c>
      <c r="B158" s="113">
        <v>341862.57</v>
      </c>
      <c r="D158" s="10">
        <f t="shared" si="0"/>
        <v>1.36745028E-2</v>
      </c>
      <c r="E158" s="119">
        <f t="shared" ref="E158:E164" si="2">D158*$E$95</f>
        <v>8930.5139312277843</v>
      </c>
      <c r="G158" s="111" t="s">
        <v>65</v>
      </c>
      <c r="H158" s="122">
        <v>415674.76</v>
      </c>
      <c r="J158" s="10">
        <f>H158/50000000</f>
        <v>8.3134951999999998E-3</v>
      </c>
      <c r="K158" s="117">
        <f t="shared" si="1"/>
        <v>10415.9033146232</v>
      </c>
    </row>
    <row r="159" spans="1:11" x14ac:dyDescent="0.25">
      <c r="A159" s="109" t="s">
        <v>54</v>
      </c>
      <c r="B159" s="113">
        <v>3348195.29</v>
      </c>
      <c r="D159" s="10">
        <f t="shared" si="0"/>
        <v>0.1339278116</v>
      </c>
      <c r="E159" s="119">
        <f t="shared" si="2"/>
        <v>87465.277879986257</v>
      </c>
      <c r="G159" s="111" t="s">
        <v>63</v>
      </c>
      <c r="H159" s="122">
        <v>7500.08</v>
      </c>
      <c r="J159" s="10">
        <f>H159/50000000</f>
        <v>1.5000159999999999E-4</v>
      </c>
      <c r="K159" s="117">
        <f t="shared" si="1"/>
        <v>187.93565462559999</v>
      </c>
    </row>
    <row r="160" spans="1:11" x14ac:dyDescent="0.25">
      <c r="A160" s="109" t="s">
        <v>60</v>
      </c>
      <c r="B160" s="113">
        <v>44933.25</v>
      </c>
      <c r="D160" s="10">
        <f t="shared" si="0"/>
        <v>1.79733E-3</v>
      </c>
      <c r="E160" s="119">
        <f t="shared" si="2"/>
        <v>1173.7962863274001</v>
      </c>
      <c r="K160" s="117"/>
    </row>
    <row r="161" spans="1:11" x14ac:dyDescent="0.25">
      <c r="A161" s="109" t="s">
        <v>40</v>
      </c>
      <c r="B161" s="113">
        <v>41250.019999999997</v>
      </c>
      <c r="D161" s="10">
        <f t="shared" si="0"/>
        <v>1.6500007999999998E-3</v>
      </c>
      <c r="E161" s="119">
        <f t="shared" si="2"/>
        <v>1077.578859462224</v>
      </c>
      <c r="G161" s="125"/>
      <c r="K161" s="117"/>
    </row>
    <row r="162" spans="1:11" x14ac:dyDescent="0.25">
      <c r="A162" s="109" t="s">
        <v>42</v>
      </c>
      <c r="B162" s="113">
        <v>159800</v>
      </c>
      <c r="D162" s="10">
        <f t="shared" si="0"/>
        <v>6.3920000000000001E-3</v>
      </c>
      <c r="E162" s="119">
        <f t="shared" si="2"/>
        <v>4174.47316976</v>
      </c>
      <c r="G162" s="125" t="s">
        <v>86</v>
      </c>
      <c r="H162" s="126"/>
      <c r="J162" s="10"/>
      <c r="K162" s="117"/>
    </row>
    <row r="163" spans="1:11" x14ac:dyDescent="0.25">
      <c r="A163" s="109" t="s">
        <v>44</v>
      </c>
      <c r="B163" s="113">
        <v>174890.43</v>
      </c>
      <c r="D163" s="10">
        <f t="shared" si="0"/>
        <v>6.9956172E-3</v>
      </c>
      <c r="E163" s="119">
        <f t="shared" si="2"/>
        <v>4568.6821507058166</v>
      </c>
      <c r="G163" s="112" t="s">
        <v>73</v>
      </c>
      <c r="H163" s="123">
        <v>32525.58</v>
      </c>
      <c r="J163" s="10">
        <f t="shared" ref="J163" si="3">H163/50000000</f>
        <v>6.5051160000000009E-4</v>
      </c>
      <c r="K163" s="117">
        <f>J163*$K$95</f>
        <v>815.02012903560012</v>
      </c>
    </row>
    <row r="164" spans="1:11" x14ac:dyDescent="0.25">
      <c r="A164" s="109" t="s">
        <v>46</v>
      </c>
      <c r="B164" s="113">
        <v>286408.18000000005</v>
      </c>
      <c r="D164" s="10">
        <f t="shared" si="0"/>
        <v>1.1456327200000001E-2</v>
      </c>
      <c r="E164" s="119">
        <f t="shared" si="2"/>
        <v>7481.8727347296172</v>
      </c>
      <c r="G164" s="112" t="s">
        <v>74</v>
      </c>
      <c r="H164" s="123">
        <v>276.51</v>
      </c>
      <c r="J164" s="10">
        <f>H164/50000000</f>
        <v>5.5302E-6</v>
      </c>
      <c r="K164" s="117">
        <f t="shared" ref="K164:K168" si="4">J164*$K$95</f>
        <v>6.9287378082000002</v>
      </c>
    </row>
    <row r="165" spans="1:11" x14ac:dyDescent="0.25">
      <c r="A165" s="109" t="s">
        <v>48</v>
      </c>
      <c r="B165" s="113">
        <v>15897.14</v>
      </c>
      <c r="D165" s="10">
        <f>B165/25000000</f>
        <v>6.3588559999999998E-4</v>
      </c>
      <c r="E165" s="119">
        <f t="shared" ref="E165:E167" si="5">D165*$E$95</f>
        <v>415.28275598196802</v>
      </c>
      <c r="G165" s="112" t="s">
        <v>68</v>
      </c>
      <c r="H165" s="123">
        <v>9540</v>
      </c>
      <c r="J165" s="10">
        <f>H165/50000000</f>
        <v>1.908E-4</v>
      </c>
      <c r="K165" s="117">
        <f t="shared" si="4"/>
        <v>239.05160280000001</v>
      </c>
    </row>
    <row r="166" spans="1:11" x14ac:dyDescent="0.25">
      <c r="A166" s="109" t="s">
        <v>50</v>
      </c>
      <c r="B166" s="113">
        <v>191645.90999999997</v>
      </c>
      <c r="D166" s="10">
        <f>B166/25000000</f>
        <v>7.6658363999999989E-3</v>
      </c>
      <c r="E166" s="119">
        <f t="shared" si="5"/>
        <v>5006.3874179551913</v>
      </c>
      <c r="G166" s="112" t="s">
        <v>70</v>
      </c>
      <c r="H166" s="123">
        <v>2744842.27</v>
      </c>
      <c r="J166" s="10">
        <f>H166/50000000</f>
        <v>5.4896845399999998E-2</v>
      </c>
      <c r="K166" s="117">
        <f t="shared" si="4"/>
        <v>68779.763530051394</v>
      </c>
    </row>
    <row r="167" spans="1:11" x14ac:dyDescent="0.25">
      <c r="A167" s="114" t="s">
        <v>79</v>
      </c>
      <c r="B167" s="115">
        <v>15862701.57</v>
      </c>
      <c r="D167" s="10">
        <f>B167/25000000</f>
        <v>0.63450806280000005</v>
      </c>
      <c r="E167" s="119">
        <f t="shared" si="5"/>
        <v>414383.11704552465</v>
      </c>
      <c r="G167" s="112" t="s">
        <v>71</v>
      </c>
      <c r="H167" s="123">
        <v>72780.06</v>
      </c>
      <c r="J167" s="10">
        <f>H167/50000000</f>
        <v>1.4556012E-3</v>
      </c>
      <c r="K167" s="117">
        <f t="shared" si="4"/>
        <v>1823.7096430692</v>
      </c>
    </row>
    <row r="168" spans="1:11" x14ac:dyDescent="0.25">
      <c r="D168" s="10">
        <f>SUM(D156:D167)</f>
        <v>1</v>
      </c>
      <c r="E168" s="119">
        <f>D168*$E$95</f>
        <v>653077.78</v>
      </c>
      <c r="G168" s="112" t="s">
        <v>69</v>
      </c>
      <c r="H168" s="123">
        <v>295013.64</v>
      </c>
      <c r="J168" s="10">
        <f>H168/50000000</f>
        <v>5.9002728000000001E-3</v>
      </c>
      <c r="K168" s="117">
        <f t="shared" si="4"/>
        <v>7392.3986886647999</v>
      </c>
    </row>
    <row r="169" spans="1:11" x14ac:dyDescent="0.25">
      <c r="K169" s="117"/>
    </row>
    <row r="170" spans="1:11" x14ac:dyDescent="0.25">
      <c r="G170" s="114" t="s">
        <v>78</v>
      </c>
      <c r="H170" s="115">
        <v>44820706.200000003</v>
      </c>
      <c r="J170" s="10">
        <f>H170/50000000</f>
        <v>0.89641412400000009</v>
      </c>
      <c r="K170" s="117">
        <f>J170*$K$95</f>
        <v>1123109.188232484</v>
      </c>
    </row>
    <row r="171" spans="1:11" x14ac:dyDescent="0.25">
      <c r="J171" s="10">
        <f>SUM(J156:J170)</f>
        <v>1</v>
      </c>
      <c r="K171" s="117">
        <f>J171*$K$95</f>
        <v>1252891</v>
      </c>
    </row>
    <row r="172" spans="1:11" x14ac:dyDescent="0.25">
      <c r="K172" s="117"/>
    </row>
    <row r="173" spans="1:11" x14ac:dyDescent="0.25">
      <c r="K173" s="117"/>
    </row>
    <row r="174" spans="1:11" x14ac:dyDescent="0.25">
      <c r="K174" s="117"/>
    </row>
    <row r="175" spans="1:11" x14ac:dyDescent="0.25">
      <c r="K175" s="1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Props1.xml><?xml version="1.0" encoding="utf-8"?>
<ds:datastoreItem xmlns:ds="http://schemas.openxmlformats.org/officeDocument/2006/customXml" ds:itemID="{2273D6AE-C8AC-4911-9C01-4B3039AB8CE8}"/>
</file>

<file path=customXml/itemProps2.xml><?xml version="1.0" encoding="utf-8"?>
<ds:datastoreItem xmlns:ds="http://schemas.openxmlformats.org/officeDocument/2006/customXml" ds:itemID="{91BA327D-C424-4BEA-AB81-51EC9B90D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4E0779-76D9-47E0-A559-1889CFEEFC83}">
  <ds:schemaRefs>
    <ds:schemaRef ds:uri="fb01b7f1-02f8-40dd-82e7-c2f3d510b46c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0c8ef2fa-e185-4145-9060-da5e913317f5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2024A</vt:lpstr>
      <vt:lpstr>Pivot 8-19-24 Percentage</vt:lpstr>
      <vt:lpstr>'2024A'!Print_Titles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2024A DS Final</dc:title>
  <dc:creator>Cindy Lui</dc:creator>
  <cp:lastModifiedBy>Cindy Lui</cp:lastModifiedBy>
  <cp:lastPrinted>2026-03-02T04:36:25Z</cp:lastPrinted>
  <dcterms:created xsi:type="dcterms:W3CDTF">2024-02-22T15:03:52Z</dcterms:created>
  <dcterms:modified xsi:type="dcterms:W3CDTF">2026-04-20T20:11:56Z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0x0101001C7D2513532D204BBD7C710C64FBE324</vt:lpwstr>
  </property>
  <property fmtid="{D5CDD505-2E9C-101B-9397-08002B2CF9AE}" pid="3" name="MediaServiceImageTags">
    <vt:lpwstr/>
  </property>
</Properties>
</file>