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40" windowWidth="6075" windowHeight="6540" tabRatio="934" activeTab="2"/>
  </bookViews>
  <sheets>
    <sheet name="SummaryCOP'00" sheetId="1" r:id="rId1"/>
    <sheet name="UMCP" sheetId="2" r:id="rId2"/>
    <sheet name="Cost of Issue " sheetId="3" r:id="rId3"/>
    <sheet name="Capitalized Interest" sheetId="4" r:id="rId4"/>
  </sheets>
  <definedNames>
    <definedName name="_xlnm.Print_Area" localSheetId="0">'SummaryCOP''00'!$A$3:$F$52</definedName>
    <definedName name="_xlnm.Print_Titles" localSheetId="2">'Cost of Issue '!$1:$3</definedName>
  </definedNames>
  <calcPr fullCalcOnLoad="1"/>
</workbook>
</file>

<file path=xl/comments3.xml><?xml version="1.0" encoding="utf-8"?>
<comments xmlns="http://schemas.openxmlformats.org/spreadsheetml/2006/main">
  <authors>
    <author>Weems McFadden</author>
  </authors>
  <commentList>
    <comment ref="F6" authorId="0">
      <text>
        <r>
          <rPr>
            <sz val="8"/>
            <rFont val="Tahoma"/>
            <family val="2"/>
          </rPr>
          <t>ist bill for remaketing due on 7th anniversary then on Oct 30 annually until debt retired</t>
        </r>
      </text>
    </comment>
  </commentList>
</comments>
</file>

<file path=xl/sharedStrings.xml><?xml version="1.0" encoding="utf-8"?>
<sst xmlns="http://schemas.openxmlformats.org/spreadsheetml/2006/main" count="265" uniqueCount="125">
  <si>
    <t>Project Name</t>
  </si>
  <si>
    <t>Original</t>
  </si>
  <si>
    <t>Paid from</t>
  </si>
  <si>
    <t>Payment</t>
  </si>
  <si>
    <t>Balance to be</t>
  </si>
  <si>
    <t>Prior Issue</t>
  </si>
  <si>
    <t>Financed</t>
  </si>
  <si>
    <t>FY</t>
  </si>
  <si>
    <t>Cert #</t>
  </si>
  <si>
    <t>Date</t>
  </si>
  <si>
    <t>Inv No.</t>
  </si>
  <si>
    <t>Payee</t>
  </si>
  <si>
    <t>Account #</t>
  </si>
  <si>
    <t>Clear Date</t>
  </si>
  <si>
    <t>01</t>
  </si>
  <si>
    <t>Total</t>
  </si>
  <si>
    <t>from 2000COP's</t>
  </si>
  <si>
    <t>COP 2000 -Certification of Participation</t>
  </si>
  <si>
    <t xml:space="preserve">Series 2000 for COP  </t>
  </si>
  <si>
    <t>Total 2000 COP's</t>
  </si>
  <si>
    <t>Standard &amp; Poor's</t>
  </si>
  <si>
    <t>Bank of America</t>
  </si>
  <si>
    <t>Robert H. Smith School of Business</t>
  </si>
  <si>
    <t>02/22/01</t>
  </si>
  <si>
    <t>The Whiting-Turner Contracting Co.</t>
  </si>
  <si>
    <t>8560-11</t>
  </si>
  <si>
    <t>Robert H. Smith School of Business-Total</t>
  </si>
  <si>
    <t>Robert H. Smith School of Business-UMCP</t>
  </si>
  <si>
    <t>03/28/01</t>
  </si>
  <si>
    <t>8560-12</t>
  </si>
  <si>
    <t>04/04/01</t>
  </si>
  <si>
    <t>05/21/01</t>
  </si>
  <si>
    <t>8560-14</t>
  </si>
  <si>
    <t>8560-13</t>
  </si>
  <si>
    <t>Ltr dtd 6/11/01</t>
  </si>
  <si>
    <t>FM Fee</t>
  </si>
  <si>
    <t>06/27/01</t>
  </si>
  <si>
    <t>8560-15</t>
  </si>
  <si>
    <t>02</t>
  </si>
  <si>
    <t>07/04/01</t>
  </si>
  <si>
    <t>Ltr dtd 6/29/01</t>
  </si>
  <si>
    <t>Professional Fee</t>
  </si>
  <si>
    <t>07/18/01</t>
  </si>
  <si>
    <t>Reimbursement</t>
  </si>
  <si>
    <t>56584-56554-56606-56584</t>
  </si>
  <si>
    <t>08/03/01</t>
  </si>
  <si>
    <t>8560-16</t>
  </si>
  <si>
    <t>Mary Ossi</t>
  </si>
  <si>
    <t>08/20/01</t>
  </si>
  <si>
    <t>079784</t>
  </si>
  <si>
    <t>09/11/01</t>
  </si>
  <si>
    <t>8560-1A,8560-17</t>
  </si>
  <si>
    <t>09/27/01</t>
  </si>
  <si>
    <t>8560-18</t>
  </si>
  <si>
    <t>Cost of Issue and Maintenance</t>
  </si>
  <si>
    <t>Capitalized Interest</t>
  </si>
  <si>
    <t>Reimb L/C</t>
  </si>
  <si>
    <t>Interest Earned</t>
  </si>
  <si>
    <t>Underwriting Fees</t>
  </si>
  <si>
    <t>Legal Fees</t>
  </si>
  <si>
    <t>Interest</t>
  </si>
  <si>
    <t>Balamce</t>
  </si>
  <si>
    <t>Interest paid to bondholders</t>
  </si>
  <si>
    <t>8560-3A/8560-19</t>
  </si>
  <si>
    <t>8560-4A//8560-20</t>
  </si>
  <si>
    <t>01/15/02</t>
  </si>
  <si>
    <t>856021 &amp; 856022</t>
  </si>
  <si>
    <t>ltr dtd 01/09/02/1st qtr fees</t>
  </si>
  <si>
    <t>02/20/02</t>
  </si>
  <si>
    <t>Ltr Dtd 02/06/02</t>
  </si>
  <si>
    <t>Thru COP#21</t>
  </si>
  <si>
    <t>Thru COP#22</t>
  </si>
  <si>
    <t>03/06/02</t>
  </si>
  <si>
    <t>8560-23</t>
  </si>
  <si>
    <t>03/20/02</t>
  </si>
  <si>
    <t>8560-5A</t>
  </si>
  <si>
    <t>Thru COP#23</t>
  </si>
  <si>
    <t>04/04/02</t>
  </si>
  <si>
    <t>8560-24</t>
  </si>
  <si>
    <t>Thru COP#24</t>
  </si>
  <si>
    <t>Thru COP#25</t>
  </si>
  <si>
    <t>03</t>
  </si>
  <si>
    <t>07/24/02</t>
  </si>
  <si>
    <t>Thru COP#26</t>
  </si>
  <si>
    <t>08/13/02</t>
  </si>
  <si>
    <t>62939/62581/580/581</t>
  </si>
  <si>
    <t>08/28/02</t>
  </si>
  <si>
    <t>8560-29</t>
  </si>
  <si>
    <t>10/24/01</t>
  </si>
  <si>
    <t>11/20/01</t>
  </si>
  <si>
    <t>6/20/01</t>
  </si>
  <si>
    <t>Thru Cert #38</t>
  </si>
  <si>
    <t>Thru Cert #39</t>
  </si>
  <si>
    <t>Thru Cert #40</t>
  </si>
  <si>
    <t>Thru Cert #41</t>
  </si>
  <si>
    <t>Thru Cert #42</t>
  </si>
  <si>
    <t>Thru Cert #43</t>
  </si>
  <si>
    <t>Thru Cert #44</t>
  </si>
  <si>
    <t>Thru Cert #45</t>
  </si>
  <si>
    <t>Thru Cert #46</t>
  </si>
  <si>
    <t>Thru Cert #47</t>
  </si>
  <si>
    <t>Thru Cert #48</t>
  </si>
  <si>
    <t>Thru Cert #49</t>
  </si>
  <si>
    <t>Thru Cert #50</t>
  </si>
  <si>
    <t>Thru Cert #51</t>
  </si>
  <si>
    <t>Thru Cert #52</t>
  </si>
  <si>
    <t>Thru Cert #53</t>
  </si>
  <si>
    <t>M&amp;T Bank</t>
  </si>
  <si>
    <t>Thru Cert #54</t>
  </si>
  <si>
    <t>Thru Cert #55</t>
  </si>
  <si>
    <t>Thru Cert #56</t>
  </si>
  <si>
    <t>Thru Cert #57</t>
  </si>
  <si>
    <t>030294760230PCM</t>
  </si>
  <si>
    <t>09</t>
  </si>
  <si>
    <t>Thru Cert #58</t>
  </si>
  <si>
    <t>30294760230PAY</t>
  </si>
  <si>
    <t>Thru Cert #59</t>
  </si>
  <si>
    <t>Thru Cert #60</t>
  </si>
  <si>
    <t>030294760236PCM</t>
  </si>
  <si>
    <t>Thru Cert #61</t>
  </si>
  <si>
    <t>Thru Cert #62</t>
  </si>
  <si>
    <t>030294760241PCM</t>
  </si>
  <si>
    <t>Thru Cert #63</t>
  </si>
  <si>
    <t>030294760248PCM</t>
  </si>
  <si>
    <t>Thru Cert #64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</si>
</sst>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0" fillId="0" borderId="0" xfId="42" applyNumberFormat="1" applyFont="1" applyAlignment="1">
      <alignment/>
    </xf>
    <xf numFmtId="40" fontId="1" fillId="0" borderId="0" xfId="42" applyNumberFormat="1" applyFont="1" applyAlignment="1" quotePrefix="1">
      <alignment horizontal="left"/>
    </xf>
    <xf numFmtId="40" fontId="0" fillId="0" borderId="0" xfId="42" applyNumberFormat="1" applyFont="1" applyAlignment="1">
      <alignment horizontal="right"/>
    </xf>
    <xf numFmtId="40" fontId="0" fillId="0" borderId="0" xfId="42" applyNumberFormat="1" applyFont="1" applyAlignment="1">
      <alignment/>
    </xf>
    <xf numFmtId="0" fontId="0" fillId="33" borderId="10" xfId="0" applyFill="1" applyBorder="1" applyAlignment="1">
      <alignment/>
    </xf>
    <xf numFmtId="37" fontId="0" fillId="33" borderId="10" xfId="42" applyNumberFormat="1" applyFont="1" applyFill="1" applyBorder="1" applyAlignment="1">
      <alignment/>
    </xf>
    <xf numFmtId="40" fontId="0" fillId="33" borderId="10" xfId="42" applyNumberFormat="1" applyFont="1" applyFill="1" applyBorder="1" applyAlignment="1">
      <alignment horizontal="center"/>
    </xf>
    <xf numFmtId="40" fontId="0" fillId="33" borderId="10" xfId="42" applyNumberFormat="1" applyFont="1" applyFill="1" applyBorder="1" applyAlignment="1" quotePrefix="1">
      <alignment horizontal="right"/>
    </xf>
    <xf numFmtId="0" fontId="0" fillId="33" borderId="11" xfId="0" applyFill="1" applyBorder="1" applyAlignment="1">
      <alignment/>
    </xf>
    <xf numFmtId="37" fontId="0" fillId="33" borderId="11" xfId="42" applyNumberFormat="1" applyFont="1" applyFill="1" applyBorder="1" applyAlignment="1">
      <alignment/>
    </xf>
    <xf numFmtId="40" fontId="0" fillId="33" borderId="11" xfId="42" applyNumberFormat="1" applyFont="1" applyFill="1" applyBorder="1" applyAlignment="1">
      <alignment horizontal="center"/>
    </xf>
    <xf numFmtId="40" fontId="0" fillId="33" borderId="11" xfId="42" applyNumberFormat="1" applyFont="1" applyFill="1" applyBorder="1" applyAlignment="1" quotePrefix="1">
      <alignment horizontal="center"/>
    </xf>
    <xf numFmtId="40" fontId="0" fillId="33" borderId="11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40" fontId="0" fillId="0" borderId="0" xfId="42" applyNumberFormat="1" applyFont="1" applyFill="1" applyBorder="1" applyAlignment="1">
      <alignment horizontal="right"/>
    </xf>
    <xf numFmtId="40" fontId="0" fillId="0" borderId="0" xfId="42" applyNumberFormat="1" applyFont="1" applyFill="1" applyBorder="1" applyAlignment="1" quotePrefix="1">
      <alignment horizontal="center"/>
    </xf>
    <xf numFmtId="40" fontId="0" fillId="0" borderId="0" xfId="0" applyNumberFormat="1" applyAlignment="1">
      <alignment/>
    </xf>
    <xf numFmtId="40" fontId="1" fillId="0" borderId="0" xfId="0" applyNumberFormat="1" applyFont="1" applyAlignment="1" quotePrefix="1">
      <alignment horizontal="left"/>
    </xf>
    <xf numFmtId="37" fontId="1" fillId="0" borderId="12" xfId="42" applyNumberFormat="1" applyFont="1" applyBorder="1" applyAlignment="1">
      <alignment/>
    </xf>
    <xf numFmtId="40" fontId="1" fillId="0" borderId="12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40" fontId="1" fillId="0" borderId="0" xfId="42" applyNumberFormat="1" applyFont="1" applyBorder="1" applyAlignment="1">
      <alignment horizontal="right"/>
    </xf>
    <xf numFmtId="40" fontId="1" fillId="0" borderId="0" xfId="42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34" borderId="13" xfId="0" applyFill="1" applyBorder="1" applyAlignment="1">
      <alignment horizontal="center"/>
    </xf>
    <xf numFmtId="165" fontId="0" fillId="34" borderId="14" xfId="0" applyNumberFormat="1" applyFill="1" applyBorder="1" applyAlignment="1">
      <alignment horizontal="left"/>
    </xf>
    <xf numFmtId="0" fontId="0" fillId="34" borderId="14" xfId="0" applyFill="1" applyBorder="1" applyAlignment="1" quotePrefix="1">
      <alignment horizontal="center"/>
    </xf>
    <xf numFmtId="0" fontId="0" fillId="34" borderId="14" xfId="0" applyFill="1" applyBorder="1" applyAlignment="1">
      <alignment horizontal="center"/>
    </xf>
    <xf numFmtId="40" fontId="0" fillId="34" borderId="14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0" fontId="1" fillId="0" borderId="16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0" fillId="0" borderId="0" xfId="0" applyNumberForma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15" xfId="0" applyNumberFormat="1" applyBorder="1" applyAlignment="1">
      <alignment/>
    </xf>
    <xf numFmtId="0" fontId="1" fillId="0" borderId="17" xfId="0" applyFont="1" applyBorder="1" applyAlignment="1">
      <alignment/>
    </xf>
    <xf numFmtId="40" fontId="0" fillId="0" borderId="0" xfId="42" applyNumberFormat="1" applyFont="1" applyFill="1" applyBorder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40" fontId="0" fillId="0" borderId="0" xfId="42" applyNumberFormat="1" applyFont="1" applyAlignment="1">
      <alignment/>
    </xf>
    <xf numFmtId="3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3" fontId="0" fillId="0" borderId="0" xfId="0" applyNumberFormat="1" applyAlignment="1" quotePrefix="1">
      <alignment horizontal="center"/>
    </xf>
    <xf numFmtId="40" fontId="0" fillId="0" borderId="0" xfId="0" applyNumberFormat="1" applyAlignment="1">
      <alignment horizontal="left"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40" fontId="0" fillId="0" borderId="12" xfId="0" applyNumberFormat="1" applyBorder="1" applyAlignment="1">
      <alignment/>
    </xf>
    <xf numFmtId="40" fontId="0" fillId="0" borderId="0" xfId="0" applyNumberFormat="1" applyFill="1" applyBorder="1" applyAlignment="1" quotePrefix="1">
      <alignment horizontal="center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left"/>
    </xf>
    <xf numFmtId="40" fontId="0" fillId="0" borderId="0" xfId="0" applyNumberFormat="1" applyFill="1" applyAlignment="1">
      <alignment/>
    </xf>
    <xf numFmtId="37" fontId="0" fillId="0" borderId="0" xfId="42" applyNumberFormat="1" applyFont="1" applyAlignment="1" quotePrefix="1">
      <alignment horizontal="center"/>
    </xf>
    <xf numFmtId="37" fontId="0" fillId="0" borderId="0" xfId="42" applyNumberFormat="1" applyFont="1" applyAlignment="1">
      <alignment horizontal="center"/>
    </xf>
    <xf numFmtId="40" fontId="0" fillId="0" borderId="0" xfId="42" applyNumberFormat="1" applyFont="1" applyAlignment="1">
      <alignment horizontal="center"/>
    </xf>
    <xf numFmtId="37" fontId="0" fillId="0" borderId="0" xfId="42" applyNumberFormat="1" applyFont="1" applyAlignment="1" quotePrefix="1">
      <alignment/>
    </xf>
    <xf numFmtId="15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40" fontId="0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84"/>
  <sheetViews>
    <sheetView zoomScalePageLayoutView="0" workbookViewId="0" topLeftCell="A11">
      <selection activeCell="E80" sqref="E80"/>
    </sheetView>
  </sheetViews>
  <sheetFormatPr defaultColWidth="9.140625" defaultRowHeight="12.75"/>
  <cols>
    <col min="1" max="1" width="4.7109375" style="0" customWidth="1"/>
    <col min="2" max="2" width="35.28125" style="0" customWidth="1"/>
    <col min="3" max="3" width="18.00390625" style="1" customWidth="1"/>
    <col min="4" max="4" width="14.8515625" style="3" customWidth="1"/>
    <col min="5" max="5" width="13.7109375" style="4" customWidth="1"/>
    <col min="6" max="6" width="15.8515625" style="3" customWidth="1"/>
  </cols>
  <sheetData>
    <row r="3" ht="13.5" thickBot="1">
      <c r="D3" s="2" t="s">
        <v>18</v>
      </c>
    </row>
    <row r="4" spans="2:6" ht="12.75">
      <c r="B4" s="5" t="s">
        <v>0</v>
      </c>
      <c r="C4" s="6" t="s">
        <v>1</v>
      </c>
      <c r="D4" s="7" t="s">
        <v>2</v>
      </c>
      <c r="E4" s="7" t="s">
        <v>3</v>
      </c>
      <c r="F4" s="8" t="s">
        <v>4</v>
      </c>
    </row>
    <row r="5" spans="2:6" ht="13.5" thickBot="1">
      <c r="B5" s="9"/>
      <c r="C5" s="10"/>
      <c r="D5" s="11" t="s">
        <v>5</v>
      </c>
      <c r="E5" s="12" t="s">
        <v>16</v>
      </c>
      <c r="F5" s="13" t="s">
        <v>6</v>
      </c>
    </row>
    <row r="6" spans="2:6" s="14" customFormat="1" ht="12.75">
      <c r="B6" s="15"/>
      <c r="C6" s="16"/>
      <c r="D6" s="17"/>
      <c r="E6" s="18"/>
      <c r="F6" s="17"/>
    </row>
    <row r="7" spans="1:6" s="14" customFormat="1" ht="12.75">
      <c r="A7" s="14">
        <v>2000</v>
      </c>
      <c r="B7" s="15" t="s">
        <v>27</v>
      </c>
      <c r="C7" s="16"/>
      <c r="D7" s="17"/>
      <c r="E7" s="54">
        <f>UMCP!G29</f>
        <v>17263054.420000006</v>
      </c>
      <c r="F7" s="17"/>
    </row>
    <row r="8" spans="2:6" s="14" customFormat="1" ht="12.75">
      <c r="B8" s="15" t="s">
        <v>54</v>
      </c>
      <c r="C8" s="16"/>
      <c r="D8" s="17"/>
      <c r="E8" s="54">
        <f>'Cost of Issue '!G12</f>
        <v>45417.340000000004</v>
      </c>
      <c r="F8" s="17"/>
    </row>
    <row r="9" spans="2:6" s="14" customFormat="1" ht="12.75">
      <c r="B9" s="15" t="s">
        <v>55</v>
      </c>
      <c r="C9" s="16"/>
      <c r="D9" s="17"/>
      <c r="E9" s="67">
        <f>-'Capitalized Interest'!F31</f>
        <v>-49970.669999999925</v>
      </c>
      <c r="F9" s="17"/>
    </row>
    <row r="10" spans="2:6" s="14" customFormat="1" ht="12.75">
      <c r="B10" s="15"/>
      <c r="C10" s="16"/>
      <c r="D10" s="17"/>
      <c r="E10" s="18"/>
      <c r="F10" s="17"/>
    </row>
    <row r="11" spans="4:6" ht="12.75">
      <c r="D11" s="17"/>
      <c r="E11" s="3"/>
      <c r="F11" s="54"/>
    </row>
    <row r="12" spans="2:6" s="19" customFormat="1" ht="13.5" thickBot="1">
      <c r="B12" s="20" t="s">
        <v>19</v>
      </c>
      <c r="C12" s="21"/>
      <c r="D12" s="22"/>
      <c r="E12" s="22">
        <f>SUM(E7:E11)</f>
        <v>17258501.090000004</v>
      </c>
      <c r="F12" s="22"/>
    </row>
    <row r="13" spans="2:6" s="19" customFormat="1" ht="13.5" hidden="1" thickTop="1">
      <c r="B13" s="20"/>
      <c r="C13" s="23"/>
      <c r="D13" s="24"/>
      <c r="E13" s="25"/>
      <c r="F13" s="24"/>
    </row>
    <row r="14" spans="3:5" ht="12.75" hidden="1">
      <c r="C14" s="68" t="s">
        <v>68</v>
      </c>
      <c r="D14" s="56" t="s">
        <v>70</v>
      </c>
      <c r="E14" s="51">
        <v>15231359.93</v>
      </c>
    </row>
    <row r="15" spans="3:5" ht="12.75" hidden="1">
      <c r="C15" s="68"/>
      <c r="D15" s="56"/>
      <c r="E15" s="51">
        <f>E16-E14</f>
        <v>1345926</v>
      </c>
    </row>
    <row r="16" spans="3:5" ht="12.75" hidden="1">
      <c r="C16" s="68" t="s">
        <v>72</v>
      </c>
      <c r="D16" s="56" t="s">
        <v>71</v>
      </c>
      <c r="E16" s="4">
        <v>16577285.93</v>
      </c>
    </row>
    <row r="17" spans="3:5" ht="12.75" hidden="1">
      <c r="C17" s="68"/>
      <c r="D17" s="56"/>
      <c r="E17" s="4">
        <f>E18-E16</f>
        <v>22529</v>
      </c>
    </row>
    <row r="18" spans="3:5" ht="12.75" hidden="1">
      <c r="C18" s="68" t="s">
        <v>74</v>
      </c>
      <c r="D18" s="56" t="s">
        <v>76</v>
      </c>
      <c r="E18" s="4">
        <v>16599814.93</v>
      </c>
    </row>
    <row r="19" spans="3:5" ht="12.75" hidden="1">
      <c r="C19" s="69"/>
      <c r="E19" s="4">
        <f>E20-E18</f>
        <v>615792.5100000016</v>
      </c>
    </row>
    <row r="20" spans="3:5" ht="12.75" hidden="1">
      <c r="C20" s="68" t="s">
        <v>77</v>
      </c>
      <c r="D20" s="70" t="s">
        <v>79</v>
      </c>
      <c r="E20" s="4">
        <v>17215607.44</v>
      </c>
    </row>
    <row r="21" spans="3:5" ht="12.75" hidden="1">
      <c r="C21" s="68"/>
      <c r="D21" s="70"/>
      <c r="E21" s="4">
        <f>E22-E20</f>
        <v>15899.059999998659</v>
      </c>
    </row>
    <row r="22" spans="3:5" ht="12.75" hidden="1">
      <c r="C22" s="68" t="s">
        <v>82</v>
      </c>
      <c r="D22" s="70" t="s">
        <v>80</v>
      </c>
      <c r="E22" s="4">
        <v>17231506.5</v>
      </c>
    </row>
    <row r="23" spans="3:5" ht="12.75" hidden="1">
      <c r="C23" s="68"/>
      <c r="D23" s="70"/>
      <c r="E23" s="4">
        <f>E24-E22</f>
        <v>5507.420000001788</v>
      </c>
    </row>
    <row r="24" spans="3:5" ht="12.75" hidden="1">
      <c r="C24" s="68" t="s">
        <v>84</v>
      </c>
      <c r="D24" s="70" t="s">
        <v>83</v>
      </c>
      <c r="E24" s="4">
        <v>17237013.92</v>
      </c>
    </row>
    <row r="25" spans="3:5" ht="12.75" hidden="1">
      <c r="C25" s="68"/>
      <c r="D25" s="70"/>
      <c r="E25" s="4" t="e">
        <f>#REF!-E24</f>
        <v>#REF!</v>
      </c>
    </row>
    <row r="26" spans="3:5" ht="13.5" hidden="1" thickTop="1">
      <c r="C26" s="71"/>
      <c r="E26" s="4">
        <v>17683682.56</v>
      </c>
    </row>
    <row r="27" spans="3:5" ht="12.75" hidden="1">
      <c r="C27" s="72">
        <v>38314</v>
      </c>
      <c r="D27" s="3" t="s">
        <v>91</v>
      </c>
      <c r="E27" s="4">
        <f>E28-E26</f>
        <v>14809.550000000745</v>
      </c>
    </row>
    <row r="28" spans="3:5" ht="12.75" hidden="1">
      <c r="C28" s="72"/>
      <c r="E28" s="4">
        <v>17698492.11</v>
      </c>
    </row>
    <row r="29" spans="3:5" ht="12.75" hidden="1">
      <c r="C29" s="73">
        <v>38370</v>
      </c>
      <c r="D29" s="3" t="s">
        <v>92</v>
      </c>
      <c r="E29" s="4">
        <f>E30-E28</f>
        <v>14809.550000000745</v>
      </c>
    </row>
    <row r="30" spans="3:5" ht="12.75" hidden="1">
      <c r="C30" s="73"/>
      <c r="E30" s="4">
        <v>17713301.66</v>
      </c>
    </row>
    <row r="31" spans="3:5" ht="12.75" hidden="1">
      <c r="C31" s="73">
        <v>38453</v>
      </c>
      <c r="D31" s="3" t="s">
        <v>93</v>
      </c>
      <c r="E31" s="4">
        <f>E32-E30</f>
        <v>14487.60000000149</v>
      </c>
    </row>
    <row r="32" spans="3:5" ht="12.75" hidden="1">
      <c r="C32" s="73"/>
      <c r="E32" s="4">
        <v>17727789.26</v>
      </c>
    </row>
    <row r="33" spans="3:5" ht="12.75" hidden="1">
      <c r="C33" s="73">
        <v>38589</v>
      </c>
      <c r="D33" s="3" t="s">
        <v>94</v>
      </c>
      <c r="E33" s="4">
        <f>E34-E32</f>
        <v>14471.89999999851</v>
      </c>
    </row>
    <row r="34" spans="3:5" ht="12.75" hidden="1">
      <c r="C34" s="73"/>
      <c r="E34" s="4">
        <v>17742261.16</v>
      </c>
    </row>
    <row r="35" spans="3:5" ht="12.75" hidden="1">
      <c r="C35" s="73">
        <v>38621</v>
      </c>
      <c r="D35" s="3" t="s">
        <v>95</v>
      </c>
      <c r="E35" s="4">
        <f>E36-E34</f>
        <v>3500</v>
      </c>
    </row>
    <row r="36" spans="3:5" ht="12.75" hidden="1">
      <c r="C36" s="73"/>
      <c r="E36" s="4">
        <v>17745761.16</v>
      </c>
    </row>
    <row r="37" spans="3:5" ht="12.75" hidden="1">
      <c r="C37" s="73">
        <v>38741</v>
      </c>
      <c r="D37" s="3" t="s">
        <v>96</v>
      </c>
      <c r="E37" s="4">
        <f>E38-E36</f>
        <v>14267.73999999836</v>
      </c>
    </row>
    <row r="38" spans="3:5" ht="12.75" hidden="1">
      <c r="C38" s="73"/>
      <c r="E38" s="4">
        <v>17760028.9</v>
      </c>
    </row>
    <row r="39" spans="3:5" ht="12.75" hidden="1">
      <c r="C39" s="73">
        <v>38783</v>
      </c>
      <c r="D39" s="3" t="s">
        <v>97</v>
      </c>
      <c r="E39" s="4">
        <f>E40-E38</f>
        <v>14267.740000002086</v>
      </c>
    </row>
    <row r="40" spans="3:5" ht="12.75" hidden="1">
      <c r="C40" s="73"/>
      <c r="E40" s="4">
        <v>17774296.64</v>
      </c>
    </row>
    <row r="41" spans="3:5" ht="13.5" hidden="1" thickTop="1">
      <c r="C41" s="73">
        <v>38817</v>
      </c>
      <c r="D41" s="3" t="s">
        <v>98</v>
      </c>
      <c r="E41" s="4">
        <f>E42-E40</f>
        <v>13957.570000000298</v>
      </c>
    </row>
    <row r="42" spans="3:5" ht="12.75" hidden="1">
      <c r="C42" s="73"/>
      <c r="E42" s="4">
        <v>17788254.21</v>
      </c>
    </row>
    <row r="43" spans="3:5" ht="12.75" hidden="1">
      <c r="C43" s="73">
        <v>38916</v>
      </c>
      <c r="D43" s="3" t="s">
        <v>99</v>
      </c>
      <c r="E43" s="4">
        <f>E44-E42</f>
        <v>13929.849999997765</v>
      </c>
    </row>
    <row r="44" spans="3:5" ht="12.75" hidden="1">
      <c r="C44" s="73"/>
      <c r="E44" s="4">
        <v>17802184.06</v>
      </c>
    </row>
    <row r="45" spans="3:5" ht="12.75" hidden="1">
      <c r="C45" s="73">
        <v>38987</v>
      </c>
      <c r="D45" s="3" t="s">
        <v>100</v>
      </c>
      <c r="E45" s="4">
        <f>E46-E44</f>
        <v>3500</v>
      </c>
    </row>
    <row r="46" spans="3:5" ht="12.75" hidden="1">
      <c r="C46" s="73"/>
      <c r="E46" s="4">
        <v>17805684.06</v>
      </c>
    </row>
    <row r="47" spans="3:5" ht="12.75" hidden="1">
      <c r="C47" s="73">
        <v>39001</v>
      </c>
      <c r="D47" s="3" t="s">
        <v>101</v>
      </c>
      <c r="E47" s="4">
        <f>E48-E46</f>
        <v>13093.810000002384</v>
      </c>
    </row>
    <row r="48" spans="3:5" ht="12.75" hidden="1">
      <c r="C48" s="73"/>
      <c r="E48" s="4">
        <v>17818777.87</v>
      </c>
    </row>
    <row r="49" spans="3:5" ht="12.75" hidden="1">
      <c r="C49" s="73">
        <v>39099</v>
      </c>
      <c r="D49" s="3" t="s">
        <v>102</v>
      </c>
      <c r="E49" s="4">
        <f>E50-E48</f>
        <v>12255.570000000298</v>
      </c>
    </row>
    <row r="50" spans="3:5" ht="12.75" hidden="1">
      <c r="C50" s="73"/>
      <c r="E50" s="4">
        <v>17831033.44</v>
      </c>
    </row>
    <row r="51" spans="3:5" ht="12.75" hidden="1">
      <c r="C51" s="73">
        <v>39183</v>
      </c>
      <c r="D51" s="3" t="s">
        <v>103</v>
      </c>
      <c r="E51" s="4">
        <f>E52-E50</f>
        <v>11572.410000000149</v>
      </c>
    </row>
    <row r="52" spans="3:5" ht="13.5" hidden="1" thickTop="1">
      <c r="C52" s="73"/>
      <c r="E52" s="4">
        <v>17842605.85</v>
      </c>
    </row>
    <row r="53" spans="3:5" ht="12.75" hidden="1">
      <c r="C53" s="73">
        <v>39281</v>
      </c>
      <c r="D53" s="3" t="s">
        <v>104</v>
      </c>
      <c r="E53" s="4">
        <f>E54-E52</f>
        <v>11518.189999997616</v>
      </c>
    </row>
    <row r="54" spans="3:5" ht="12.75" hidden="1">
      <c r="C54" s="73"/>
      <c r="E54" s="4">
        <v>17854124.04</v>
      </c>
    </row>
    <row r="55" spans="3:5" ht="12.75" hidden="1">
      <c r="C55" s="73">
        <v>39344</v>
      </c>
      <c r="D55" s="3" t="s">
        <v>105</v>
      </c>
      <c r="E55" s="4">
        <f>E56-E54</f>
        <v>3500</v>
      </c>
    </row>
    <row r="56" spans="3:5" ht="12.75" hidden="1">
      <c r="C56" s="73"/>
      <c r="E56" s="4">
        <v>17857624.04</v>
      </c>
    </row>
    <row r="57" spans="3:5" ht="12.75" hidden="1">
      <c r="C57" s="73">
        <v>39352</v>
      </c>
      <c r="D57" s="3" t="s">
        <v>106</v>
      </c>
      <c r="E57" s="4">
        <f>E58-E56</f>
        <v>8260</v>
      </c>
    </row>
    <row r="58" spans="3:5" ht="12.75" hidden="1">
      <c r="C58" s="73"/>
      <c r="E58" s="4">
        <v>17865884.04</v>
      </c>
    </row>
    <row r="59" spans="3:5" ht="12.75" hidden="1">
      <c r="C59" s="73">
        <v>39373</v>
      </c>
      <c r="D59" s="3" t="s">
        <v>108</v>
      </c>
      <c r="E59" s="4">
        <f>E60-E58</f>
        <v>10655.650000002235</v>
      </c>
    </row>
    <row r="60" ht="12.75" hidden="1">
      <c r="E60" s="4">
        <v>17876539.69</v>
      </c>
    </row>
    <row r="61" spans="3:5" ht="12.75" hidden="1">
      <c r="C61" s="73">
        <v>39463</v>
      </c>
      <c r="D61" s="3" t="s">
        <v>109</v>
      </c>
      <c r="E61" s="4">
        <f>E62-E60</f>
        <v>10655.64999999851</v>
      </c>
    </row>
    <row r="62" ht="12.75" hidden="1">
      <c r="E62" s="4">
        <v>17887195.34</v>
      </c>
    </row>
    <row r="63" spans="3:5" ht="13.5" thickTop="1">
      <c r="C63" s="73">
        <v>39554</v>
      </c>
      <c r="D63" s="3" t="s">
        <v>110</v>
      </c>
      <c r="E63" s="4">
        <f>E64-E62</f>
        <v>10539.830000001937</v>
      </c>
    </row>
    <row r="64" spans="3:5" ht="12.75">
      <c r="C64" s="73"/>
      <c r="E64" s="4">
        <v>17897735.17</v>
      </c>
    </row>
    <row r="65" spans="3:5" ht="12.75">
      <c r="C65" s="73">
        <v>39638</v>
      </c>
      <c r="D65" s="3" t="s">
        <v>111</v>
      </c>
      <c r="E65" s="4">
        <f>E66-E64</f>
        <v>9856.669999998063</v>
      </c>
    </row>
    <row r="66" spans="3:5" ht="12.75">
      <c r="C66" s="73"/>
      <c r="E66" s="4">
        <v>17907591.84</v>
      </c>
    </row>
    <row r="67" spans="3:5" ht="12.75">
      <c r="C67" s="73">
        <v>39646</v>
      </c>
      <c r="D67" s="3" t="s">
        <v>114</v>
      </c>
      <c r="E67" s="4">
        <f>E68-E66</f>
        <v>200</v>
      </c>
    </row>
    <row r="68" spans="3:5" ht="12.75">
      <c r="C68" s="73"/>
      <c r="E68" s="4">
        <v>17907791.84</v>
      </c>
    </row>
    <row r="69" spans="3:5" ht="12.75">
      <c r="C69" s="73">
        <v>39708</v>
      </c>
      <c r="D69" s="3" t="s">
        <v>116</v>
      </c>
      <c r="E69" s="4">
        <f>E70-E68</f>
        <v>6580</v>
      </c>
    </row>
    <row r="70" spans="3:5" ht="12.75">
      <c r="C70" s="73"/>
      <c r="E70" s="4">
        <v>17914371.84</v>
      </c>
    </row>
    <row r="71" spans="3:5" ht="12.75">
      <c r="C71" s="73">
        <v>39714</v>
      </c>
      <c r="D71" s="3" t="s">
        <v>117</v>
      </c>
      <c r="E71" s="4">
        <f>E72-E70</f>
        <v>3500</v>
      </c>
    </row>
    <row r="72" spans="3:5" ht="12.75">
      <c r="C72" s="73"/>
      <c r="E72" s="4">
        <v>17917871.84</v>
      </c>
    </row>
    <row r="73" spans="3:5" ht="12.75">
      <c r="C73" s="73">
        <v>39737</v>
      </c>
      <c r="D73" s="3" t="s">
        <v>119</v>
      </c>
      <c r="E73" s="4">
        <f>E74-E72</f>
        <v>8488.39999999851</v>
      </c>
    </row>
    <row r="74" ht="12.75">
      <c r="E74" s="4">
        <v>17926360.24</v>
      </c>
    </row>
    <row r="75" spans="3:5" ht="12.75">
      <c r="C75" s="73">
        <v>39827</v>
      </c>
      <c r="D75" s="3" t="s">
        <v>120</v>
      </c>
      <c r="E75" s="4">
        <f>E76-E74</f>
        <v>8488.400000002235</v>
      </c>
    </row>
    <row r="76" ht="12.75">
      <c r="E76" s="4">
        <v>17934848.64</v>
      </c>
    </row>
    <row r="77" spans="3:5" ht="12.75">
      <c r="C77" s="73">
        <v>39912</v>
      </c>
      <c r="D77" s="3" t="s">
        <v>122</v>
      </c>
      <c r="E77" s="4">
        <f>E78-E76</f>
        <v>8303.870000001043</v>
      </c>
    </row>
    <row r="78" spans="3:5" ht="12.75">
      <c r="C78" s="73"/>
      <c r="E78" s="4">
        <v>17943152.51</v>
      </c>
    </row>
    <row r="79" spans="3:5" ht="12.75">
      <c r="C79" s="73">
        <v>40009</v>
      </c>
      <c r="D79" s="74" t="s">
        <v>124</v>
      </c>
      <c r="E79" s="4">
        <f>E80-E78</f>
        <v>7954.439999997616</v>
      </c>
    </row>
    <row r="80" spans="3:5" ht="12.75">
      <c r="C80" s="73"/>
      <c r="E80" s="4">
        <v>17951106.95</v>
      </c>
    </row>
    <row r="81" ht="12.75">
      <c r="C81" s="73"/>
    </row>
    <row r="82" ht="12.75">
      <c r="C82" s="73"/>
    </row>
    <row r="83" ht="12.75">
      <c r="C83" s="73"/>
    </row>
    <row r="84" ht="12.75">
      <c r="C84" s="73"/>
    </row>
  </sheetData>
  <sheetProtection/>
  <printOptions/>
  <pageMargins left="0.5" right="0.5" top="0.75" bottom="0.5" header="0.5" footer="0.5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8.7109375" style="0" customWidth="1"/>
    <col min="4" max="4" width="30.421875" style="0" customWidth="1"/>
    <col min="5" max="5" width="24.421875" style="0" bestFit="1" customWidth="1"/>
    <col min="6" max="6" width="30.00390625" style="0" customWidth="1"/>
    <col min="7" max="7" width="14.28125" style="0" customWidth="1"/>
    <col min="8" max="8" width="10.140625" style="0" customWidth="1"/>
    <col min="9" max="9" width="11.421875" style="0" customWidth="1"/>
  </cols>
  <sheetData>
    <row r="1" spans="2:9" ht="12.75">
      <c r="B1" s="26" t="s">
        <v>17</v>
      </c>
      <c r="C1" s="27"/>
      <c r="E1" s="28"/>
      <c r="G1" s="19"/>
      <c r="H1" s="28"/>
      <c r="I1" s="29"/>
    </row>
    <row r="2" spans="3:9" ht="13.5" thickBot="1">
      <c r="C2" s="27"/>
      <c r="E2" s="28"/>
      <c r="G2" s="19"/>
      <c r="H2" s="28"/>
      <c r="I2" s="29"/>
    </row>
    <row r="3" spans="1:9" ht="14.25" thickBot="1" thickTop="1">
      <c r="A3" s="30" t="s">
        <v>7</v>
      </c>
      <c r="B3" s="30" t="s">
        <v>8</v>
      </c>
      <c r="C3" s="35" t="s">
        <v>9</v>
      </c>
      <c r="D3" s="32" t="s">
        <v>0</v>
      </c>
      <c r="E3" s="33" t="s">
        <v>10</v>
      </c>
      <c r="F3" s="33" t="s">
        <v>11</v>
      </c>
      <c r="G3" s="34" t="s">
        <v>3</v>
      </c>
      <c r="H3" s="33" t="s">
        <v>12</v>
      </c>
      <c r="I3" s="35" t="s">
        <v>13</v>
      </c>
    </row>
    <row r="4" spans="3:9" ht="13.5" thickTop="1">
      <c r="C4" s="47" t="s">
        <v>22</v>
      </c>
      <c r="I4" s="29"/>
    </row>
    <row r="5" spans="3:9" ht="12.75">
      <c r="C5" s="47"/>
      <c r="I5" s="29"/>
    </row>
    <row r="6" spans="1:9" ht="12.75">
      <c r="A6" s="48" t="s">
        <v>14</v>
      </c>
      <c r="B6" s="28">
        <v>5</v>
      </c>
      <c r="C6" s="49" t="s">
        <v>23</v>
      </c>
      <c r="D6" s="50" t="s">
        <v>22</v>
      </c>
      <c r="E6" s="28" t="s">
        <v>25</v>
      </c>
      <c r="F6" t="s">
        <v>24</v>
      </c>
      <c r="G6" s="51">
        <v>433445.83</v>
      </c>
      <c r="H6" s="39">
        <v>77069</v>
      </c>
      <c r="I6" s="29">
        <v>36952</v>
      </c>
    </row>
    <row r="7" spans="1:9" ht="12.75">
      <c r="A7" s="48" t="s">
        <v>14</v>
      </c>
      <c r="B7" s="28">
        <v>6</v>
      </c>
      <c r="C7" s="49" t="s">
        <v>28</v>
      </c>
      <c r="D7" s="50" t="s">
        <v>22</v>
      </c>
      <c r="E7" s="28" t="s">
        <v>29</v>
      </c>
      <c r="F7" t="s">
        <v>24</v>
      </c>
      <c r="G7" s="51">
        <v>299400</v>
      </c>
      <c r="H7" s="39">
        <v>77069</v>
      </c>
      <c r="I7" s="29">
        <v>36979</v>
      </c>
    </row>
    <row r="8" spans="1:9" ht="12.75">
      <c r="A8" s="48" t="s">
        <v>14</v>
      </c>
      <c r="B8" s="28">
        <v>7</v>
      </c>
      <c r="C8" s="49" t="s">
        <v>30</v>
      </c>
      <c r="D8" s="50" t="s">
        <v>22</v>
      </c>
      <c r="E8" s="28" t="s">
        <v>33</v>
      </c>
      <c r="F8" t="s">
        <v>24</v>
      </c>
      <c r="G8" s="51">
        <v>747325</v>
      </c>
      <c r="H8" s="39">
        <v>77069</v>
      </c>
      <c r="I8" s="29">
        <v>36987</v>
      </c>
    </row>
    <row r="9" spans="1:9" ht="12.75">
      <c r="A9" s="48" t="s">
        <v>14</v>
      </c>
      <c r="B9" s="28">
        <v>10</v>
      </c>
      <c r="C9" s="49" t="s">
        <v>31</v>
      </c>
      <c r="D9" s="50" t="s">
        <v>22</v>
      </c>
      <c r="E9" s="28" t="s">
        <v>32</v>
      </c>
      <c r="F9" t="s">
        <v>24</v>
      </c>
      <c r="G9" s="51">
        <v>1299244</v>
      </c>
      <c r="H9" s="39">
        <v>77069</v>
      </c>
      <c r="I9" s="29">
        <v>37036</v>
      </c>
    </row>
    <row r="10" spans="1:9" ht="12.75">
      <c r="A10" s="48" t="s">
        <v>14</v>
      </c>
      <c r="B10" s="28">
        <v>11</v>
      </c>
      <c r="C10" s="55" t="s">
        <v>90</v>
      </c>
      <c r="D10" s="50" t="s">
        <v>22</v>
      </c>
      <c r="E10" s="28" t="s">
        <v>34</v>
      </c>
      <c r="F10" t="s">
        <v>35</v>
      </c>
      <c r="G10" s="51">
        <f>27481.72+28024.69</f>
        <v>55506.41</v>
      </c>
      <c r="H10" s="39">
        <v>77069</v>
      </c>
      <c r="I10" s="29">
        <v>37067</v>
      </c>
    </row>
    <row r="11" spans="1:9" ht="12.75">
      <c r="A11" s="48" t="s">
        <v>14</v>
      </c>
      <c r="B11" s="28">
        <v>12</v>
      </c>
      <c r="C11" s="55" t="s">
        <v>36</v>
      </c>
      <c r="D11" s="50" t="s">
        <v>22</v>
      </c>
      <c r="E11" s="28" t="s">
        <v>37</v>
      </c>
      <c r="F11" t="s">
        <v>24</v>
      </c>
      <c r="G11" s="51">
        <v>1755673</v>
      </c>
      <c r="H11" s="39">
        <v>77069</v>
      </c>
      <c r="I11" s="29">
        <v>37071</v>
      </c>
    </row>
    <row r="12" spans="1:10" ht="12.75">
      <c r="A12" s="48" t="s">
        <v>38</v>
      </c>
      <c r="B12" s="28">
        <v>13</v>
      </c>
      <c r="C12" s="55" t="s">
        <v>39</v>
      </c>
      <c r="D12" s="50" t="s">
        <v>22</v>
      </c>
      <c r="E12" s="28" t="s">
        <v>40</v>
      </c>
      <c r="F12" t="s">
        <v>35</v>
      </c>
      <c r="G12" s="51">
        <v>48925.26</v>
      </c>
      <c r="H12" s="39">
        <v>77069</v>
      </c>
      <c r="I12" s="29">
        <v>37085</v>
      </c>
      <c r="J12" s="58"/>
    </row>
    <row r="13" spans="1:9" ht="12.75">
      <c r="A13" s="48" t="s">
        <v>38</v>
      </c>
      <c r="B13" s="28">
        <v>14</v>
      </c>
      <c r="C13" s="55" t="s">
        <v>42</v>
      </c>
      <c r="D13" s="50" t="s">
        <v>22</v>
      </c>
      <c r="E13" s="57" t="s">
        <v>44</v>
      </c>
      <c r="F13" t="s">
        <v>43</v>
      </c>
      <c r="G13" s="51">
        <f>4980.47+1978.59+1114.07+11973.77</f>
        <v>20046.9</v>
      </c>
      <c r="H13" s="39">
        <v>77069</v>
      </c>
      <c r="I13" s="29">
        <v>37112</v>
      </c>
    </row>
    <row r="14" spans="1:9" ht="12.75">
      <c r="A14" s="48" t="s">
        <v>38</v>
      </c>
      <c r="B14" s="28">
        <v>14</v>
      </c>
      <c r="C14" s="55" t="s">
        <v>45</v>
      </c>
      <c r="D14" s="50" t="s">
        <v>22</v>
      </c>
      <c r="E14" s="57" t="s">
        <v>46</v>
      </c>
      <c r="F14" t="s">
        <v>24</v>
      </c>
      <c r="G14" s="51">
        <v>2238740</v>
      </c>
      <c r="H14" s="39">
        <v>77069</v>
      </c>
      <c r="I14" s="29">
        <v>37111</v>
      </c>
    </row>
    <row r="15" spans="1:9" ht="12.75">
      <c r="A15" s="48" t="s">
        <v>38</v>
      </c>
      <c r="B15" s="28">
        <v>15</v>
      </c>
      <c r="C15" s="55" t="s">
        <v>48</v>
      </c>
      <c r="D15" s="50" t="s">
        <v>22</v>
      </c>
      <c r="E15" s="59" t="s">
        <v>49</v>
      </c>
      <c r="F15" t="s">
        <v>47</v>
      </c>
      <c r="G15" s="51">
        <v>46.2</v>
      </c>
      <c r="H15" s="39">
        <v>77069</v>
      </c>
      <c r="I15" s="29">
        <v>37125</v>
      </c>
    </row>
    <row r="16" spans="1:9" ht="12.75">
      <c r="A16" s="48" t="s">
        <v>38</v>
      </c>
      <c r="B16" s="28">
        <v>16</v>
      </c>
      <c r="C16" s="55" t="s">
        <v>50</v>
      </c>
      <c r="D16" s="50" t="s">
        <v>22</v>
      </c>
      <c r="E16" s="57" t="s">
        <v>51</v>
      </c>
      <c r="F16" t="s">
        <v>24</v>
      </c>
      <c r="G16" s="51">
        <f>1590206+17931</f>
        <v>1608137</v>
      </c>
      <c r="H16" s="39">
        <v>77069</v>
      </c>
      <c r="I16" s="29">
        <v>37147</v>
      </c>
    </row>
    <row r="17" spans="1:9" ht="12.75">
      <c r="A17" s="48" t="s">
        <v>38</v>
      </c>
      <c r="B17" s="28">
        <v>17</v>
      </c>
      <c r="C17" s="55" t="s">
        <v>52</v>
      </c>
      <c r="D17" s="50" t="s">
        <v>22</v>
      </c>
      <c r="E17" s="57" t="s">
        <v>53</v>
      </c>
      <c r="F17" t="s">
        <v>24</v>
      </c>
      <c r="G17" s="51">
        <v>1902626</v>
      </c>
      <c r="H17" s="39">
        <v>77069</v>
      </c>
      <c r="I17" s="29">
        <v>37186</v>
      </c>
    </row>
    <row r="18" spans="1:9" ht="12.75">
      <c r="A18" s="48" t="s">
        <v>38</v>
      </c>
      <c r="B18" s="28">
        <v>18</v>
      </c>
      <c r="C18" s="55" t="s">
        <v>88</v>
      </c>
      <c r="D18" s="50" t="s">
        <v>22</v>
      </c>
      <c r="E18" s="57" t="s">
        <v>63</v>
      </c>
      <c r="F18" t="s">
        <v>24</v>
      </c>
      <c r="G18" s="51">
        <f>136514+1269148</f>
        <v>1405662</v>
      </c>
      <c r="H18" s="39">
        <v>77069</v>
      </c>
      <c r="I18" s="29">
        <v>37190</v>
      </c>
    </row>
    <row r="19" spans="1:9" ht="12.75">
      <c r="A19" s="48" t="s">
        <v>38</v>
      </c>
      <c r="B19" s="28">
        <v>19</v>
      </c>
      <c r="C19" s="55" t="s">
        <v>89</v>
      </c>
      <c r="D19" s="50" t="s">
        <v>22</v>
      </c>
      <c r="E19" s="57" t="s">
        <v>64</v>
      </c>
      <c r="F19" t="s">
        <v>24</v>
      </c>
      <c r="G19" s="51">
        <f>5700+996954</f>
        <v>1002654</v>
      </c>
      <c r="H19" s="39">
        <v>77069</v>
      </c>
      <c r="I19" s="29">
        <v>37218</v>
      </c>
    </row>
    <row r="20" spans="1:9" ht="12.75">
      <c r="A20" s="48" t="s">
        <v>38</v>
      </c>
      <c r="B20" s="28">
        <v>20</v>
      </c>
      <c r="C20" s="55" t="s">
        <v>65</v>
      </c>
      <c r="D20" s="50" t="s">
        <v>22</v>
      </c>
      <c r="E20" s="57" t="s">
        <v>66</v>
      </c>
      <c r="F20" t="s">
        <v>24</v>
      </c>
      <c r="G20" s="51">
        <f>779185+997563</f>
        <v>1776748</v>
      </c>
      <c r="H20" s="39">
        <v>77069</v>
      </c>
      <c r="I20" s="29">
        <v>37274</v>
      </c>
    </row>
    <row r="21" spans="1:9" ht="12.75">
      <c r="A21" s="48" t="s">
        <v>38</v>
      </c>
      <c r="B21" s="28">
        <v>20</v>
      </c>
      <c r="C21" s="55" t="s">
        <v>65</v>
      </c>
      <c r="D21" s="50" t="s">
        <v>22</v>
      </c>
      <c r="E21" s="57" t="s">
        <v>67</v>
      </c>
      <c r="F21" t="s">
        <v>24</v>
      </c>
      <c r="G21" s="51">
        <v>281594.06</v>
      </c>
      <c r="H21" s="39">
        <v>77069</v>
      </c>
      <c r="I21" s="29">
        <v>37274</v>
      </c>
    </row>
    <row r="22" spans="1:9" ht="12.75">
      <c r="A22" s="48" t="s">
        <v>38</v>
      </c>
      <c r="B22" s="28">
        <v>21</v>
      </c>
      <c r="C22" s="55" t="s">
        <v>68</v>
      </c>
      <c r="D22" s="50" t="s">
        <v>22</v>
      </c>
      <c r="E22" s="57" t="s">
        <v>69</v>
      </c>
      <c r="F22" t="s">
        <v>43</v>
      </c>
      <c r="G22" s="51">
        <v>84978.83</v>
      </c>
      <c r="H22" s="39">
        <v>77069</v>
      </c>
      <c r="I22" s="29">
        <v>37313</v>
      </c>
    </row>
    <row r="23" spans="1:9" ht="12.75">
      <c r="A23" s="48" t="s">
        <v>38</v>
      </c>
      <c r="B23" s="28">
        <v>22</v>
      </c>
      <c r="C23" s="55" t="s">
        <v>72</v>
      </c>
      <c r="D23" s="50" t="s">
        <v>22</v>
      </c>
      <c r="E23" s="57" t="s">
        <v>73</v>
      </c>
      <c r="F23" t="s">
        <v>24</v>
      </c>
      <c r="G23" s="51">
        <v>1345926</v>
      </c>
      <c r="H23" s="39">
        <v>77069</v>
      </c>
      <c r="I23" s="29">
        <v>37326</v>
      </c>
    </row>
    <row r="24" spans="1:9" ht="12.75">
      <c r="A24" s="48" t="s">
        <v>38</v>
      </c>
      <c r="B24" s="28">
        <v>23</v>
      </c>
      <c r="C24" s="55" t="s">
        <v>74</v>
      </c>
      <c r="D24" s="50" t="s">
        <v>22</v>
      </c>
      <c r="E24" s="57" t="s">
        <v>75</v>
      </c>
      <c r="F24" t="s">
        <v>24</v>
      </c>
      <c r="G24" s="51">
        <v>22529</v>
      </c>
      <c r="H24" s="39">
        <v>77069</v>
      </c>
      <c r="I24" s="29">
        <v>37340</v>
      </c>
    </row>
    <row r="25" spans="1:9" ht="12.75">
      <c r="A25" s="48" t="s">
        <v>38</v>
      </c>
      <c r="B25" s="28">
        <v>24</v>
      </c>
      <c r="C25" s="55" t="s">
        <v>77</v>
      </c>
      <c r="D25" s="50" t="s">
        <v>22</v>
      </c>
      <c r="E25" s="57" t="s">
        <v>78</v>
      </c>
      <c r="F25" t="s">
        <v>24</v>
      </c>
      <c r="G25" s="51">
        <v>615792.51</v>
      </c>
      <c r="H25" s="39">
        <v>77069</v>
      </c>
      <c r="I25" s="29">
        <v>37377</v>
      </c>
    </row>
    <row r="26" spans="1:9" ht="12.75">
      <c r="A26" s="48" t="s">
        <v>81</v>
      </c>
      <c r="B26" s="28">
        <v>26</v>
      </c>
      <c r="C26" s="55" t="s">
        <v>84</v>
      </c>
      <c r="D26" s="50" t="s">
        <v>22</v>
      </c>
      <c r="E26" s="57" t="s">
        <v>85</v>
      </c>
      <c r="F26" t="s">
        <v>43</v>
      </c>
      <c r="G26" s="51">
        <f>619.76+3521.4+697.74+668.52</f>
        <v>5507.42</v>
      </c>
      <c r="H26" s="39">
        <v>77070</v>
      </c>
      <c r="I26" s="29">
        <v>37488</v>
      </c>
    </row>
    <row r="27" spans="1:9" ht="12.75">
      <c r="A27" s="48" t="s">
        <v>81</v>
      </c>
      <c r="B27" s="28">
        <v>27</v>
      </c>
      <c r="C27" s="55" t="s">
        <v>86</v>
      </c>
      <c r="D27" s="50" t="s">
        <v>22</v>
      </c>
      <c r="E27" s="57" t="s">
        <v>87</v>
      </c>
      <c r="F27" t="s">
        <v>24</v>
      </c>
      <c r="G27" s="51">
        <v>312547</v>
      </c>
      <c r="H27" s="39">
        <v>77070</v>
      </c>
      <c r="I27" s="29">
        <v>37502</v>
      </c>
    </row>
    <row r="28" spans="1:9" ht="13.5" thickBot="1">
      <c r="A28" s="36"/>
      <c r="B28" s="36"/>
      <c r="C28" s="36"/>
      <c r="D28" s="36"/>
      <c r="E28" s="36"/>
      <c r="F28" s="36"/>
      <c r="G28" s="36"/>
      <c r="H28" s="36"/>
      <c r="I28" s="52"/>
    </row>
    <row r="29" spans="1:9" ht="13.5" thickBot="1">
      <c r="A29" s="41"/>
      <c r="B29" s="41"/>
      <c r="C29" s="42"/>
      <c r="D29" s="53" t="s">
        <v>26</v>
      </c>
      <c r="E29" s="43"/>
      <c r="F29" s="44"/>
      <c r="G29" s="37">
        <f>SUM(G6:G28)</f>
        <v>17263054.420000006</v>
      </c>
      <c r="H29" s="43"/>
      <c r="I29" s="45"/>
    </row>
    <row r="30" ht="13.5" thickTop="1"/>
  </sheetData>
  <sheetProtection/>
  <printOptions/>
  <pageMargins left="0" right="0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9.7109375" style="27" customWidth="1"/>
    <col min="4" max="4" width="14.8515625" style="0" customWidth="1"/>
    <col min="5" max="5" width="22.140625" style="28" customWidth="1"/>
    <col min="6" max="6" width="32.28125" style="0" customWidth="1"/>
    <col min="7" max="7" width="13.00390625" style="19" customWidth="1"/>
    <col min="8" max="8" width="12.57421875" style="28" customWidth="1"/>
    <col min="9" max="9" width="9.7109375" style="29" customWidth="1"/>
    <col min="10" max="10" width="9.7109375" style="0" bestFit="1" customWidth="1"/>
  </cols>
  <sheetData>
    <row r="1" ht="12.75">
      <c r="B1" s="26" t="s">
        <v>17</v>
      </c>
    </row>
    <row r="2" ht="13.5" thickBot="1"/>
    <row r="3" spans="1:9" ht="14.25" thickBot="1" thickTop="1">
      <c r="A3" s="30" t="s">
        <v>7</v>
      </c>
      <c r="B3" s="30" t="s">
        <v>8</v>
      </c>
      <c r="C3" s="31" t="s">
        <v>9</v>
      </c>
      <c r="D3" s="32" t="s">
        <v>0</v>
      </c>
      <c r="E3" s="33" t="s">
        <v>10</v>
      </c>
      <c r="F3" s="33" t="s">
        <v>11</v>
      </c>
      <c r="G3" s="34" t="s">
        <v>3</v>
      </c>
      <c r="H3" s="33" t="s">
        <v>12</v>
      </c>
      <c r="I3" s="35" t="s">
        <v>13</v>
      </c>
    </row>
    <row r="4" spans="1:10" ht="14.25" customHeight="1" thickTop="1">
      <c r="A4" s="38" t="s">
        <v>113</v>
      </c>
      <c r="B4" s="39">
        <v>57</v>
      </c>
      <c r="C4" s="46">
        <v>39638</v>
      </c>
      <c r="D4" s="15" t="s">
        <v>41</v>
      </c>
      <c r="E4" s="38" t="s">
        <v>112</v>
      </c>
      <c r="F4" s="40" t="s">
        <v>21</v>
      </c>
      <c r="G4" s="19">
        <v>9856.67</v>
      </c>
      <c r="H4" s="39"/>
      <c r="I4" s="46"/>
      <c r="J4" s="19"/>
    </row>
    <row r="5" spans="1:10" ht="14.25" customHeight="1">
      <c r="A5" s="38" t="s">
        <v>113</v>
      </c>
      <c r="B5" s="39">
        <v>58</v>
      </c>
      <c r="C5" s="46">
        <v>39646</v>
      </c>
      <c r="D5" s="15" t="s">
        <v>41</v>
      </c>
      <c r="E5" s="39" t="s">
        <v>115</v>
      </c>
      <c r="F5" s="40" t="s">
        <v>21</v>
      </c>
      <c r="G5" s="19">
        <v>200</v>
      </c>
      <c r="H5" s="39"/>
      <c r="I5" s="46"/>
      <c r="J5" s="19"/>
    </row>
    <row r="6" spans="1:10" ht="14.25" customHeight="1">
      <c r="A6" s="38" t="s">
        <v>113</v>
      </c>
      <c r="B6" s="39">
        <v>59</v>
      </c>
      <c r="C6" s="46">
        <v>39708</v>
      </c>
      <c r="D6" s="15" t="s">
        <v>41</v>
      </c>
      <c r="E6" s="39">
        <v>501354</v>
      </c>
      <c r="F6" s="40" t="s">
        <v>107</v>
      </c>
      <c r="G6" s="19">
        <v>6580</v>
      </c>
      <c r="H6" s="39"/>
      <c r="I6" s="46"/>
      <c r="J6" s="19"/>
    </row>
    <row r="7" spans="1:10" ht="14.25" customHeight="1">
      <c r="A7" s="38" t="s">
        <v>113</v>
      </c>
      <c r="B7" s="39">
        <v>60</v>
      </c>
      <c r="C7" s="46">
        <v>39714</v>
      </c>
      <c r="D7" s="15" t="s">
        <v>41</v>
      </c>
      <c r="E7" s="39">
        <v>10189650</v>
      </c>
      <c r="F7" s="40" t="s">
        <v>20</v>
      </c>
      <c r="G7" s="19">
        <v>3500</v>
      </c>
      <c r="H7" s="39"/>
      <c r="I7" s="46"/>
      <c r="J7" s="19"/>
    </row>
    <row r="8" spans="1:10" ht="14.25" customHeight="1">
      <c r="A8" s="38" t="s">
        <v>113</v>
      </c>
      <c r="B8" s="39">
        <v>61</v>
      </c>
      <c r="C8" s="46">
        <v>39737</v>
      </c>
      <c r="D8" s="15" t="s">
        <v>41</v>
      </c>
      <c r="E8" s="38" t="s">
        <v>118</v>
      </c>
      <c r="F8" s="40" t="s">
        <v>21</v>
      </c>
      <c r="G8" s="19">
        <v>8488.4</v>
      </c>
      <c r="H8" s="39"/>
      <c r="I8" s="46"/>
      <c r="J8" s="19"/>
    </row>
    <row r="9" spans="1:10" ht="14.25" customHeight="1">
      <c r="A9" s="38" t="s">
        <v>113</v>
      </c>
      <c r="B9" s="39">
        <v>62</v>
      </c>
      <c r="C9" s="46">
        <v>39827</v>
      </c>
      <c r="D9" s="15" t="s">
        <v>41</v>
      </c>
      <c r="E9" s="38" t="s">
        <v>121</v>
      </c>
      <c r="F9" s="40" t="s">
        <v>21</v>
      </c>
      <c r="G9" s="19">
        <v>8488.4</v>
      </c>
      <c r="H9" s="39"/>
      <c r="I9" s="46"/>
      <c r="J9" s="19"/>
    </row>
    <row r="10" spans="1:10" ht="14.25" customHeight="1">
      <c r="A10" s="38" t="s">
        <v>113</v>
      </c>
      <c r="B10" s="39">
        <v>63</v>
      </c>
      <c r="C10" s="46">
        <v>39912</v>
      </c>
      <c r="D10" s="15" t="s">
        <v>41</v>
      </c>
      <c r="E10" s="38" t="s">
        <v>123</v>
      </c>
      <c r="F10" s="40" t="s">
        <v>21</v>
      </c>
      <c r="G10" s="19">
        <v>8303.87</v>
      </c>
      <c r="H10" s="39"/>
      <c r="I10" s="46"/>
      <c r="J10" s="19"/>
    </row>
    <row r="11" spans="1:10" ht="14.25" customHeight="1">
      <c r="A11" s="38"/>
      <c r="B11" s="39"/>
      <c r="C11" s="46"/>
      <c r="D11" s="15"/>
      <c r="E11" s="38"/>
      <c r="F11" s="40"/>
      <c r="H11" s="39"/>
      <c r="I11" s="46"/>
      <c r="J11" s="19"/>
    </row>
    <row r="12" spans="1:9" ht="13.5" thickBot="1">
      <c r="A12" s="41"/>
      <c r="B12" s="41"/>
      <c r="C12" s="42"/>
      <c r="D12" s="41"/>
      <c r="E12" s="43"/>
      <c r="F12" s="44" t="s">
        <v>15</v>
      </c>
      <c r="G12" s="37">
        <f>SUM(G4:G11)</f>
        <v>45417.340000000004</v>
      </c>
      <c r="H12" s="43"/>
      <c r="I12" s="45"/>
    </row>
    <row r="13" ht="13.5" thickTop="1"/>
  </sheetData>
  <sheetProtection/>
  <printOptions/>
  <pageMargins left="0.75" right="0.75" top="1" bottom="1" header="0.5" footer="0.5"/>
  <pageSetup horizontalDpi="600" verticalDpi="600" orientation="landscape" scale="95" r:id="rId3"/>
  <headerFooter alignWithMargins="0">
    <oddFooter>&amp;CPage 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3.7109375" style="0" customWidth="1"/>
    <col min="2" max="2" width="9.7109375" style="29" customWidth="1"/>
    <col min="3" max="3" width="25.7109375" style="19" customWidth="1"/>
    <col min="4" max="5" width="14.7109375" style="19" customWidth="1"/>
    <col min="6" max="6" width="14.7109375" style="0" customWidth="1"/>
  </cols>
  <sheetData>
    <row r="2" spans="1:4" ht="12.75">
      <c r="A2" s="47" t="s">
        <v>55</v>
      </c>
      <c r="D2" s="60"/>
    </row>
    <row r="3" ht="13.5" thickBot="1">
      <c r="D3" s="60"/>
    </row>
    <row r="4" spans="1:6" ht="14.25" thickBot="1" thickTop="1">
      <c r="A4" s="30" t="s">
        <v>7</v>
      </c>
      <c r="B4" s="30" t="s">
        <v>9</v>
      </c>
      <c r="C4" s="33" t="s">
        <v>11</v>
      </c>
      <c r="D4" s="35" t="s">
        <v>57</v>
      </c>
      <c r="E4" s="34" t="s">
        <v>3</v>
      </c>
      <c r="F4" s="33" t="s">
        <v>61</v>
      </c>
    </row>
    <row r="5" spans="1:5" s="14" customFormat="1" ht="13.5" thickTop="1">
      <c r="A5" s="48" t="s">
        <v>14</v>
      </c>
      <c r="B5" s="29">
        <v>36829</v>
      </c>
      <c r="C5" s="66" t="s">
        <v>58</v>
      </c>
      <c r="D5" s="64"/>
      <c r="E5" s="65">
        <v>-71357.01</v>
      </c>
    </row>
    <row r="6" spans="1:5" s="14" customFormat="1" ht="12.75">
      <c r="A6" s="48" t="s">
        <v>14</v>
      </c>
      <c r="B6" s="29">
        <v>36829</v>
      </c>
      <c r="C6" s="66" t="s">
        <v>59</v>
      </c>
      <c r="D6" s="64"/>
      <c r="E6" s="65">
        <v>-37500</v>
      </c>
    </row>
    <row r="7" spans="1:4" ht="12.75">
      <c r="A7" s="48" t="s">
        <v>14</v>
      </c>
      <c r="B7" s="29">
        <v>36831</v>
      </c>
      <c r="C7" s="60" t="s">
        <v>60</v>
      </c>
      <c r="D7" s="19">
        <v>6020.7</v>
      </c>
    </row>
    <row r="8" spans="1:4" ht="12.75">
      <c r="A8" s="48" t="s">
        <v>14</v>
      </c>
      <c r="B8" s="29">
        <v>36861</v>
      </c>
      <c r="C8" s="60" t="s">
        <v>60</v>
      </c>
      <c r="D8" s="19">
        <v>89583.1</v>
      </c>
    </row>
    <row r="9" spans="1:5" ht="12.75">
      <c r="A9" s="48" t="s">
        <v>14</v>
      </c>
      <c r="B9" s="29">
        <v>36861</v>
      </c>
      <c r="C9" s="60" t="s">
        <v>56</v>
      </c>
      <c r="E9" s="19">
        <v>-67250.93</v>
      </c>
    </row>
    <row r="10" spans="1:5" ht="12.75">
      <c r="A10" s="48" t="s">
        <v>14</v>
      </c>
      <c r="B10" s="29">
        <v>36893</v>
      </c>
      <c r="C10" s="60" t="s">
        <v>62</v>
      </c>
      <c r="E10" s="19">
        <v>-65588.41</v>
      </c>
    </row>
    <row r="11" spans="1:4" ht="12.75">
      <c r="A11" s="48" t="s">
        <v>14</v>
      </c>
      <c r="B11" s="29">
        <v>36894</v>
      </c>
      <c r="C11" s="60" t="s">
        <v>60</v>
      </c>
      <c r="D11" s="19">
        <v>91254.06</v>
      </c>
    </row>
    <row r="12" spans="1:4" ht="12.75">
      <c r="A12" s="48" t="s">
        <v>14</v>
      </c>
      <c r="B12" s="29">
        <v>36923</v>
      </c>
      <c r="C12" s="60" t="s">
        <v>60</v>
      </c>
      <c r="D12" s="19">
        <v>84890.8</v>
      </c>
    </row>
    <row r="13" spans="1:5" ht="12.75">
      <c r="A13" s="48" t="s">
        <v>14</v>
      </c>
      <c r="B13" s="29">
        <v>36924</v>
      </c>
      <c r="C13" s="60" t="s">
        <v>56</v>
      </c>
      <c r="E13" s="19">
        <v>-42407.9</v>
      </c>
    </row>
    <row r="14" spans="1:4" ht="12.75">
      <c r="A14" s="48" t="s">
        <v>14</v>
      </c>
      <c r="B14" s="29">
        <v>36951</v>
      </c>
      <c r="C14" s="60" t="s">
        <v>60</v>
      </c>
      <c r="D14" s="19">
        <v>69466.1</v>
      </c>
    </row>
    <row r="15" spans="1:5" ht="12.75">
      <c r="A15" s="48" t="s">
        <v>14</v>
      </c>
      <c r="B15" s="29">
        <v>36962</v>
      </c>
      <c r="C15" s="60" t="s">
        <v>56</v>
      </c>
      <c r="E15" s="19">
        <v>-48030.75</v>
      </c>
    </row>
    <row r="16" spans="1:4" ht="12.75">
      <c r="A16" s="48" t="s">
        <v>14</v>
      </c>
      <c r="B16" s="29">
        <v>36983</v>
      </c>
      <c r="C16" s="60" t="s">
        <v>60</v>
      </c>
      <c r="D16" s="19">
        <v>71828.82</v>
      </c>
    </row>
    <row r="17" spans="1:5" ht="12.75">
      <c r="A17" s="48" t="s">
        <v>14</v>
      </c>
      <c r="B17" s="29">
        <v>36983</v>
      </c>
      <c r="C17" s="60" t="s">
        <v>56</v>
      </c>
      <c r="E17" s="19">
        <v>-48889.05</v>
      </c>
    </row>
    <row r="18" spans="1:4" ht="12.75">
      <c r="A18" s="48" t="s">
        <v>14</v>
      </c>
      <c r="B18" s="29">
        <v>37012</v>
      </c>
      <c r="C18" s="60" t="s">
        <v>60</v>
      </c>
      <c r="D18" s="19">
        <v>59741.72</v>
      </c>
    </row>
    <row r="19" spans="1:5" ht="12.75">
      <c r="A19" s="48" t="s">
        <v>14</v>
      </c>
      <c r="B19" s="29">
        <v>37012</v>
      </c>
      <c r="C19" s="60" t="s">
        <v>62</v>
      </c>
      <c r="E19" s="19">
        <v>-53756.01</v>
      </c>
    </row>
    <row r="20" spans="1:4" ht="12.75">
      <c r="A20" s="48" t="s">
        <v>14</v>
      </c>
      <c r="B20" s="29">
        <v>37043</v>
      </c>
      <c r="C20" s="60" t="s">
        <v>60</v>
      </c>
      <c r="D20" s="19">
        <v>53168.69</v>
      </c>
    </row>
    <row r="21" spans="1:5" ht="12.75">
      <c r="A21" s="48" t="s">
        <v>14</v>
      </c>
      <c r="B21" s="29">
        <v>37043</v>
      </c>
      <c r="C21" s="60" t="s">
        <v>56</v>
      </c>
      <c r="E21" s="19">
        <v>-49698.59</v>
      </c>
    </row>
    <row r="22" spans="1:4" ht="12.75">
      <c r="A22" s="48" t="s">
        <v>14</v>
      </c>
      <c r="B22" s="29">
        <v>37074</v>
      </c>
      <c r="C22" s="60" t="s">
        <v>60</v>
      </c>
      <c r="D22" s="19">
        <v>45179.69</v>
      </c>
    </row>
    <row r="23" spans="1:5" ht="12.75">
      <c r="A23" s="48" t="s">
        <v>14</v>
      </c>
      <c r="B23" s="29">
        <v>37074</v>
      </c>
      <c r="C23" s="60" t="s">
        <v>56</v>
      </c>
      <c r="E23" s="19">
        <v>-40783.95</v>
      </c>
    </row>
    <row r="24" spans="1:4" ht="12.75">
      <c r="A24" s="48" t="s">
        <v>14</v>
      </c>
      <c r="B24" s="29">
        <v>37104</v>
      </c>
      <c r="C24" s="60" t="s">
        <v>60</v>
      </c>
      <c r="D24" s="19">
        <v>38753.51</v>
      </c>
    </row>
    <row r="25" spans="1:5" ht="12.75">
      <c r="A25" s="48" t="s">
        <v>14</v>
      </c>
      <c r="B25" s="29">
        <v>37104</v>
      </c>
      <c r="C25" s="60" t="s">
        <v>56</v>
      </c>
      <c r="E25" s="19">
        <v>-34653.92</v>
      </c>
    </row>
    <row r="26" spans="1:3" ht="12.75">
      <c r="A26" s="48" t="s">
        <v>14</v>
      </c>
      <c r="C26" s="60"/>
    </row>
    <row r="27" spans="1:3" ht="12.75">
      <c r="A27" s="48" t="s">
        <v>14</v>
      </c>
      <c r="C27" s="60"/>
    </row>
    <row r="28" spans="1:3" ht="12.75">
      <c r="A28" s="48" t="s">
        <v>14</v>
      </c>
      <c r="C28" s="60"/>
    </row>
    <row r="29" spans="1:3" ht="12.75">
      <c r="A29" s="48" t="s">
        <v>14</v>
      </c>
      <c r="C29" s="60"/>
    </row>
    <row r="30" ht="12.75">
      <c r="C30" s="60"/>
    </row>
    <row r="31" spans="1:6" ht="13.5" thickBot="1">
      <c r="A31" s="61" t="s">
        <v>15</v>
      </c>
      <c r="B31" s="62"/>
      <c r="C31" s="63">
        <f>SUM(C7:C30)</f>
        <v>0</v>
      </c>
      <c r="D31" s="63">
        <f>SUM(D6:D30)</f>
        <v>609887.19</v>
      </c>
      <c r="E31" s="63">
        <f>SUM(E5:E30)</f>
        <v>-559916.52</v>
      </c>
      <c r="F31" s="63">
        <f>D31+E31</f>
        <v>49970.669999999925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tweedy</dc:creator>
  <cp:keywords/>
  <dc:description/>
  <cp:lastModifiedBy>Eric Nicholson</cp:lastModifiedBy>
  <cp:lastPrinted>2007-07-13T19:04:40Z</cp:lastPrinted>
  <dcterms:created xsi:type="dcterms:W3CDTF">2000-10-24T19:56:40Z</dcterms:created>
  <dcterms:modified xsi:type="dcterms:W3CDTF">2009-07-22T20:42:46Z</dcterms:modified>
  <cp:category/>
  <cp:version/>
  <cp:contentType/>
  <cp:contentStatus/>
</cp:coreProperties>
</file>