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525" windowWidth="6795" windowHeight="6330" activeTab="2"/>
  </bookViews>
  <sheets>
    <sheet name="97A" sheetId="1" r:id="rId1"/>
    <sheet name="93C-2003A" sheetId="2" r:id="rId2"/>
    <sheet name="97A-09C" sheetId="3" r:id="rId3"/>
    <sheet name="Percentage" sheetId="4" r:id="rId4"/>
  </sheets>
  <definedNames>
    <definedName name="_xlnm.Print_Area" localSheetId="0">'97A'!$B$9:$CM$17</definedName>
    <definedName name="_xlnm.Print_Titles" localSheetId="0">'97A'!$A:$A,'97A'!$1:$8</definedName>
  </definedNames>
  <calcPr fullCalcOnLoad="1"/>
</workbook>
</file>

<file path=xl/sharedStrings.xml><?xml version="1.0" encoding="utf-8"?>
<sst xmlns="http://schemas.openxmlformats.org/spreadsheetml/2006/main" count="522" uniqueCount="61">
  <si>
    <t>Payment</t>
  </si>
  <si>
    <t>Date</t>
  </si>
  <si>
    <t>Total</t>
  </si>
  <si>
    <t xml:space="preserve">              University System of Maryland</t>
  </si>
  <si>
    <t>Principal</t>
  </si>
  <si>
    <t>Interest</t>
  </si>
  <si>
    <t xml:space="preserve">           UMB Parking Garage (Auxiliary) </t>
  </si>
  <si>
    <t xml:space="preserve">           UMB Student Union (Auxiliary)</t>
  </si>
  <si>
    <t xml:space="preserve">               UMCP Dormitory (Auxiliary)</t>
  </si>
  <si>
    <t xml:space="preserve">             UMCP Fraternities (Auxiliary)</t>
  </si>
  <si>
    <t xml:space="preserve">                UMCP SCUB (Auxiliary)</t>
  </si>
  <si>
    <t xml:space="preserve">        UMCP Physical Sciences (Auxiliary)</t>
  </si>
  <si>
    <t xml:space="preserve">           UMCP Annapolis Hall (Auxiliary)</t>
  </si>
  <si>
    <t xml:space="preserve">           UMCP Parking Garage (Auxiliary)</t>
  </si>
  <si>
    <t xml:space="preserve">        TU Dorm/Parking Garage (Auxiliary)</t>
  </si>
  <si>
    <t xml:space="preserve">                UMES Dormitory (Auxiliary)</t>
  </si>
  <si>
    <t xml:space="preserve">           UMBC Parking Garage (Auxiliary)</t>
  </si>
  <si>
    <t xml:space="preserve">          UMCP Business MGMT (Institution)</t>
  </si>
  <si>
    <t xml:space="preserve">         UMCP Business MGMT (Academic)</t>
  </si>
  <si>
    <t xml:space="preserve">           UMCP A.V. Williams (Academic)</t>
  </si>
  <si>
    <t xml:space="preserve">         SSU Academic Building (Academic)</t>
  </si>
  <si>
    <t>Campus</t>
  </si>
  <si>
    <t>Project Name</t>
  </si>
  <si>
    <t>Percentage</t>
  </si>
  <si>
    <t>UMB</t>
  </si>
  <si>
    <t>Parking Garage</t>
  </si>
  <si>
    <t>Student Union</t>
  </si>
  <si>
    <t>UMCP</t>
  </si>
  <si>
    <t>Dormitory</t>
  </si>
  <si>
    <t>Fraternities</t>
  </si>
  <si>
    <t>SCUB</t>
  </si>
  <si>
    <t>Physical Sciences</t>
  </si>
  <si>
    <t>Annapolis Hall</t>
  </si>
  <si>
    <t>Dorm/Parking Garage</t>
  </si>
  <si>
    <t>TU</t>
  </si>
  <si>
    <t>UMES</t>
  </si>
  <si>
    <t>UMBC</t>
  </si>
  <si>
    <t>Business MGMT (inst.)</t>
  </si>
  <si>
    <t>Auxiliary</t>
  </si>
  <si>
    <t>Academic</t>
  </si>
  <si>
    <t>BMGT</t>
  </si>
  <si>
    <t>A.V. willimas</t>
  </si>
  <si>
    <t>SSU</t>
  </si>
  <si>
    <t>Academic Building</t>
  </si>
  <si>
    <t>Difference</t>
  </si>
  <si>
    <t>before 10/91</t>
  </si>
  <si>
    <t>after 4/92</t>
  </si>
  <si>
    <t xml:space="preserve">            Total Academic Projects - 89B</t>
  </si>
  <si>
    <t xml:space="preserve">            Total Auxiliary Projects - 89B</t>
  </si>
  <si>
    <t xml:space="preserve"> 89B projects - 1997 A</t>
  </si>
  <si>
    <t>TOTAL</t>
  </si>
  <si>
    <t>Amort of</t>
  </si>
  <si>
    <t>Discount</t>
  </si>
  <si>
    <t>Distribution of Debt Service after 2009 C Bonds Issue</t>
  </si>
  <si>
    <t xml:space="preserve">           1989 Series B Bond Funded Project</t>
  </si>
  <si>
    <t>Premium</t>
  </si>
  <si>
    <t>89B project- 93C\2003 Series A - Total</t>
  </si>
  <si>
    <t xml:space="preserve">Amort of </t>
  </si>
  <si>
    <t>Gain on Refunding</t>
  </si>
  <si>
    <t xml:space="preserve"> 89B projects - 97A/2009 C</t>
  </si>
  <si>
    <t>Loss on Refunding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</si>
</sst>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mm/dd/yy;@"/>
    <numFmt numFmtId="167" formatCode="_(* #,##0_);_(* \(#,##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33" borderId="16" xfId="0" applyNumberFormat="1" applyFill="1" applyBorder="1" applyAlignment="1">
      <alignment horizontal="right"/>
    </xf>
    <xf numFmtId="165" fontId="0" fillId="0" borderId="12" xfId="0" applyNumberFormat="1" applyBorder="1" applyAlignment="1" quotePrefix="1">
      <alignment horizontal="right"/>
    </xf>
    <xf numFmtId="165" fontId="0" fillId="0" borderId="15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4" xfId="0" applyNumberFormat="1" applyBorder="1" applyAlignment="1">
      <alignment/>
    </xf>
    <xf numFmtId="165" fontId="0" fillId="0" borderId="11" xfId="0" applyNumberFormat="1" applyBorder="1" applyAlignment="1" quotePrefix="1">
      <alignment horizontal="center"/>
    </xf>
    <xf numFmtId="165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0" fillId="0" borderId="1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33" borderId="12" xfId="0" applyNumberFormat="1" applyFill="1" applyBorder="1" applyAlignment="1" quotePrefix="1">
      <alignment horizontal="centerContinuous"/>
    </xf>
    <xf numFmtId="165" fontId="0" fillId="33" borderId="21" xfId="0" applyNumberFormat="1" applyFill="1" applyBorder="1" applyAlignment="1">
      <alignment horizontal="centerContinuous"/>
    </xf>
    <xf numFmtId="165" fontId="0" fillId="33" borderId="16" xfId="0" applyNumberFormat="1" applyFill="1" applyBorder="1" applyAlignment="1">
      <alignment horizontal="centerContinuous"/>
    </xf>
    <xf numFmtId="3" fontId="0" fillId="0" borderId="22" xfId="0" applyNumberFormat="1" applyBorder="1" applyAlignment="1">
      <alignment horizontal="right"/>
    </xf>
    <xf numFmtId="3" fontId="0" fillId="0" borderId="15" xfId="0" applyNumberFormat="1" applyBorder="1" applyAlignment="1" quotePrefix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5" fontId="0" fillId="33" borderId="12" xfId="0" applyNumberFormat="1" applyFill="1" applyBorder="1" applyAlignment="1">
      <alignment horizontal="left"/>
    </xf>
    <xf numFmtId="3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38" fontId="0" fillId="0" borderId="0" xfId="0" applyNumberFormat="1" applyAlignment="1">
      <alignment/>
    </xf>
    <xf numFmtId="165" fontId="0" fillId="33" borderId="12" xfId="0" applyNumberFormat="1" applyFont="1" applyFill="1" applyBorder="1" applyAlignment="1" quotePrefix="1">
      <alignment horizontal="centerContinuous"/>
    </xf>
    <xf numFmtId="166" fontId="0" fillId="0" borderId="0" xfId="0" applyNumberFormat="1" applyAlignment="1">
      <alignment horizontal="center"/>
    </xf>
    <xf numFmtId="165" fontId="0" fillId="33" borderId="16" xfId="0" applyNumberFormat="1" applyFont="1" applyFill="1" applyBorder="1" applyAlignment="1">
      <alignment horizontal="centerContinuous"/>
    </xf>
    <xf numFmtId="167" fontId="0" fillId="0" borderId="0" xfId="42" applyNumberFormat="1" applyFont="1" applyAlignment="1">
      <alignment horizontal="right"/>
    </xf>
    <xf numFmtId="167" fontId="0" fillId="0" borderId="0" xfId="42" applyNumberFormat="1" applyFont="1" applyBorder="1" applyAlignment="1">
      <alignment horizontal="right"/>
    </xf>
    <xf numFmtId="167" fontId="0" fillId="0" borderId="14" xfId="42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41" fontId="0" fillId="0" borderId="14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0"/>
  <sheetViews>
    <sheetView showZeros="0" zoomScalePageLayoutView="0" workbookViewId="0" topLeftCell="A1">
      <pane xSplit="1" ySplit="8" topLeftCell="B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5" sqref="E15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6" width="11.7109375" style="0" customWidth="1"/>
    <col min="7" max="7" width="3.7109375" style="0" customWidth="1"/>
    <col min="8" max="11" width="11.7109375" style="0" customWidth="1"/>
    <col min="12" max="12" width="3.7109375" style="0" customWidth="1"/>
    <col min="13" max="16" width="11.7109375" style="0" customWidth="1"/>
    <col min="17" max="17" width="3.7109375" style="0" customWidth="1"/>
    <col min="18" max="21" width="11.7109375" style="0" customWidth="1"/>
    <col min="22" max="22" width="3.7109375" style="0" customWidth="1"/>
    <col min="23" max="26" width="11.7109375" style="0" customWidth="1"/>
    <col min="27" max="27" width="3.7109375" style="0" customWidth="1"/>
    <col min="28" max="31" width="11.7109375" style="0" customWidth="1"/>
    <col min="32" max="32" width="3.7109375" style="0" customWidth="1"/>
    <col min="33" max="36" width="11.7109375" style="0" customWidth="1"/>
    <col min="37" max="37" width="3.7109375" style="0" customWidth="1"/>
    <col min="38" max="41" width="11.7109375" style="0" customWidth="1"/>
    <col min="42" max="42" width="3.7109375" style="0" customWidth="1"/>
    <col min="43" max="46" width="11.7109375" style="0" customWidth="1"/>
    <col min="47" max="47" width="3.7109375" style="0" customWidth="1"/>
    <col min="48" max="51" width="11.7109375" style="0" customWidth="1"/>
    <col min="52" max="52" width="3.7109375" style="0" customWidth="1"/>
    <col min="53" max="56" width="11.7109375" style="0" customWidth="1"/>
    <col min="57" max="57" width="3.7109375" style="0" customWidth="1"/>
    <col min="58" max="61" width="11.7109375" style="0" customWidth="1"/>
    <col min="62" max="62" width="3.7109375" style="0" customWidth="1"/>
    <col min="63" max="66" width="11.7109375" style="0" customWidth="1"/>
    <col min="67" max="67" width="3.7109375" style="0" customWidth="1"/>
    <col min="68" max="71" width="11.7109375" style="0" customWidth="1"/>
    <col min="72" max="72" width="3.7109375" style="0" customWidth="1"/>
    <col min="73" max="76" width="11.7109375" style="0" customWidth="1"/>
    <col min="77" max="77" width="3.7109375" style="0" customWidth="1"/>
    <col min="78" max="81" width="11.7109375" style="0" customWidth="1"/>
    <col min="82" max="82" width="3.7109375" style="0" customWidth="1"/>
    <col min="83" max="86" width="11.7109375" style="0" customWidth="1"/>
    <col min="87" max="87" width="3.7109375" style="0" customWidth="1"/>
    <col min="88" max="90" width="11.7109375" style="0" customWidth="1"/>
  </cols>
  <sheetData>
    <row r="1" spans="1:83" ht="12.75">
      <c r="A1" s="1"/>
      <c r="B1" s="11"/>
      <c r="C1" s="11"/>
      <c r="D1" s="11"/>
      <c r="E1" s="11"/>
      <c r="F1" s="35"/>
      <c r="G1" s="35"/>
      <c r="H1" s="35"/>
      <c r="I1" s="11"/>
      <c r="J1" s="11"/>
      <c r="K1" s="11"/>
      <c r="L1" s="11"/>
      <c r="M1" s="11"/>
      <c r="N1" s="11"/>
      <c r="O1" s="11"/>
      <c r="P1" s="23"/>
      <c r="Y1" s="11"/>
      <c r="Z1" s="11"/>
      <c r="AA1" s="11"/>
      <c r="AC1" s="11"/>
      <c r="AD1" s="11"/>
      <c r="AE1" s="11"/>
      <c r="AG1" s="11"/>
      <c r="AH1" s="11"/>
      <c r="AI1" s="11"/>
      <c r="AK1" s="11"/>
      <c r="AL1" s="11"/>
      <c r="AM1" s="11"/>
      <c r="AO1" s="11"/>
      <c r="AP1" s="11"/>
      <c r="AQ1" s="11"/>
      <c r="AS1" s="11"/>
      <c r="AT1" s="11"/>
      <c r="AU1" s="11"/>
      <c r="AW1" s="11"/>
      <c r="AX1" s="11"/>
      <c r="AY1" s="11"/>
      <c r="BA1" s="11"/>
      <c r="BB1" s="11"/>
      <c r="BC1" s="11"/>
      <c r="BE1" s="11"/>
      <c r="BF1" s="11"/>
      <c r="BG1" s="11"/>
      <c r="BI1" s="11"/>
      <c r="BJ1" s="11"/>
      <c r="BK1" s="11"/>
      <c r="BM1" s="11"/>
      <c r="BN1" s="11"/>
      <c r="BO1" s="11"/>
      <c r="BQ1" s="11"/>
      <c r="BR1" s="11"/>
      <c r="BS1" s="11"/>
      <c r="BU1" s="11"/>
      <c r="BV1" s="11"/>
      <c r="BW1" s="11"/>
      <c r="BY1" s="11"/>
      <c r="BZ1" s="11"/>
      <c r="CA1" s="11"/>
      <c r="CC1" s="11"/>
      <c r="CD1" s="11"/>
      <c r="CE1" s="11"/>
    </row>
    <row r="2" spans="1:83" ht="12.75">
      <c r="A2" s="1"/>
      <c r="B2" s="11"/>
      <c r="C2" s="24"/>
      <c r="D2" s="11"/>
      <c r="E2" s="11"/>
      <c r="F2" s="6" t="s">
        <v>3</v>
      </c>
      <c r="G2" s="35"/>
      <c r="H2" s="35"/>
      <c r="I2" s="11"/>
      <c r="J2" s="11"/>
      <c r="K2" s="11"/>
      <c r="L2" s="11"/>
      <c r="M2" s="11"/>
      <c r="N2" s="11"/>
      <c r="O2" s="11"/>
      <c r="P2" s="23"/>
      <c r="R2" s="6" t="s">
        <v>3</v>
      </c>
      <c r="U2" s="6"/>
      <c r="Y2" s="11"/>
      <c r="Z2" s="11"/>
      <c r="AA2" s="11"/>
      <c r="AC2" s="11"/>
      <c r="AD2" s="6" t="s">
        <v>3</v>
      </c>
      <c r="AE2" s="11"/>
      <c r="AG2" s="6"/>
      <c r="AH2" s="11"/>
      <c r="AI2" s="12"/>
      <c r="AK2" s="11"/>
      <c r="AL2" s="12"/>
      <c r="AM2" s="11"/>
      <c r="AO2" s="11"/>
      <c r="AP2" s="6" t="s">
        <v>3</v>
      </c>
      <c r="AQ2" s="11"/>
      <c r="AS2" s="11"/>
      <c r="AT2" s="11"/>
      <c r="AU2" s="11"/>
      <c r="AW2" s="6"/>
      <c r="AX2" s="11"/>
      <c r="AY2" s="11"/>
      <c r="BA2" s="11"/>
      <c r="BB2" s="6" t="s">
        <v>3</v>
      </c>
      <c r="BC2" s="11"/>
      <c r="BE2" s="11"/>
      <c r="BF2" s="11"/>
      <c r="BG2" s="11"/>
      <c r="BI2" s="6"/>
      <c r="BJ2" s="11"/>
      <c r="BK2" s="11"/>
      <c r="BM2" s="11"/>
      <c r="BN2" s="6" t="s">
        <v>3</v>
      </c>
      <c r="BO2" s="11"/>
      <c r="BQ2" s="6"/>
      <c r="BR2" s="11"/>
      <c r="BS2" s="11"/>
      <c r="BU2" s="11"/>
      <c r="BV2" s="11"/>
      <c r="BW2" s="11"/>
      <c r="BY2" s="6"/>
      <c r="BZ2" s="6" t="s">
        <v>3</v>
      </c>
      <c r="CA2" s="11"/>
      <c r="CC2" s="11"/>
      <c r="CD2" s="11"/>
      <c r="CE2" s="11"/>
    </row>
    <row r="3" spans="1:83" ht="12.75">
      <c r="A3" s="1"/>
      <c r="B3" s="23"/>
      <c r="C3" s="23"/>
      <c r="D3" s="11"/>
      <c r="E3" s="11"/>
      <c r="F3" s="23" t="s">
        <v>53</v>
      </c>
      <c r="G3" s="35"/>
      <c r="H3" s="35"/>
      <c r="I3" s="11"/>
      <c r="J3" s="11"/>
      <c r="K3" s="11"/>
      <c r="L3" s="11"/>
      <c r="M3" s="11"/>
      <c r="N3" s="11"/>
      <c r="O3" s="11"/>
      <c r="P3" s="23"/>
      <c r="R3" s="23" t="s">
        <v>53</v>
      </c>
      <c r="U3" s="6"/>
      <c r="Y3" s="11"/>
      <c r="Z3" s="11"/>
      <c r="AA3" s="11"/>
      <c r="AC3" s="11"/>
      <c r="AD3" s="23" t="s">
        <v>53</v>
      </c>
      <c r="AE3" s="11"/>
      <c r="AG3" s="6"/>
      <c r="AH3" s="11"/>
      <c r="AI3" s="11"/>
      <c r="AK3" s="11"/>
      <c r="AL3" s="11"/>
      <c r="AM3" s="11"/>
      <c r="AO3" s="11"/>
      <c r="AP3" s="23" t="s">
        <v>53</v>
      </c>
      <c r="AQ3" s="11"/>
      <c r="AS3" s="11"/>
      <c r="AT3" s="11"/>
      <c r="AU3" s="11"/>
      <c r="AW3" s="6"/>
      <c r="AX3" s="11"/>
      <c r="AY3" s="11"/>
      <c r="BA3" s="11"/>
      <c r="BB3" s="23" t="s">
        <v>53</v>
      </c>
      <c r="BC3" s="11"/>
      <c r="BE3" s="11"/>
      <c r="BF3" s="11"/>
      <c r="BG3" s="11"/>
      <c r="BI3" s="6"/>
      <c r="BJ3" s="11"/>
      <c r="BK3" s="11"/>
      <c r="BM3" s="11"/>
      <c r="BN3" s="23" t="s">
        <v>53</v>
      </c>
      <c r="BO3" s="11"/>
      <c r="BQ3" s="6"/>
      <c r="BR3" s="11"/>
      <c r="BS3" s="11"/>
      <c r="BU3" s="11"/>
      <c r="BV3" s="11"/>
      <c r="BW3" s="11"/>
      <c r="BY3" s="6"/>
      <c r="BZ3" s="23" t="s">
        <v>53</v>
      </c>
      <c r="CA3" s="11"/>
      <c r="CC3" s="11"/>
      <c r="CD3" s="11"/>
      <c r="CE3" s="11"/>
    </row>
    <row r="4" spans="1:83" ht="12.75">
      <c r="A4" s="1"/>
      <c r="B4" s="23"/>
      <c r="C4" s="23"/>
      <c r="D4" s="11"/>
      <c r="E4" s="11"/>
      <c r="F4" s="6" t="s">
        <v>54</v>
      </c>
      <c r="G4" s="35"/>
      <c r="H4" s="35"/>
      <c r="I4" s="11"/>
      <c r="J4" s="11"/>
      <c r="K4" s="11"/>
      <c r="L4" s="11"/>
      <c r="M4" s="11"/>
      <c r="N4" s="11"/>
      <c r="O4" s="11"/>
      <c r="P4" s="23"/>
      <c r="R4" s="6" t="s">
        <v>54</v>
      </c>
      <c r="U4" s="6"/>
      <c r="Y4" s="11"/>
      <c r="Z4" s="11"/>
      <c r="AA4" s="11"/>
      <c r="AC4" s="11"/>
      <c r="AD4" s="6" t="s">
        <v>54</v>
      </c>
      <c r="AE4" s="11"/>
      <c r="AG4" s="6"/>
      <c r="AH4" s="11"/>
      <c r="AI4" s="12"/>
      <c r="AK4" s="11"/>
      <c r="AL4" s="12"/>
      <c r="AM4" s="11"/>
      <c r="AO4" s="11"/>
      <c r="AP4" s="6" t="s">
        <v>54</v>
      </c>
      <c r="AQ4" s="11"/>
      <c r="AS4" s="11"/>
      <c r="AT4" s="11"/>
      <c r="AU4" s="11"/>
      <c r="AW4" s="6"/>
      <c r="AX4" s="11"/>
      <c r="AY4" s="11"/>
      <c r="BA4" s="11"/>
      <c r="BB4" s="6" t="s">
        <v>54</v>
      </c>
      <c r="BC4" s="11"/>
      <c r="BE4" s="11"/>
      <c r="BF4" s="11"/>
      <c r="BG4" s="11"/>
      <c r="BI4" s="6"/>
      <c r="BJ4" s="11"/>
      <c r="BK4" s="11"/>
      <c r="BM4" s="11"/>
      <c r="BN4" s="6" t="s">
        <v>54</v>
      </c>
      <c r="BO4" s="11"/>
      <c r="BQ4" s="6"/>
      <c r="BR4" s="11"/>
      <c r="BS4" s="11"/>
      <c r="BU4" s="11"/>
      <c r="BV4" s="11"/>
      <c r="BW4" s="11"/>
      <c r="BY4" s="6"/>
      <c r="BZ4" s="6" t="s">
        <v>54</v>
      </c>
      <c r="CA4" s="11"/>
      <c r="CC4" s="11"/>
      <c r="CD4" s="11"/>
      <c r="CE4" s="11"/>
    </row>
    <row r="5" spans="1:90" ht="12.75">
      <c r="A5" s="1"/>
      <c r="B5" s="1"/>
      <c r="C5" s="11"/>
      <c r="D5" s="11"/>
      <c r="E5" s="11"/>
      <c r="F5" s="11"/>
      <c r="G5" s="23"/>
      <c r="Q5" s="23"/>
      <c r="R5" s="11"/>
      <c r="S5" s="11"/>
      <c r="T5" s="11"/>
      <c r="U5" s="11"/>
      <c r="V5" s="23"/>
      <c r="W5" s="11"/>
      <c r="X5" s="11"/>
      <c r="Y5" s="11"/>
      <c r="Z5" s="11"/>
      <c r="AA5" s="23"/>
      <c r="AB5" s="11"/>
      <c r="AC5" s="11"/>
      <c r="AD5" s="11"/>
      <c r="AE5" s="11"/>
      <c r="AF5" s="23"/>
      <c r="AG5" s="11"/>
      <c r="AH5" s="11"/>
      <c r="AI5" s="11"/>
      <c r="AJ5" s="11"/>
      <c r="AL5" s="11"/>
      <c r="AM5" s="11"/>
      <c r="AN5" s="11"/>
      <c r="AO5" s="11"/>
      <c r="AP5" s="23"/>
      <c r="AQ5" s="11"/>
      <c r="AR5" s="11"/>
      <c r="AS5" s="11"/>
      <c r="AT5" s="11"/>
      <c r="AU5" s="23"/>
      <c r="AV5" s="11"/>
      <c r="AW5" s="11"/>
      <c r="AX5" s="11"/>
      <c r="AY5" s="11"/>
      <c r="AZ5" s="23"/>
      <c r="BA5" s="11"/>
      <c r="BB5" s="11"/>
      <c r="BC5" s="11"/>
      <c r="BD5" s="11"/>
      <c r="BE5" s="23"/>
      <c r="BF5" s="11"/>
      <c r="BG5" s="11"/>
      <c r="BH5" s="11"/>
      <c r="BI5" s="11"/>
      <c r="BJ5" s="23"/>
      <c r="BK5" s="11"/>
      <c r="BL5" s="11"/>
      <c r="BM5" s="11"/>
      <c r="BN5" s="11"/>
      <c r="BO5" s="23"/>
      <c r="BP5" s="11"/>
      <c r="BQ5" s="11"/>
      <c r="BR5" s="11"/>
      <c r="BS5" s="11"/>
      <c r="BT5" s="23"/>
      <c r="BU5" s="11"/>
      <c r="BV5" s="11"/>
      <c r="BW5" s="11"/>
      <c r="BX5" s="11"/>
      <c r="BY5" s="23"/>
      <c r="BZ5" s="11"/>
      <c r="CA5" s="11"/>
      <c r="CB5" s="11"/>
      <c r="CC5" s="11"/>
      <c r="CD5" s="23"/>
      <c r="CE5" s="11"/>
      <c r="CF5" s="11"/>
      <c r="CG5" s="11"/>
      <c r="CH5" s="11"/>
      <c r="CI5" s="23"/>
      <c r="CJ5" s="11"/>
      <c r="CK5" s="11"/>
      <c r="CL5" s="11"/>
    </row>
    <row r="6" spans="1:91" ht="12.75">
      <c r="A6" s="2" t="s">
        <v>0</v>
      </c>
      <c r="B6" s="37"/>
      <c r="C6" s="46"/>
      <c r="D6" s="44" t="s">
        <v>50</v>
      </c>
      <c r="E6" s="45"/>
      <c r="F6" s="45" t="s">
        <v>51</v>
      </c>
      <c r="G6" s="23"/>
      <c r="H6" s="4" t="s">
        <v>47</v>
      </c>
      <c r="I6" s="13"/>
      <c r="J6" s="15"/>
      <c r="K6" s="48" t="s">
        <v>51</v>
      </c>
      <c r="M6" s="4" t="s">
        <v>48</v>
      </c>
      <c r="N6" s="13"/>
      <c r="O6" s="15"/>
      <c r="P6" s="48"/>
      <c r="Q6" s="23"/>
      <c r="R6" s="4" t="s">
        <v>17</v>
      </c>
      <c r="S6" s="13"/>
      <c r="T6" s="15"/>
      <c r="U6" s="48"/>
      <c r="V6" s="23"/>
      <c r="W6" s="4" t="s">
        <v>18</v>
      </c>
      <c r="X6" s="13"/>
      <c r="Y6" s="15"/>
      <c r="Z6" s="48"/>
      <c r="AA6" s="23"/>
      <c r="AB6" s="4" t="s">
        <v>19</v>
      </c>
      <c r="AC6" s="13"/>
      <c r="AD6" s="15"/>
      <c r="AE6" s="48"/>
      <c r="AF6" s="23"/>
      <c r="AG6" s="4" t="s">
        <v>20</v>
      </c>
      <c r="AH6" s="13"/>
      <c r="AI6" s="15"/>
      <c r="AJ6" s="48"/>
      <c r="AL6" s="4" t="s">
        <v>6</v>
      </c>
      <c r="AM6" s="13"/>
      <c r="AN6" s="15"/>
      <c r="AO6" s="48"/>
      <c r="AP6" s="23"/>
      <c r="AQ6" s="4" t="s">
        <v>7</v>
      </c>
      <c r="AR6" s="13"/>
      <c r="AS6" s="15"/>
      <c r="AT6" s="48"/>
      <c r="AU6" s="23"/>
      <c r="AV6" s="4" t="s">
        <v>8</v>
      </c>
      <c r="AW6" s="13"/>
      <c r="AX6" s="15"/>
      <c r="AY6" s="48"/>
      <c r="AZ6" s="23"/>
      <c r="BA6" s="4" t="s">
        <v>9</v>
      </c>
      <c r="BB6" s="13"/>
      <c r="BC6" s="15"/>
      <c r="BD6" s="48"/>
      <c r="BE6" s="23"/>
      <c r="BF6" s="4" t="s">
        <v>10</v>
      </c>
      <c r="BG6" s="13"/>
      <c r="BH6" s="15"/>
      <c r="BI6" s="48"/>
      <c r="BJ6" s="23"/>
      <c r="BK6" s="4" t="s">
        <v>11</v>
      </c>
      <c r="BL6" s="13"/>
      <c r="BM6" s="15"/>
      <c r="BN6" s="48"/>
      <c r="BO6" s="23"/>
      <c r="BP6" s="4" t="s">
        <v>12</v>
      </c>
      <c r="BQ6" s="13"/>
      <c r="BR6" s="15"/>
      <c r="BS6" s="48"/>
      <c r="BT6" s="23"/>
      <c r="BU6" s="4" t="s">
        <v>13</v>
      </c>
      <c r="BV6" s="13"/>
      <c r="BW6" s="15"/>
      <c r="BX6" s="48"/>
      <c r="BY6" s="23"/>
      <c r="BZ6" s="4" t="s">
        <v>14</v>
      </c>
      <c r="CA6" s="13"/>
      <c r="CB6" s="15"/>
      <c r="CC6" s="48"/>
      <c r="CD6" s="23"/>
      <c r="CE6" s="4" t="s">
        <v>15</v>
      </c>
      <c r="CF6" s="13"/>
      <c r="CG6" s="15"/>
      <c r="CH6" s="48"/>
      <c r="CI6" s="23"/>
      <c r="CJ6" s="4" t="s">
        <v>16</v>
      </c>
      <c r="CK6" s="13"/>
      <c r="CL6" s="15"/>
      <c r="CM6" s="48"/>
    </row>
    <row r="7" spans="1:91" ht="12.75">
      <c r="A7" s="17" t="s">
        <v>1</v>
      </c>
      <c r="B7" s="38"/>
      <c r="C7" s="40" t="s">
        <v>49</v>
      </c>
      <c r="D7" s="41"/>
      <c r="E7" s="42"/>
      <c r="F7" s="42" t="s">
        <v>52</v>
      </c>
      <c r="G7" s="33"/>
      <c r="H7" s="19"/>
      <c r="I7" s="20"/>
      <c r="J7" s="21"/>
      <c r="K7" s="49" t="s">
        <v>52</v>
      </c>
      <c r="L7" s="22"/>
      <c r="M7" s="19"/>
      <c r="N7" s="20"/>
      <c r="O7" s="21"/>
      <c r="P7" s="49" t="s">
        <v>51</v>
      </c>
      <c r="Q7" s="33"/>
      <c r="R7" s="19"/>
      <c r="S7" s="20">
        <v>0.112572</v>
      </c>
      <c r="T7" s="21"/>
      <c r="U7" s="49" t="s">
        <v>51</v>
      </c>
      <c r="V7" s="33"/>
      <c r="W7" s="19"/>
      <c r="X7" s="20">
        <v>0.1044562</v>
      </c>
      <c r="Y7" s="21"/>
      <c r="Z7" s="49" t="s">
        <v>51</v>
      </c>
      <c r="AA7" s="33"/>
      <c r="AB7" s="19"/>
      <c r="AC7" s="20">
        <v>0.146921</v>
      </c>
      <c r="AD7" s="21"/>
      <c r="AE7" s="49" t="s">
        <v>51</v>
      </c>
      <c r="AF7" s="33"/>
      <c r="AG7" s="19"/>
      <c r="AH7" s="20">
        <v>0.1685472</v>
      </c>
      <c r="AI7" s="21"/>
      <c r="AJ7" s="49" t="s">
        <v>51</v>
      </c>
      <c r="AK7" s="22"/>
      <c r="AL7" s="19">
        <v>0.1073086</v>
      </c>
      <c r="AM7" s="20">
        <v>0.1051065</v>
      </c>
      <c r="AN7" s="21"/>
      <c r="AO7" s="49" t="s">
        <v>51</v>
      </c>
      <c r="AP7" s="33"/>
      <c r="AQ7" s="19">
        <v>0.0245276</v>
      </c>
      <c r="AR7" s="20">
        <v>0.023945</v>
      </c>
      <c r="AS7" s="21"/>
      <c r="AT7" s="49" t="s">
        <v>51</v>
      </c>
      <c r="AU7" s="33"/>
      <c r="AV7" s="19">
        <v>0.0524075</v>
      </c>
      <c r="AW7" s="20">
        <v>0.051263</v>
      </c>
      <c r="AX7" s="21"/>
      <c r="AY7" s="49" t="s">
        <v>51</v>
      </c>
      <c r="AZ7" s="33"/>
      <c r="BA7" s="19">
        <v>0.0434346</v>
      </c>
      <c r="BB7" s="20">
        <v>0.042403</v>
      </c>
      <c r="BC7" s="21"/>
      <c r="BD7" s="49" t="s">
        <v>51</v>
      </c>
      <c r="BE7" s="33"/>
      <c r="BF7" s="19">
        <v>0.0601748</v>
      </c>
      <c r="BG7" s="20">
        <v>0.0588456</v>
      </c>
      <c r="BH7" s="21"/>
      <c r="BI7" s="49" t="s">
        <v>51</v>
      </c>
      <c r="BJ7" s="33"/>
      <c r="BK7" s="19">
        <v>0.003679</v>
      </c>
      <c r="BL7" s="20">
        <v>0.0035918</v>
      </c>
      <c r="BM7" s="21"/>
      <c r="BN7" s="49" t="s">
        <v>51</v>
      </c>
      <c r="BO7" s="33"/>
      <c r="BP7" s="19">
        <v>0.0299646</v>
      </c>
      <c r="BQ7" s="20">
        <v>0.0332781</v>
      </c>
      <c r="BR7" s="21"/>
      <c r="BS7" s="49" t="s">
        <v>51</v>
      </c>
      <c r="BT7" s="33"/>
      <c r="BU7" s="19">
        <v>0.0245276</v>
      </c>
      <c r="BV7" s="20">
        <v>0.0255246</v>
      </c>
      <c r="BW7" s="21"/>
      <c r="BX7" s="49" t="s">
        <v>51</v>
      </c>
      <c r="BY7" s="33"/>
      <c r="BZ7" s="19">
        <v>0.0459896</v>
      </c>
      <c r="CA7" s="20">
        <v>0.0449641</v>
      </c>
      <c r="CB7" s="21"/>
      <c r="CC7" s="49" t="s">
        <v>51</v>
      </c>
      <c r="CD7" s="33"/>
      <c r="CE7" s="19">
        <v>0.0549324</v>
      </c>
      <c r="CF7" s="20">
        <v>0.0584699</v>
      </c>
      <c r="CG7" s="21"/>
      <c r="CH7" s="49" t="s">
        <v>51</v>
      </c>
      <c r="CI7" s="33"/>
      <c r="CJ7" s="19">
        <v>0.0205574</v>
      </c>
      <c r="CK7" s="20">
        <v>0.0201121</v>
      </c>
      <c r="CL7" s="21"/>
      <c r="CM7" s="49" t="s">
        <v>51</v>
      </c>
    </row>
    <row r="8" spans="1:91" ht="12.75">
      <c r="A8" s="3"/>
      <c r="B8" s="3"/>
      <c r="C8" s="5" t="s">
        <v>4</v>
      </c>
      <c r="D8" s="39" t="s">
        <v>5</v>
      </c>
      <c r="E8" s="5" t="s">
        <v>2</v>
      </c>
      <c r="F8" s="5"/>
      <c r="G8" s="23"/>
      <c r="H8" s="5" t="s">
        <v>4</v>
      </c>
      <c r="I8" s="5" t="s">
        <v>5</v>
      </c>
      <c r="J8" s="5" t="s">
        <v>2</v>
      </c>
      <c r="K8" s="5"/>
      <c r="L8" s="26"/>
      <c r="M8" s="5" t="s">
        <v>4</v>
      </c>
      <c r="N8" s="5" t="s">
        <v>5</v>
      </c>
      <c r="O8" s="5" t="s">
        <v>2</v>
      </c>
      <c r="P8" s="5" t="s">
        <v>52</v>
      </c>
      <c r="Q8" s="23"/>
      <c r="R8" s="5" t="s">
        <v>4</v>
      </c>
      <c r="S8" s="5" t="s">
        <v>5</v>
      </c>
      <c r="T8" s="5" t="s">
        <v>2</v>
      </c>
      <c r="U8" s="5" t="s">
        <v>52</v>
      </c>
      <c r="V8" s="23"/>
      <c r="W8" s="5" t="s">
        <v>4</v>
      </c>
      <c r="X8" s="5" t="s">
        <v>5</v>
      </c>
      <c r="Y8" s="5" t="s">
        <v>2</v>
      </c>
      <c r="Z8" s="5" t="s">
        <v>52</v>
      </c>
      <c r="AA8" s="23"/>
      <c r="AB8" s="5" t="s">
        <v>4</v>
      </c>
      <c r="AC8" s="5" t="s">
        <v>5</v>
      </c>
      <c r="AD8" s="5" t="s">
        <v>2</v>
      </c>
      <c r="AE8" s="5" t="s">
        <v>52</v>
      </c>
      <c r="AF8" s="23"/>
      <c r="AG8" s="5" t="s">
        <v>4</v>
      </c>
      <c r="AH8" s="5" t="s">
        <v>5</v>
      </c>
      <c r="AI8" s="5" t="s">
        <v>2</v>
      </c>
      <c r="AJ8" s="5" t="s">
        <v>52</v>
      </c>
      <c r="AK8" s="26"/>
      <c r="AL8" s="5" t="s">
        <v>4</v>
      </c>
      <c r="AM8" s="5" t="s">
        <v>5</v>
      </c>
      <c r="AN8" s="5" t="s">
        <v>2</v>
      </c>
      <c r="AO8" s="5" t="s">
        <v>52</v>
      </c>
      <c r="AP8" s="23"/>
      <c r="AQ8" s="5" t="s">
        <v>4</v>
      </c>
      <c r="AR8" s="5" t="s">
        <v>5</v>
      </c>
      <c r="AS8" s="25" t="s">
        <v>2</v>
      </c>
      <c r="AT8" s="25" t="s">
        <v>52</v>
      </c>
      <c r="AU8" s="23"/>
      <c r="AV8" s="5" t="s">
        <v>4</v>
      </c>
      <c r="AW8" s="5" t="s">
        <v>5</v>
      </c>
      <c r="AX8" s="25" t="s">
        <v>2</v>
      </c>
      <c r="AY8" s="25" t="s">
        <v>52</v>
      </c>
      <c r="AZ8" s="23"/>
      <c r="BA8" s="5" t="s">
        <v>4</v>
      </c>
      <c r="BB8" s="5" t="s">
        <v>5</v>
      </c>
      <c r="BC8" s="5" t="s">
        <v>2</v>
      </c>
      <c r="BD8" s="5" t="s">
        <v>52</v>
      </c>
      <c r="BE8" s="23"/>
      <c r="BF8" s="5" t="s">
        <v>4</v>
      </c>
      <c r="BG8" s="5" t="s">
        <v>5</v>
      </c>
      <c r="BH8" s="5" t="s">
        <v>2</v>
      </c>
      <c r="BI8" s="5" t="s">
        <v>52</v>
      </c>
      <c r="BJ8" s="23"/>
      <c r="BK8" s="5" t="s">
        <v>4</v>
      </c>
      <c r="BL8" s="5" t="s">
        <v>5</v>
      </c>
      <c r="BM8" s="5" t="s">
        <v>2</v>
      </c>
      <c r="BN8" s="5" t="s">
        <v>52</v>
      </c>
      <c r="BO8" s="23"/>
      <c r="BP8" s="5" t="s">
        <v>4</v>
      </c>
      <c r="BQ8" s="5" t="s">
        <v>5</v>
      </c>
      <c r="BR8" s="5" t="s">
        <v>2</v>
      </c>
      <c r="BS8" s="5" t="s">
        <v>52</v>
      </c>
      <c r="BT8" s="23"/>
      <c r="BU8" s="5" t="s">
        <v>4</v>
      </c>
      <c r="BV8" s="5" t="s">
        <v>5</v>
      </c>
      <c r="BW8" s="5" t="s">
        <v>2</v>
      </c>
      <c r="BX8" s="5" t="s">
        <v>52</v>
      </c>
      <c r="BY8" s="23"/>
      <c r="BZ8" s="5" t="s">
        <v>4</v>
      </c>
      <c r="CA8" s="5" t="s">
        <v>5</v>
      </c>
      <c r="CB8" s="5" t="s">
        <v>2</v>
      </c>
      <c r="CC8" s="5" t="s">
        <v>52</v>
      </c>
      <c r="CD8" s="23"/>
      <c r="CE8" s="5" t="s">
        <v>4</v>
      </c>
      <c r="CF8" s="5" t="s">
        <v>5</v>
      </c>
      <c r="CG8" s="5" t="s">
        <v>2</v>
      </c>
      <c r="CH8" s="5" t="s">
        <v>52</v>
      </c>
      <c r="CI8" s="23"/>
      <c r="CJ8" s="5" t="s">
        <v>4</v>
      </c>
      <c r="CK8" s="5" t="s">
        <v>5</v>
      </c>
      <c r="CL8" s="5" t="s">
        <v>2</v>
      </c>
      <c r="CM8" s="5" t="s">
        <v>52</v>
      </c>
    </row>
    <row r="9" spans="1:90" ht="12.75">
      <c r="A9" s="1">
        <v>40087</v>
      </c>
      <c r="B9" s="1"/>
      <c r="C9" s="35"/>
      <c r="D9" s="35"/>
      <c r="E9" s="11">
        <f>+C9+D9</f>
        <v>0</v>
      </c>
      <c r="F9" s="11">
        <f>K9+P9</f>
        <v>0</v>
      </c>
      <c r="G9" s="23"/>
      <c r="H9" s="36">
        <f>W9+AB9+AG9</f>
        <v>0</v>
      </c>
      <c r="I9" s="36">
        <f>X9+AC9+AH9</f>
        <v>0</v>
      </c>
      <c r="J9" s="36">
        <f>H9+I9</f>
        <v>0</v>
      </c>
      <c r="K9" s="36">
        <f>Z9+AE9+AJ9</f>
        <v>0</v>
      </c>
      <c r="M9" s="36">
        <f>AL9+AQ9+AV9+BA9+BF9+BK9+BP9+BU9+BZ9+CE9+CJ9</f>
        <v>0</v>
      </c>
      <c r="N9" s="36">
        <f>AM9+AR9+AW9+BB9+BG9+BL9+BQ9+BV9+CA9+CF9+CK9</f>
        <v>0</v>
      </c>
      <c r="O9" s="36">
        <f>M9+N9</f>
        <v>0</v>
      </c>
      <c r="P9" s="36">
        <f>U9+AO9+AT9+AY9+BD9+BI9+BN9+BS9+BX9+CC9+CH9+CM9</f>
        <v>0</v>
      </c>
      <c r="Q9" s="23"/>
      <c r="R9" s="11">
        <f>$C9*S$7</f>
        <v>0</v>
      </c>
      <c r="S9" s="11">
        <f>$D9*S$7</f>
        <v>0</v>
      </c>
      <c r="T9" s="11">
        <f>SUM(R9:S9)</f>
        <v>0</v>
      </c>
      <c r="U9" s="11"/>
      <c r="V9" s="23"/>
      <c r="W9" s="11">
        <f>$C9*X$7</f>
        <v>0</v>
      </c>
      <c r="X9" s="11">
        <f>$D9*X$7</f>
        <v>0</v>
      </c>
      <c r="Y9" s="11">
        <f>SUM(W9:X9)</f>
        <v>0</v>
      </c>
      <c r="Z9" s="11"/>
      <c r="AA9" s="23"/>
      <c r="AB9" s="11">
        <f>$C9*AC$7</f>
        <v>0</v>
      </c>
      <c r="AC9" s="11">
        <f>$D9*AC$7</f>
        <v>0</v>
      </c>
      <c r="AD9" s="11">
        <f>SUM(AB9:AC9)</f>
        <v>0</v>
      </c>
      <c r="AE9" s="11"/>
      <c r="AF9" s="23"/>
      <c r="AG9" s="11">
        <f>$C9*AH$7</f>
        <v>0</v>
      </c>
      <c r="AH9" s="11">
        <f>$D9*AH$7</f>
        <v>0</v>
      </c>
      <c r="AI9" s="11">
        <f>SUM(AG9:AH9)</f>
        <v>0</v>
      </c>
      <c r="AJ9" s="11"/>
      <c r="AL9" s="11">
        <f>$C9*AM$7</f>
        <v>0</v>
      </c>
      <c r="AM9" s="11">
        <f>$D9*AM$7</f>
        <v>0</v>
      </c>
      <c r="AN9" s="11">
        <f>SUM(AL9:AM9)</f>
        <v>0</v>
      </c>
      <c r="AO9" s="11"/>
      <c r="AP9" s="23"/>
      <c r="AQ9" s="11">
        <f>$C9*AR$7</f>
        <v>0</v>
      </c>
      <c r="AR9" s="11">
        <f>$D9*AR$7</f>
        <v>0</v>
      </c>
      <c r="AS9" s="11">
        <f>SUM(AQ9:AR9)</f>
        <v>0</v>
      </c>
      <c r="AT9" s="11"/>
      <c r="AU9" s="23"/>
      <c r="AV9" s="11">
        <f>$C9*AW$7</f>
        <v>0</v>
      </c>
      <c r="AW9" s="11">
        <f>$D9*AW$7</f>
        <v>0</v>
      </c>
      <c r="AX9" s="11">
        <f>SUM(AV9:AW9)</f>
        <v>0</v>
      </c>
      <c r="AY9" s="11"/>
      <c r="AZ9" s="23"/>
      <c r="BA9" s="11">
        <f>$C9*BB$7</f>
        <v>0</v>
      </c>
      <c r="BB9" s="11">
        <f>$D9*BB$7</f>
        <v>0</v>
      </c>
      <c r="BC9" s="11">
        <f>SUM(BA9:BB9)</f>
        <v>0</v>
      </c>
      <c r="BD9" s="11"/>
      <c r="BE9" s="23"/>
      <c r="BF9" s="11">
        <f>$C9*BG$7</f>
        <v>0</v>
      </c>
      <c r="BG9" s="11">
        <f>$D9*BG$7</f>
        <v>0</v>
      </c>
      <c r="BH9" s="11">
        <f>SUM(BF9:BG9)</f>
        <v>0</v>
      </c>
      <c r="BI9" s="11"/>
      <c r="BJ9" s="23"/>
      <c r="BK9" s="11">
        <f>$C9*BL$7</f>
        <v>0</v>
      </c>
      <c r="BL9" s="11">
        <f>$D9*BL$7</f>
        <v>0</v>
      </c>
      <c r="BM9" s="11">
        <f>SUM(BK9:BL9)</f>
        <v>0</v>
      </c>
      <c r="BN9" s="11"/>
      <c r="BO9" s="23"/>
      <c r="BP9" s="11">
        <f>$C9*BQ$7</f>
        <v>0</v>
      </c>
      <c r="BQ9" s="11">
        <f>$D9*BQ$7</f>
        <v>0</v>
      </c>
      <c r="BR9" s="11">
        <f>SUM(BP9:BQ9)</f>
        <v>0</v>
      </c>
      <c r="BS9" s="11"/>
      <c r="BT9" s="23"/>
      <c r="BU9" s="11">
        <f>$C9*BV$7</f>
        <v>0</v>
      </c>
      <c r="BV9" s="11">
        <f>$D9*BV$7</f>
        <v>0</v>
      </c>
      <c r="BW9" s="11">
        <f>SUM(BU9:BV9)</f>
        <v>0</v>
      </c>
      <c r="BX9" s="11"/>
      <c r="BY9" s="23"/>
      <c r="BZ9" s="11">
        <f>$C9*CA$7</f>
        <v>0</v>
      </c>
      <c r="CA9" s="11">
        <f>$D9*CA$7</f>
        <v>0</v>
      </c>
      <c r="CB9" s="11">
        <f>SUM(BZ9:CA9)</f>
        <v>0</v>
      </c>
      <c r="CC9" s="11"/>
      <c r="CD9" s="23"/>
      <c r="CE9" s="11">
        <f>$C9*CF$7</f>
        <v>0</v>
      </c>
      <c r="CF9" s="11">
        <f>$D9*CF$7</f>
        <v>0</v>
      </c>
      <c r="CG9" s="11">
        <f>SUM(CE9:CF9)</f>
        <v>0</v>
      </c>
      <c r="CH9" s="11"/>
      <c r="CI9" s="23"/>
      <c r="CJ9" s="11">
        <f>$C9*CK$7</f>
        <v>0</v>
      </c>
      <c r="CK9" s="11">
        <f>$D9*CK$7</f>
        <v>0</v>
      </c>
      <c r="CL9" s="11">
        <f>SUM(CJ9:CK9)</f>
        <v>0</v>
      </c>
    </row>
    <row r="10" spans="1:90" ht="12.75">
      <c r="A10" s="1">
        <v>40269</v>
      </c>
      <c r="B10" s="1"/>
      <c r="C10" s="35"/>
      <c r="D10" s="35"/>
      <c r="E10" s="11">
        <f>+C10+D10</f>
        <v>0</v>
      </c>
      <c r="F10" s="11">
        <f>K10+P10</f>
        <v>0</v>
      </c>
      <c r="G10" s="23"/>
      <c r="H10" s="36">
        <f>W10+AB10+AG10</f>
        <v>0</v>
      </c>
      <c r="I10" s="36">
        <f>X10+AC10+AH10</f>
        <v>0</v>
      </c>
      <c r="J10" s="36">
        <f>H10+I10</f>
        <v>0</v>
      </c>
      <c r="K10" s="36">
        <f>Z10+AE10+AJ10</f>
        <v>0</v>
      </c>
      <c r="L10" s="8"/>
      <c r="M10" s="36">
        <f>AL10+AQ10+AV10+BA10+BF10+BK10+BP10+BU10+BZ10+CE10+CJ10</f>
        <v>0</v>
      </c>
      <c r="N10" s="36">
        <f>AM10+AR10+AW10+BB10+BG10+BL10+BQ10+BV10+CA10+CF10+CK10</f>
        <v>0</v>
      </c>
      <c r="O10" s="36">
        <f>M10+N10</f>
        <v>0</v>
      </c>
      <c r="P10" s="36">
        <f>U10+AO10+AT10+AY10+BD10+BI10+BN10+BS10+BX10+CC10+CH10+CM10</f>
        <v>0</v>
      </c>
      <c r="Q10" s="23"/>
      <c r="R10" s="11">
        <f>$C10*S$7</f>
        <v>0</v>
      </c>
      <c r="S10" s="11">
        <f>$D10*S$7</f>
        <v>0</v>
      </c>
      <c r="T10" s="11">
        <f>SUM(R10:S10)</f>
        <v>0</v>
      </c>
      <c r="U10" s="11"/>
      <c r="V10" s="34"/>
      <c r="W10" s="11">
        <f>$C10*X$7</f>
        <v>0</v>
      </c>
      <c r="X10" s="11">
        <f>$D10*X$7</f>
        <v>0</v>
      </c>
      <c r="Y10" s="11">
        <f>SUM(W10:X10)</f>
        <v>0</v>
      </c>
      <c r="Z10" s="11"/>
      <c r="AA10" s="34"/>
      <c r="AB10" s="11">
        <f>$C10*AC$7</f>
        <v>0</v>
      </c>
      <c r="AC10" s="11">
        <f>$D10*AC$7</f>
        <v>0</v>
      </c>
      <c r="AD10" s="11">
        <f>SUM(AB10:AC10)</f>
        <v>0</v>
      </c>
      <c r="AE10" s="11"/>
      <c r="AF10" s="34"/>
      <c r="AG10" s="11">
        <f>$C10*AH$7</f>
        <v>0</v>
      </c>
      <c r="AH10" s="11">
        <f>$D10*AH$7</f>
        <v>0</v>
      </c>
      <c r="AI10" s="11">
        <f>SUM(AG10:AH10)</f>
        <v>0</v>
      </c>
      <c r="AJ10" s="11"/>
      <c r="AK10" s="8"/>
      <c r="AL10" s="11">
        <f>$C10*AM$7</f>
        <v>0</v>
      </c>
      <c r="AM10" s="11">
        <f>$D10*AM$7</f>
        <v>0</v>
      </c>
      <c r="AN10" s="11">
        <f>SUM(AL10:AM10)</f>
        <v>0</v>
      </c>
      <c r="AO10" s="11"/>
      <c r="AP10" s="34"/>
      <c r="AQ10" s="11">
        <f>$C10*AR$7</f>
        <v>0</v>
      </c>
      <c r="AR10" s="11">
        <f>$D10*AR$7</f>
        <v>0</v>
      </c>
      <c r="AS10" s="11">
        <f>SUM(AQ10:AR10)</f>
        <v>0</v>
      </c>
      <c r="AT10" s="11"/>
      <c r="AU10" s="34"/>
      <c r="AV10" s="11">
        <f>$C10*AW$7</f>
        <v>0</v>
      </c>
      <c r="AW10" s="11">
        <f>$D10*AW$7</f>
        <v>0</v>
      </c>
      <c r="AX10" s="11">
        <f>SUM(AV10:AW10)</f>
        <v>0</v>
      </c>
      <c r="AY10" s="11"/>
      <c r="AZ10" s="34"/>
      <c r="BA10" s="11">
        <f>$C10*BB$7</f>
        <v>0</v>
      </c>
      <c r="BB10" s="11">
        <f>$D10*BB$7</f>
        <v>0</v>
      </c>
      <c r="BC10" s="11">
        <f>SUM(BA10:BB10)</f>
        <v>0</v>
      </c>
      <c r="BD10" s="11"/>
      <c r="BE10" s="34"/>
      <c r="BF10" s="11">
        <f>$C10*BG$7</f>
        <v>0</v>
      </c>
      <c r="BG10" s="11">
        <f>$D10*BG$7</f>
        <v>0</v>
      </c>
      <c r="BH10" s="11">
        <f>SUM(BF10:BG10)</f>
        <v>0</v>
      </c>
      <c r="BI10" s="11"/>
      <c r="BJ10" s="34"/>
      <c r="BK10" s="11">
        <f>$C10*BL$7</f>
        <v>0</v>
      </c>
      <c r="BL10" s="11">
        <f>$D10*BL$7</f>
        <v>0</v>
      </c>
      <c r="BM10" s="11">
        <f>SUM(BK10:BL10)</f>
        <v>0</v>
      </c>
      <c r="BN10" s="11"/>
      <c r="BO10" s="34"/>
      <c r="BP10" s="11">
        <f>$C10*BQ$7</f>
        <v>0</v>
      </c>
      <c r="BQ10" s="11">
        <f>$D10*BQ$7</f>
        <v>0</v>
      </c>
      <c r="BR10" s="11">
        <f>SUM(BP10:BQ10)</f>
        <v>0</v>
      </c>
      <c r="BS10" s="11"/>
      <c r="BT10" s="34"/>
      <c r="BU10" s="11">
        <f>$C10*BV$7</f>
        <v>0</v>
      </c>
      <c r="BV10" s="11">
        <f>$D10*BV$7</f>
        <v>0</v>
      </c>
      <c r="BW10" s="11">
        <f>SUM(BU10:BV10)</f>
        <v>0</v>
      </c>
      <c r="BX10" s="11"/>
      <c r="BY10" s="34"/>
      <c r="BZ10" s="11">
        <f>$C10*CA$7</f>
        <v>0</v>
      </c>
      <c r="CA10" s="11">
        <f>$D10*CA$7</f>
        <v>0</v>
      </c>
      <c r="CB10" s="11">
        <f>SUM(BZ10:CA10)</f>
        <v>0</v>
      </c>
      <c r="CC10" s="11"/>
      <c r="CD10" s="34"/>
      <c r="CE10" s="11">
        <f>$C10*CF$7</f>
        <v>0</v>
      </c>
      <c r="CF10" s="11">
        <f>$D10*CF$7</f>
        <v>0</v>
      </c>
      <c r="CG10" s="11">
        <f>SUM(CE10:CF10)</f>
        <v>0</v>
      </c>
      <c r="CH10" s="11"/>
      <c r="CI10" s="34"/>
      <c r="CJ10" s="11">
        <f>$C10*CK$7</f>
        <v>0</v>
      </c>
      <c r="CK10" s="11">
        <f>$D10*CK$7</f>
        <v>0</v>
      </c>
      <c r="CL10" s="11">
        <f>SUM(CJ10:CK10)</f>
        <v>0</v>
      </c>
    </row>
    <row r="11" spans="1:90" ht="12.75">
      <c r="A11" s="1"/>
      <c r="B11" s="1"/>
      <c r="C11" s="35"/>
      <c r="D11" s="35"/>
      <c r="E11" s="11"/>
      <c r="F11" s="11"/>
      <c r="G11" s="23"/>
      <c r="H11" s="36"/>
      <c r="I11" s="36"/>
      <c r="J11" s="36"/>
      <c r="K11" s="36"/>
      <c r="L11" s="8"/>
      <c r="M11" s="36"/>
      <c r="N11" s="36"/>
      <c r="O11" s="36"/>
      <c r="P11" s="36"/>
      <c r="Q11" s="23"/>
      <c r="R11" s="11"/>
      <c r="S11" s="11"/>
      <c r="T11" s="11"/>
      <c r="U11" s="11"/>
      <c r="V11" s="34"/>
      <c r="W11" s="11"/>
      <c r="X11" s="11"/>
      <c r="Y11" s="11"/>
      <c r="Z11" s="11"/>
      <c r="AA11" s="34"/>
      <c r="AB11" s="11"/>
      <c r="AC11" s="11"/>
      <c r="AD11" s="11"/>
      <c r="AE11" s="11"/>
      <c r="AF11" s="34"/>
      <c r="AG11" s="11"/>
      <c r="AH11" s="11"/>
      <c r="AI11" s="11"/>
      <c r="AJ11" s="11"/>
      <c r="AK11" s="8"/>
      <c r="AL11" s="11"/>
      <c r="AM11" s="11"/>
      <c r="AN11" s="11"/>
      <c r="AO11" s="11"/>
      <c r="AP11" s="34"/>
      <c r="AQ11" s="11"/>
      <c r="AR11" s="11"/>
      <c r="AS11" s="11"/>
      <c r="AT11" s="11"/>
      <c r="AU11" s="34"/>
      <c r="AV11" s="11"/>
      <c r="AW11" s="11"/>
      <c r="AX11" s="11"/>
      <c r="AY11" s="11"/>
      <c r="AZ11" s="34"/>
      <c r="BA11" s="11"/>
      <c r="BB11" s="11"/>
      <c r="BC11" s="11"/>
      <c r="BD11" s="11"/>
      <c r="BE11" s="34"/>
      <c r="BF11" s="11"/>
      <c r="BG11" s="11"/>
      <c r="BH11" s="11"/>
      <c r="BI11" s="11"/>
      <c r="BJ11" s="34"/>
      <c r="BK11" s="11"/>
      <c r="BL11" s="11"/>
      <c r="BM11" s="11"/>
      <c r="BN11" s="11"/>
      <c r="BO11" s="34"/>
      <c r="BP11" s="11"/>
      <c r="BQ11" s="11"/>
      <c r="BR11" s="11"/>
      <c r="BS11" s="11"/>
      <c r="BT11" s="34"/>
      <c r="BU11" s="11"/>
      <c r="BV11" s="11"/>
      <c r="BW11" s="11"/>
      <c r="BX11" s="11"/>
      <c r="BY11" s="34"/>
      <c r="BZ11" s="11"/>
      <c r="CA11" s="11"/>
      <c r="CB11" s="11"/>
      <c r="CC11" s="11"/>
      <c r="CD11" s="34"/>
      <c r="CE11" s="11"/>
      <c r="CF11" s="11"/>
      <c r="CG11" s="11"/>
      <c r="CH11" s="11"/>
      <c r="CI11" s="34"/>
      <c r="CJ11" s="11"/>
      <c r="CK11" s="11"/>
      <c r="CL11" s="11"/>
    </row>
    <row r="12" spans="1:90" ht="12.75">
      <c r="A12" s="1"/>
      <c r="B12" s="1"/>
      <c r="C12" s="35"/>
      <c r="D12" s="35"/>
      <c r="E12" s="11"/>
      <c r="F12" s="11"/>
      <c r="G12" s="23"/>
      <c r="H12" s="36"/>
      <c r="I12" s="36"/>
      <c r="J12" s="36"/>
      <c r="K12" s="36"/>
      <c r="L12" s="8"/>
      <c r="M12" s="36"/>
      <c r="N12" s="36"/>
      <c r="O12" s="36"/>
      <c r="P12" s="36"/>
      <c r="Q12" s="23"/>
      <c r="R12" s="11"/>
      <c r="S12" s="11"/>
      <c r="T12" s="11"/>
      <c r="U12" s="11"/>
      <c r="V12" s="34"/>
      <c r="W12" s="11"/>
      <c r="X12" s="11"/>
      <c r="Y12" s="11"/>
      <c r="Z12" s="11"/>
      <c r="AA12" s="34"/>
      <c r="AB12" s="11"/>
      <c r="AC12" s="11"/>
      <c r="AD12" s="11"/>
      <c r="AE12" s="11"/>
      <c r="AF12" s="34"/>
      <c r="AG12" s="11"/>
      <c r="AH12" s="11"/>
      <c r="AI12" s="11"/>
      <c r="AJ12" s="11"/>
      <c r="AK12" s="8"/>
      <c r="AL12" s="11"/>
      <c r="AM12" s="11"/>
      <c r="AN12" s="11"/>
      <c r="AO12" s="11"/>
      <c r="AP12" s="34"/>
      <c r="AQ12" s="11"/>
      <c r="AR12" s="11"/>
      <c r="AS12" s="11"/>
      <c r="AT12" s="11"/>
      <c r="AU12" s="34"/>
      <c r="AV12" s="11"/>
      <c r="AW12" s="11"/>
      <c r="AX12" s="11"/>
      <c r="AY12" s="11"/>
      <c r="AZ12" s="34"/>
      <c r="BA12" s="11"/>
      <c r="BB12" s="11"/>
      <c r="BC12" s="11"/>
      <c r="BD12" s="11"/>
      <c r="BE12" s="34"/>
      <c r="BF12" s="11"/>
      <c r="BG12" s="11"/>
      <c r="BH12" s="11"/>
      <c r="BI12" s="11"/>
      <c r="BJ12" s="34"/>
      <c r="BK12" s="11"/>
      <c r="BL12" s="11"/>
      <c r="BM12" s="11"/>
      <c r="BN12" s="11"/>
      <c r="BO12" s="34"/>
      <c r="BP12" s="11"/>
      <c r="BQ12" s="11"/>
      <c r="BR12" s="11"/>
      <c r="BS12" s="11"/>
      <c r="BT12" s="34"/>
      <c r="BU12" s="11"/>
      <c r="BV12" s="11"/>
      <c r="BW12" s="11"/>
      <c r="BX12" s="11"/>
      <c r="BY12" s="34"/>
      <c r="BZ12" s="11"/>
      <c r="CA12" s="11"/>
      <c r="CB12" s="11"/>
      <c r="CC12" s="11"/>
      <c r="CD12" s="34"/>
      <c r="CE12" s="11"/>
      <c r="CF12" s="11"/>
      <c r="CG12" s="11"/>
      <c r="CH12" s="11"/>
      <c r="CI12" s="34"/>
      <c r="CJ12" s="11"/>
      <c r="CK12" s="11"/>
      <c r="CL12" s="11"/>
    </row>
    <row r="13" spans="1:90" ht="12.75">
      <c r="A13" s="1"/>
      <c r="B13" s="1"/>
      <c r="C13" s="35"/>
      <c r="D13" s="35"/>
      <c r="E13" s="11"/>
      <c r="F13" s="11"/>
      <c r="G13" s="23"/>
      <c r="H13" s="36"/>
      <c r="I13" s="36"/>
      <c r="J13" s="36"/>
      <c r="K13" s="36"/>
      <c r="L13" s="8"/>
      <c r="M13" s="36"/>
      <c r="N13" s="36"/>
      <c r="O13" s="36"/>
      <c r="P13" s="36"/>
      <c r="Q13" s="23"/>
      <c r="R13" s="11"/>
      <c r="S13" s="11"/>
      <c r="T13" s="11"/>
      <c r="U13" s="11"/>
      <c r="V13" s="34"/>
      <c r="W13" s="11"/>
      <c r="X13" s="11"/>
      <c r="Y13" s="11"/>
      <c r="Z13" s="11"/>
      <c r="AA13" s="34"/>
      <c r="AB13" s="11"/>
      <c r="AC13" s="11"/>
      <c r="AD13" s="11"/>
      <c r="AE13" s="11"/>
      <c r="AF13" s="34"/>
      <c r="AG13" s="11"/>
      <c r="AH13" s="11"/>
      <c r="AI13" s="11"/>
      <c r="AJ13" s="11"/>
      <c r="AK13" s="8"/>
      <c r="AL13" s="11"/>
      <c r="AM13" s="11"/>
      <c r="AN13" s="11"/>
      <c r="AO13" s="11"/>
      <c r="AP13" s="34"/>
      <c r="AQ13" s="11"/>
      <c r="AR13" s="11"/>
      <c r="AS13" s="11"/>
      <c r="AT13" s="11"/>
      <c r="AU13" s="34"/>
      <c r="AV13" s="11"/>
      <c r="AW13" s="11"/>
      <c r="AX13" s="11"/>
      <c r="AY13" s="11"/>
      <c r="AZ13" s="34"/>
      <c r="BA13" s="11"/>
      <c r="BB13" s="11"/>
      <c r="BC13" s="11"/>
      <c r="BD13" s="11"/>
      <c r="BE13" s="34"/>
      <c r="BF13" s="11"/>
      <c r="BG13" s="11"/>
      <c r="BH13" s="11"/>
      <c r="BI13" s="11"/>
      <c r="BJ13" s="34"/>
      <c r="BK13" s="11"/>
      <c r="BL13" s="11"/>
      <c r="BM13" s="11"/>
      <c r="BN13" s="11"/>
      <c r="BO13" s="34"/>
      <c r="BP13" s="11"/>
      <c r="BQ13" s="11"/>
      <c r="BR13" s="11"/>
      <c r="BS13" s="11"/>
      <c r="BT13" s="34"/>
      <c r="BU13" s="11"/>
      <c r="BV13" s="11"/>
      <c r="BW13" s="11"/>
      <c r="BX13" s="11"/>
      <c r="BY13" s="34"/>
      <c r="BZ13" s="11"/>
      <c r="CA13" s="11"/>
      <c r="CB13" s="11"/>
      <c r="CC13" s="11"/>
      <c r="CD13" s="34"/>
      <c r="CE13" s="11"/>
      <c r="CF13" s="11"/>
      <c r="CG13" s="11"/>
      <c r="CH13" s="11"/>
      <c r="CI13" s="34"/>
      <c r="CJ13" s="11"/>
      <c r="CK13" s="11"/>
      <c r="CL13" s="11"/>
    </row>
    <row r="14" spans="1:90" ht="12.75">
      <c r="A14" s="1"/>
      <c r="B14" s="1"/>
      <c r="C14" s="35"/>
      <c r="D14" s="35"/>
      <c r="E14" s="11"/>
      <c r="F14" s="11"/>
      <c r="G14" s="23"/>
      <c r="H14" s="36"/>
      <c r="I14" s="36"/>
      <c r="J14" s="36"/>
      <c r="K14" s="36"/>
      <c r="L14" s="8"/>
      <c r="M14" s="36"/>
      <c r="N14" s="36"/>
      <c r="O14" s="36"/>
      <c r="P14" s="36"/>
      <c r="Q14" s="23"/>
      <c r="R14" s="11"/>
      <c r="S14" s="11"/>
      <c r="T14" s="11"/>
      <c r="U14" s="11"/>
      <c r="V14" s="34"/>
      <c r="W14" s="11"/>
      <c r="X14" s="11"/>
      <c r="Y14" s="11"/>
      <c r="Z14" s="11"/>
      <c r="AA14" s="34"/>
      <c r="AB14" s="11"/>
      <c r="AC14" s="11"/>
      <c r="AD14" s="11"/>
      <c r="AE14" s="11"/>
      <c r="AF14" s="34"/>
      <c r="AG14" s="11"/>
      <c r="AH14" s="11"/>
      <c r="AI14" s="11"/>
      <c r="AJ14" s="11"/>
      <c r="AK14" s="8"/>
      <c r="AL14" s="11"/>
      <c r="AM14" s="11"/>
      <c r="AN14" s="11"/>
      <c r="AO14" s="11"/>
      <c r="AP14" s="34"/>
      <c r="AQ14" s="11"/>
      <c r="AR14" s="11"/>
      <c r="AS14" s="11"/>
      <c r="AT14" s="11"/>
      <c r="AU14" s="34"/>
      <c r="AV14" s="11"/>
      <c r="AW14" s="11"/>
      <c r="AX14" s="11"/>
      <c r="AY14" s="11"/>
      <c r="AZ14" s="34"/>
      <c r="BA14" s="11"/>
      <c r="BB14" s="11"/>
      <c r="BC14" s="11"/>
      <c r="BD14" s="11"/>
      <c r="BE14" s="34"/>
      <c r="BF14" s="11"/>
      <c r="BG14" s="11"/>
      <c r="BH14" s="11"/>
      <c r="BI14" s="11"/>
      <c r="BJ14" s="34"/>
      <c r="BK14" s="11"/>
      <c r="BL14" s="11"/>
      <c r="BM14" s="11"/>
      <c r="BN14" s="11"/>
      <c r="BO14" s="34"/>
      <c r="BP14" s="11"/>
      <c r="BQ14" s="11"/>
      <c r="BR14" s="11"/>
      <c r="BS14" s="11"/>
      <c r="BT14" s="34"/>
      <c r="BU14" s="11"/>
      <c r="BV14" s="11"/>
      <c r="BW14" s="11"/>
      <c r="BX14" s="11"/>
      <c r="BY14" s="34"/>
      <c r="BZ14" s="11"/>
      <c r="CA14" s="11"/>
      <c r="CB14" s="11"/>
      <c r="CC14" s="11"/>
      <c r="CD14" s="34"/>
      <c r="CE14" s="11"/>
      <c r="CF14" s="11"/>
      <c r="CG14" s="11"/>
      <c r="CH14" s="11"/>
      <c r="CI14" s="34"/>
      <c r="CJ14" s="11"/>
      <c r="CK14" s="11"/>
      <c r="CL14" s="11"/>
    </row>
    <row r="15" spans="1:90" ht="12.75">
      <c r="A15" s="1"/>
      <c r="B15" s="1"/>
      <c r="C15" s="35"/>
      <c r="D15" s="35"/>
      <c r="E15" s="11"/>
      <c r="F15" s="11"/>
      <c r="G15" s="23"/>
      <c r="H15" s="36"/>
      <c r="I15" s="36"/>
      <c r="J15" s="36"/>
      <c r="K15" s="36"/>
      <c r="L15" s="8"/>
      <c r="M15" s="36"/>
      <c r="N15" s="36"/>
      <c r="O15" s="36"/>
      <c r="P15" s="36"/>
      <c r="Q15" s="23"/>
      <c r="R15" s="11"/>
      <c r="S15" s="11"/>
      <c r="T15" s="11"/>
      <c r="U15" s="11"/>
      <c r="V15" s="34"/>
      <c r="W15" s="11"/>
      <c r="X15" s="11"/>
      <c r="Y15" s="11"/>
      <c r="Z15" s="11"/>
      <c r="AA15" s="34"/>
      <c r="AB15" s="11"/>
      <c r="AC15" s="11"/>
      <c r="AD15" s="11"/>
      <c r="AE15" s="11"/>
      <c r="AF15" s="34"/>
      <c r="AG15" s="11"/>
      <c r="AH15" s="11"/>
      <c r="AI15" s="11"/>
      <c r="AJ15" s="11"/>
      <c r="AK15" s="8"/>
      <c r="AL15" s="11"/>
      <c r="AM15" s="11"/>
      <c r="AN15" s="11"/>
      <c r="AO15" s="11"/>
      <c r="AP15" s="34"/>
      <c r="AQ15" s="11"/>
      <c r="AR15" s="11"/>
      <c r="AS15" s="11"/>
      <c r="AT15" s="11"/>
      <c r="AU15" s="34"/>
      <c r="AV15" s="11"/>
      <c r="AW15" s="11"/>
      <c r="AX15" s="11"/>
      <c r="AY15" s="11"/>
      <c r="AZ15" s="34"/>
      <c r="BA15" s="11"/>
      <c r="BB15" s="11"/>
      <c r="BC15" s="11"/>
      <c r="BD15" s="11"/>
      <c r="BE15" s="34"/>
      <c r="BF15" s="11"/>
      <c r="BG15" s="11"/>
      <c r="BH15" s="11"/>
      <c r="BI15" s="11"/>
      <c r="BJ15" s="34"/>
      <c r="BK15" s="11"/>
      <c r="BL15" s="11"/>
      <c r="BM15" s="11"/>
      <c r="BN15" s="11"/>
      <c r="BO15" s="34"/>
      <c r="BP15" s="11"/>
      <c r="BQ15" s="11"/>
      <c r="BR15" s="11"/>
      <c r="BS15" s="11"/>
      <c r="BT15" s="34"/>
      <c r="BU15" s="11"/>
      <c r="BV15" s="11"/>
      <c r="BW15" s="11"/>
      <c r="BX15" s="11"/>
      <c r="BY15" s="34"/>
      <c r="BZ15" s="11"/>
      <c r="CA15" s="11"/>
      <c r="CB15" s="11"/>
      <c r="CC15" s="11"/>
      <c r="CD15" s="34"/>
      <c r="CE15" s="11"/>
      <c r="CF15" s="11"/>
      <c r="CG15" s="11"/>
      <c r="CH15" s="11"/>
      <c r="CI15" s="34"/>
      <c r="CJ15" s="11"/>
      <c r="CK15" s="11"/>
      <c r="CL15" s="11"/>
    </row>
    <row r="16" spans="1:90" ht="12.75">
      <c r="A16" s="1"/>
      <c r="B16" s="1"/>
      <c r="C16" s="8"/>
      <c r="D16" s="8"/>
      <c r="E16" s="43"/>
      <c r="F16" s="9"/>
      <c r="G16" s="23"/>
      <c r="H16" s="8"/>
      <c r="I16" s="8"/>
      <c r="J16" s="8"/>
      <c r="K16" s="8"/>
      <c r="L16" s="8"/>
      <c r="M16" s="8"/>
      <c r="N16" s="8"/>
      <c r="O16" s="8"/>
      <c r="P16" s="8"/>
      <c r="Q16" s="23"/>
      <c r="R16" s="9"/>
      <c r="S16" s="9"/>
      <c r="T16" s="9"/>
      <c r="U16" s="9"/>
      <c r="V16" s="34"/>
      <c r="W16" s="9"/>
      <c r="X16" s="9"/>
      <c r="Y16" s="9"/>
      <c r="Z16" s="9"/>
      <c r="AA16" s="34"/>
      <c r="AB16" s="9"/>
      <c r="AC16" s="9"/>
      <c r="AD16" s="9"/>
      <c r="AE16" s="9"/>
      <c r="AF16" s="34"/>
      <c r="AG16" s="9"/>
      <c r="AH16" s="9"/>
      <c r="AI16" s="9"/>
      <c r="AJ16" s="9"/>
      <c r="AK16" s="8"/>
      <c r="AL16" s="9"/>
      <c r="AM16" s="9"/>
      <c r="AN16" s="9"/>
      <c r="AO16" s="9"/>
      <c r="AP16" s="34"/>
      <c r="AQ16" s="9"/>
      <c r="AR16" s="9"/>
      <c r="AS16" s="9"/>
      <c r="AT16" s="9"/>
      <c r="AU16" s="34"/>
      <c r="AV16" s="9"/>
      <c r="AW16" s="9"/>
      <c r="AX16" s="9"/>
      <c r="AY16" s="9"/>
      <c r="AZ16" s="34"/>
      <c r="BA16" s="9"/>
      <c r="BB16" s="9"/>
      <c r="BC16" s="9"/>
      <c r="BD16" s="9"/>
      <c r="BE16" s="34"/>
      <c r="BF16" s="9"/>
      <c r="BG16" s="9"/>
      <c r="BH16" s="9"/>
      <c r="BI16" s="9"/>
      <c r="BJ16" s="34"/>
      <c r="BK16" s="9"/>
      <c r="BL16" s="9"/>
      <c r="BM16" s="9"/>
      <c r="BN16" s="9"/>
      <c r="BO16" s="34"/>
      <c r="BP16" s="9"/>
      <c r="BQ16" s="9"/>
      <c r="BR16" s="9"/>
      <c r="BS16" s="9"/>
      <c r="BT16" s="34"/>
      <c r="BU16" s="9"/>
      <c r="BV16" s="9"/>
      <c r="BW16" s="9"/>
      <c r="BX16" s="9"/>
      <c r="BY16" s="34"/>
      <c r="BZ16" s="9"/>
      <c r="CA16" s="9"/>
      <c r="CB16" s="9"/>
      <c r="CC16" s="9"/>
      <c r="CD16" s="34"/>
      <c r="CE16" s="9"/>
      <c r="CF16" s="9"/>
      <c r="CG16" s="9"/>
      <c r="CH16" s="9"/>
      <c r="CI16" s="34"/>
      <c r="CJ16" s="9"/>
      <c r="CK16" s="9"/>
      <c r="CL16" s="9"/>
    </row>
    <row r="17" spans="1:91" ht="13.5" thickBot="1">
      <c r="A17" s="7" t="s">
        <v>2</v>
      </c>
      <c r="B17" s="7"/>
      <c r="C17" s="10">
        <f>SUM(C9:C16)</f>
        <v>0</v>
      </c>
      <c r="D17" s="10">
        <f>SUM(D9:D16)</f>
        <v>0</v>
      </c>
      <c r="E17" s="10">
        <f>SUM(E9:E16)</f>
        <v>0</v>
      </c>
      <c r="F17" s="10">
        <f>SUM(F9:F16)</f>
        <v>0</v>
      </c>
      <c r="G17" s="23"/>
      <c r="H17" s="10">
        <f>SUM(H9:H16)</f>
        <v>0</v>
      </c>
      <c r="I17" s="10">
        <f>SUM(I9:I16)</f>
        <v>0</v>
      </c>
      <c r="J17" s="10">
        <f>SUM(J9:J16)</f>
        <v>0</v>
      </c>
      <c r="K17" s="10">
        <f>SUM(K9:K16)</f>
        <v>0</v>
      </c>
      <c r="M17" s="10">
        <f>SUM(M9:M16)</f>
        <v>0</v>
      </c>
      <c r="N17" s="10">
        <f>SUM(N9:N16)</f>
        <v>0</v>
      </c>
      <c r="O17" s="10">
        <f>SUM(O9:O16)</f>
        <v>0</v>
      </c>
      <c r="P17" s="10">
        <f>SUM(P9:P16)</f>
        <v>0</v>
      </c>
      <c r="Q17" s="23"/>
      <c r="R17" s="10">
        <f>SUM(R9:R16)</f>
        <v>0</v>
      </c>
      <c r="S17" s="10">
        <f>SUM(S9:S16)</f>
        <v>0</v>
      </c>
      <c r="T17" s="10">
        <f>SUM(T9:T16)</f>
        <v>0</v>
      </c>
      <c r="U17" s="10">
        <f>SUM(U9:U16)</f>
        <v>0</v>
      </c>
      <c r="V17" s="23"/>
      <c r="W17" s="10">
        <f>SUM(W9:W16)</f>
        <v>0</v>
      </c>
      <c r="X17" s="10">
        <f>SUM(X9:X16)</f>
        <v>0</v>
      </c>
      <c r="Y17" s="10">
        <f>SUM(Y9:Y16)</f>
        <v>0</v>
      </c>
      <c r="Z17" s="10">
        <f>SUM(Z9:Z16)</f>
        <v>0</v>
      </c>
      <c r="AA17" s="23"/>
      <c r="AB17" s="10">
        <f>SUM(AB9:AB16)</f>
        <v>0</v>
      </c>
      <c r="AC17" s="10">
        <f>SUM(AC9:AC16)</f>
        <v>0</v>
      </c>
      <c r="AD17" s="10">
        <f>SUM(AD9:AD16)</f>
        <v>0</v>
      </c>
      <c r="AE17" s="10">
        <f>SUM(AE9:AE16)</f>
        <v>0</v>
      </c>
      <c r="AF17" s="23"/>
      <c r="AG17" s="10">
        <f>SUM(AG9:AG16)</f>
        <v>0</v>
      </c>
      <c r="AH17" s="10">
        <f>SUM(AH9:AH16)</f>
        <v>0</v>
      </c>
      <c r="AI17" s="10">
        <f>SUM(AI9:AI16)</f>
        <v>0</v>
      </c>
      <c r="AJ17" s="10">
        <f>SUM(AJ9:AJ16)</f>
        <v>0</v>
      </c>
      <c r="AL17" s="10">
        <f>SUM(AL9:AL16)</f>
        <v>0</v>
      </c>
      <c r="AM17" s="10">
        <f>SUM(AM9:AM16)</f>
        <v>0</v>
      </c>
      <c r="AN17" s="10">
        <f>SUM(AN9:AN16)</f>
        <v>0</v>
      </c>
      <c r="AO17" s="10">
        <f>SUM(AO9:AO16)</f>
        <v>0</v>
      </c>
      <c r="AP17" s="23"/>
      <c r="AQ17" s="10">
        <f>SUM(AQ9:AQ16)</f>
        <v>0</v>
      </c>
      <c r="AR17" s="10">
        <f>SUM(AR9:AR16)</f>
        <v>0</v>
      </c>
      <c r="AS17" s="10">
        <f>SUM(AS9:AS16)</f>
        <v>0</v>
      </c>
      <c r="AT17" s="10">
        <f>SUM(AT9:AT16)</f>
        <v>0</v>
      </c>
      <c r="AU17" s="23"/>
      <c r="AV17" s="10">
        <f>SUM(AV9:AV16)</f>
        <v>0</v>
      </c>
      <c r="AW17" s="10">
        <f>SUM(AW9:AW16)</f>
        <v>0</v>
      </c>
      <c r="AX17" s="10">
        <f>SUM(AX9:AX16)</f>
        <v>0</v>
      </c>
      <c r="AY17" s="10">
        <f>SUM(AY9:AY16)</f>
        <v>0</v>
      </c>
      <c r="AZ17" s="23"/>
      <c r="BA17" s="10">
        <f>SUM(BA9:BA16)</f>
        <v>0</v>
      </c>
      <c r="BB17" s="10">
        <f>SUM(BB9:BB16)</f>
        <v>0</v>
      </c>
      <c r="BC17" s="10">
        <f>SUM(BC9:BC16)</f>
        <v>0</v>
      </c>
      <c r="BD17" s="10">
        <f>SUM(BD9:BD16)</f>
        <v>0</v>
      </c>
      <c r="BE17" s="23"/>
      <c r="BF17" s="10">
        <f>SUM(BF9:BF16)</f>
        <v>0</v>
      </c>
      <c r="BG17" s="10">
        <f>SUM(BG9:BG16)</f>
        <v>0</v>
      </c>
      <c r="BH17" s="10">
        <f>SUM(BH9:BH16)</f>
        <v>0</v>
      </c>
      <c r="BI17" s="10">
        <f>SUM(BI9:BI16)</f>
        <v>0</v>
      </c>
      <c r="BJ17" s="23"/>
      <c r="BK17" s="10">
        <f>SUM(BK9:BK16)</f>
        <v>0</v>
      </c>
      <c r="BL17" s="10">
        <f>SUM(BL9:BL16)</f>
        <v>0</v>
      </c>
      <c r="BM17" s="10">
        <f>SUM(BM9:BM16)</f>
        <v>0</v>
      </c>
      <c r="BN17" s="10">
        <f>SUM(BN9:BN16)</f>
        <v>0</v>
      </c>
      <c r="BO17" s="23"/>
      <c r="BP17" s="10">
        <f>SUM(BP9:BP16)</f>
        <v>0</v>
      </c>
      <c r="BQ17" s="10">
        <f>SUM(BQ9:BQ16)</f>
        <v>0</v>
      </c>
      <c r="BR17" s="10">
        <f>SUM(BR9:BR16)</f>
        <v>0</v>
      </c>
      <c r="BS17" s="10">
        <f>SUM(BS9:BS16)</f>
        <v>0</v>
      </c>
      <c r="BT17" s="23"/>
      <c r="BU17" s="10">
        <f>SUM(BU9:BU16)</f>
        <v>0</v>
      </c>
      <c r="BV17" s="10">
        <f>SUM(BV9:BV16)</f>
        <v>0</v>
      </c>
      <c r="BW17" s="10">
        <f>SUM(BW9:BW16)</f>
        <v>0</v>
      </c>
      <c r="BX17" s="10">
        <f>SUM(BX9:BX16)</f>
        <v>0</v>
      </c>
      <c r="BY17" s="23"/>
      <c r="BZ17" s="10">
        <f>SUM(BZ9:BZ16)</f>
        <v>0</v>
      </c>
      <c r="CA17" s="10">
        <f>SUM(CA9:CA16)</f>
        <v>0</v>
      </c>
      <c r="CB17" s="10">
        <f>SUM(CB9:CB16)</f>
        <v>0</v>
      </c>
      <c r="CC17" s="10">
        <f>SUM(CC9:CC16)</f>
        <v>0</v>
      </c>
      <c r="CD17" s="23"/>
      <c r="CE17" s="10">
        <f>SUM(CE9:CE16)</f>
        <v>0</v>
      </c>
      <c r="CF17" s="10">
        <f>SUM(CF9:CF16)</f>
        <v>0</v>
      </c>
      <c r="CG17" s="10">
        <f>SUM(CG9:CG16)</f>
        <v>0</v>
      </c>
      <c r="CH17" s="10">
        <f>SUM(CH9:CH16)</f>
        <v>0</v>
      </c>
      <c r="CI17" s="23"/>
      <c r="CJ17" s="10">
        <f>SUM(CJ9:CJ16)</f>
        <v>0</v>
      </c>
      <c r="CK17" s="10">
        <f>SUM(CK9:CK16)</f>
        <v>0</v>
      </c>
      <c r="CL17" s="10">
        <f>SUM(CL9:CL16)</f>
        <v>0</v>
      </c>
      <c r="CM17" s="10">
        <f>SUM(CM9:CM16)</f>
        <v>0</v>
      </c>
    </row>
    <row r="18" spans="1:90" ht="13.5" thickTop="1">
      <c r="A18" s="1"/>
      <c r="B18" s="1"/>
      <c r="E18" s="11"/>
      <c r="F18" s="11"/>
      <c r="G18" s="23"/>
      <c r="Q18" s="23"/>
      <c r="R18" s="11"/>
      <c r="S18" s="11"/>
      <c r="T18" s="11"/>
      <c r="U18" s="11"/>
      <c r="V18" s="23"/>
      <c r="W18" s="11"/>
      <c r="X18" s="11"/>
      <c r="Y18" s="11"/>
      <c r="Z18" s="11"/>
      <c r="AA18" s="23"/>
      <c r="AB18" s="11"/>
      <c r="AC18" s="11"/>
      <c r="AD18" s="11"/>
      <c r="AE18" s="11"/>
      <c r="AF18" s="23"/>
      <c r="AG18" s="11"/>
      <c r="AH18" s="11"/>
      <c r="AI18" s="11"/>
      <c r="AJ18" s="11"/>
      <c r="AL18" s="11"/>
      <c r="AM18" s="11"/>
      <c r="AN18" s="11"/>
      <c r="AO18" s="11"/>
      <c r="AP18" s="23"/>
      <c r="AQ18" s="11"/>
      <c r="AR18" s="11"/>
      <c r="AS18" s="11"/>
      <c r="AT18" s="11"/>
      <c r="AU18" s="23"/>
      <c r="AV18" s="11"/>
      <c r="AW18" s="11"/>
      <c r="AX18" s="11"/>
      <c r="AY18" s="11"/>
      <c r="AZ18" s="23"/>
      <c r="BA18" s="11"/>
      <c r="BB18" s="11"/>
      <c r="BC18" s="11"/>
      <c r="BD18" s="11"/>
      <c r="BE18" s="23"/>
      <c r="BF18" s="11"/>
      <c r="BG18" s="11"/>
      <c r="BH18" s="11"/>
      <c r="BI18" s="11"/>
      <c r="BJ18" s="23"/>
      <c r="BK18" s="11"/>
      <c r="BL18" s="11"/>
      <c r="BM18" s="11"/>
      <c r="BN18" s="11"/>
      <c r="BO18" s="23"/>
      <c r="BP18" s="11"/>
      <c r="BQ18" s="11"/>
      <c r="BR18" s="11"/>
      <c r="BS18" s="11"/>
      <c r="BT18" s="23"/>
      <c r="BU18" s="11"/>
      <c r="BV18" s="11"/>
      <c r="BW18" s="11"/>
      <c r="BX18" s="11"/>
      <c r="BY18" s="23"/>
      <c r="BZ18" s="11"/>
      <c r="CA18" s="11"/>
      <c r="CB18" s="11"/>
      <c r="CC18" s="11"/>
      <c r="CD18" s="23"/>
      <c r="CE18" s="11"/>
      <c r="CF18" s="11"/>
      <c r="CG18" s="11"/>
      <c r="CH18" s="11"/>
      <c r="CI18" s="23"/>
      <c r="CJ18" s="11"/>
      <c r="CK18" s="11"/>
      <c r="CL18" s="11"/>
    </row>
    <row r="19" spans="3:4" ht="12.75">
      <c r="C19" s="35"/>
      <c r="D19" s="35"/>
    </row>
    <row r="20" ht="12.75">
      <c r="C20" s="50"/>
    </row>
  </sheetData>
  <sheetProtection/>
  <printOptions/>
  <pageMargins left="0.75" right="0.75" top="1" bottom="1" header="0.5" footer="0.5"/>
  <pageSetup horizontalDpi="600" verticalDpi="600" orientation="landscape" scale="76" r:id="rId1"/>
  <rowBreaks count="1" manualBreakCount="1">
    <brk id="1" max="255" man="1"/>
  </rowBreaks>
  <colBreaks count="5" manualBreakCount="5">
    <brk id="16" max="65535" man="1"/>
    <brk id="31" max="65535" man="1"/>
    <brk id="46" max="65535" man="1"/>
    <brk id="61" max="65535" man="1"/>
    <brk id="7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16"/>
  <sheetViews>
    <sheetView showZeros="0" zoomScalePageLayoutView="0" workbookViewId="0" topLeftCell="A1">
      <selection activeCell="C13" sqref="C13"/>
    </sheetView>
  </sheetViews>
  <sheetFormatPr defaultColWidth="9.140625" defaultRowHeight="12.75"/>
  <cols>
    <col min="1" max="1" width="10.7109375" style="0" customWidth="1"/>
    <col min="2" max="5" width="11.7109375" style="0" customWidth="1"/>
    <col min="6" max="6" width="17.00390625" style="0" customWidth="1"/>
    <col min="7" max="7" width="3.140625" style="0" customWidth="1"/>
    <col min="8" max="11" width="11.7109375" style="0" customWidth="1"/>
    <col min="12" max="12" width="15.8515625" style="0" customWidth="1"/>
    <col min="13" max="13" width="3.8515625" style="0" customWidth="1"/>
    <col min="14" max="17" width="11.7109375" style="0" customWidth="1"/>
    <col min="18" max="18" width="16.00390625" style="0" customWidth="1"/>
    <col min="19" max="19" width="3.8515625" style="0" customWidth="1"/>
    <col min="20" max="23" width="11.7109375" style="0" customWidth="1"/>
    <col min="24" max="24" width="16.421875" style="0" customWidth="1"/>
    <col min="25" max="25" width="4.00390625" style="0" customWidth="1"/>
    <col min="26" max="29" width="11.7109375" style="0" customWidth="1"/>
    <col min="30" max="30" width="15.8515625" style="0" customWidth="1"/>
    <col min="31" max="31" width="4.7109375" style="0" customWidth="1"/>
    <col min="32" max="35" width="11.7109375" style="0" customWidth="1"/>
    <col min="36" max="36" width="16.140625" style="0" customWidth="1"/>
    <col min="37" max="37" width="3.8515625" style="0" customWidth="1"/>
    <col min="38" max="41" width="11.7109375" style="0" customWidth="1"/>
    <col min="42" max="42" width="17.140625" style="0" customWidth="1"/>
    <col min="43" max="43" width="4.140625" style="0" customWidth="1"/>
    <col min="44" max="47" width="11.7109375" style="0" customWidth="1"/>
    <col min="48" max="48" width="18.140625" style="0" customWidth="1"/>
    <col min="49" max="49" width="3.7109375" style="0" customWidth="1"/>
    <col min="50" max="53" width="11.7109375" style="0" customWidth="1"/>
    <col min="54" max="54" width="16.7109375" style="0" customWidth="1"/>
    <col min="55" max="55" width="3.7109375" style="0" customWidth="1"/>
    <col min="56" max="59" width="11.7109375" style="0" customWidth="1"/>
    <col min="60" max="60" width="16.28125" style="0" customWidth="1"/>
    <col min="61" max="61" width="4.28125" style="0" customWidth="1"/>
    <col min="62" max="65" width="11.7109375" style="0" customWidth="1"/>
    <col min="66" max="66" width="16.00390625" style="0" customWidth="1"/>
    <col min="67" max="67" width="3.7109375" style="0" customWidth="1"/>
    <col min="68" max="71" width="11.7109375" style="0" customWidth="1"/>
    <col min="72" max="72" width="16.28125" style="0" customWidth="1"/>
    <col min="73" max="73" width="4.00390625" style="0" customWidth="1"/>
    <col min="74" max="77" width="11.7109375" style="0" customWidth="1"/>
    <col min="78" max="78" width="15.421875" style="0" customWidth="1"/>
    <col min="79" max="79" width="3.8515625" style="0" customWidth="1"/>
    <col min="80" max="83" width="11.7109375" style="0" customWidth="1"/>
    <col min="84" max="84" width="16.00390625" style="0" customWidth="1"/>
    <col min="85" max="85" width="4.421875" style="0" customWidth="1"/>
    <col min="86" max="89" width="11.7109375" style="0" customWidth="1"/>
    <col min="90" max="90" width="16.140625" style="0" customWidth="1"/>
    <col min="91" max="91" width="3.140625" style="0" customWidth="1"/>
    <col min="92" max="95" width="11.7109375" style="0" customWidth="1"/>
    <col min="96" max="96" width="16.00390625" style="0" customWidth="1"/>
    <col min="97" max="97" width="4.140625" style="0" customWidth="1"/>
    <col min="98" max="101" width="11.7109375" style="0" customWidth="1"/>
    <col min="102" max="102" width="16.140625" style="0" customWidth="1"/>
    <col min="103" max="103" width="3.57421875" style="0" customWidth="1"/>
    <col min="104" max="107" width="11.7109375" style="0" customWidth="1"/>
    <col min="108" max="108" width="16.00390625" style="0" customWidth="1"/>
    <col min="109" max="109" width="3.57421875" style="0" customWidth="1"/>
  </cols>
  <sheetData>
    <row r="1" spans="1:83" ht="12.75">
      <c r="A1" s="1"/>
      <c r="B1" s="11"/>
      <c r="C1" s="11"/>
      <c r="D1" s="11"/>
      <c r="E1" s="11"/>
      <c r="F1" s="35"/>
      <c r="G1" s="35"/>
      <c r="H1" s="35"/>
      <c r="I1" s="11"/>
      <c r="J1" s="11"/>
      <c r="K1" s="11"/>
      <c r="L1" s="11"/>
      <c r="M1" s="11"/>
      <c r="N1" s="11"/>
      <c r="O1" s="11"/>
      <c r="P1" s="23"/>
      <c r="Y1" s="11"/>
      <c r="Z1" s="11"/>
      <c r="AA1" s="11"/>
      <c r="AC1" s="11"/>
      <c r="AD1" s="11"/>
      <c r="AE1" s="11"/>
      <c r="AG1" s="11"/>
      <c r="AH1" s="11"/>
      <c r="AI1" s="11"/>
      <c r="AK1" s="11"/>
      <c r="AL1" s="11"/>
      <c r="AM1" s="11"/>
      <c r="AO1" s="11"/>
      <c r="AP1" s="11"/>
      <c r="AQ1" s="11"/>
      <c r="AS1" s="11"/>
      <c r="AT1" s="11"/>
      <c r="AU1" s="11"/>
      <c r="AW1" s="11"/>
      <c r="AX1" s="11"/>
      <c r="AY1" s="11"/>
      <c r="BA1" s="11"/>
      <c r="BB1" s="11"/>
      <c r="BC1" s="11"/>
      <c r="BE1" s="11"/>
      <c r="BF1" s="11"/>
      <c r="BG1" s="11"/>
      <c r="BI1" s="11"/>
      <c r="BJ1" s="11"/>
      <c r="BK1" s="11"/>
      <c r="BM1" s="11"/>
      <c r="BN1" s="11"/>
      <c r="BO1" s="11"/>
      <c r="BQ1" s="11"/>
      <c r="BR1" s="11"/>
      <c r="BS1" s="11"/>
      <c r="BU1" s="11"/>
      <c r="BV1" s="11"/>
      <c r="BW1" s="11"/>
      <c r="BY1" s="11"/>
      <c r="BZ1" s="11"/>
      <c r="CA1" s="11"/>
      <c r="CC1" s="11"/>
      <c r="CD1" s="11"/>
      <c r="CE1" s="11"/>
    </row>
    <row r="2" spans="1:83" ht="12.75">
      <c r="A2" s="1"/>
      <c r="B2" s="11"/>
      <c r="C2" s="24"/>
      <c r="D2" s="11"/>
      <c r="E2" s="11"/>
      <c r="F2" s="6" t="s">
        <v>3</v>
      </c>
      <c r="G2" s="35"/>
      <c r="H2" s="35"/>
      <c r="I2" s="11"/>
      <c r="J2" s="11"/>
      <c r="K2" s="11"/>
      <c r="L2" s="11"/>
      <c r="M2" s="11"/>
      <c r="N2" s="11"/>
      <c r="O2" s="11"/>
      <c r="P2" s="23"/>
      <c r="R2" s="6" t="s">
        <v>3</v>
      </c>
      <c r="U2" s="6"/>
      <c r="Y2" s="11"/>
      <c r="Z2" s="11"/>
      <c r="AA2" s="11"/>
      <c r="AC2" s="11"/>
      <c r="AD2" s="6" t="s">
        <v>3</v>
      </c>
      <c r="AE2" s="11"/>
      <c r="AG2" s="6"/>
      <c r="AH2" s="11"/>
      <c r="AI2" s="12"/>
      <c r="AK2" s="11"/>
      <c r="AL2" s="12"/>
      <c r="AM2" s="11"/>
      <c r="AO2" s="11"/>
      <c r="AP2" s="6" t="s">
        <v>3</v>
      </c>
      <c r="AQ2" s="11"/>
      <c r="AS2" s="11"/>
      <c r="AT2" s="11"/>
      <c r="AU2" s="11"/>
      <c r="AW2" s="6"/>
      <c r="AX2" s="11"/>
      <c r="AY2" s="11"/>
      <c r="BA2" s="11"/>
      <c r="BB2" s="6" t="s">
        <v>3</v>
      </c>
      <c r="BC2" s="11"/>
      <c r="BE2" s="11"/>
      <c r="BF2" s="11"/>
      <c r="BG2" s="11"/>
      <c r="BI2" s="6"/>
      <c r="BJ2" s="11"/>
      <c r="BK2" s="11"/>
      <c r="BM2" s="11"/>
      <c r="BN2" s="6" t="s">
        <v>3</v>
      </c>
      <c r="BO2" s="11"/>
      <c r="BQ2" s="6"/>
      <c r="BR2" s="11"/>
      <c r="BS2" s="11"/>
      <c r="BU2" s="11"/>
      <c r="BV2" s="11"/>
      <c r="BW2" s="11"/>
      <c r="BY2" s="6"/>
      <c r="BZ2" s="6" t="s">
        <v>3</v>
      </c>
      <c r="CA2" s="11"/>
      <c r="CC2" s="11"/>
      <c r="CD2" s="11"/>
      <c r="CE2" s="11"/>
    </row>
    <row r="3" spans="1:83" ht="12.75">
      <c r="A3" s="1"/>
      <c r="B3" s="23"/>
      <c r="C3" s="23"/>
      <c r="D3" s="11"/>
      <c r="E3" s="11"/>
      <c r="F3" s="23" t="s">
        <v>53</v>
      </c>
      <c r="G3" s="35"/>
      <c r="H3" s="35"/>
      <c r="I3" s="11"/>
      <c r="J3" s="11"/>
      <c r="K3" s="11"/>
      <c r="L3" s="11"/>
      <c r="M3" s="11"/>
      <c r="N3" s="11"/>
      <c r="O3" s="11"/>
      <c r="P3" s="23"/>
      <c r="R3" s="23" t="s">
        <v>53</v>
      </c>
      <c r="U3" s="6"/>
      <c r="Y3" s="11"/>
      <c r="Z3" s="11"/>
      <c r="AA3" s="11"/>
      <c r="AC3" s="11"/>
      <c r="AD3" s="23" t="s">
        <v>53</v>
      </c>
      <c r="AE3" s="11"/>
      <c r="AG3" s="6"/>
      <c r="AH3" s="11"/>
      <c r="AI3" s="11"/>
      <c r="AK3" s="11"/>
      <c r="AL3" s="11"/>
      <c r="AM3" s="11"/>
      <c r="AO3" s="11"/>
      <c r="AP3" s="23" t="s">
        <v>53</v>
      </c>
      <c r="AQ3" s="11"/>
      <c r="AS3" s="11"/>
      <c r="AT3" s="11"/>
      <c r="AU3" s="11"/>
      <c r="AW3" s="6"/>
      <c r="AX3" s="11"/>
      <c r="AY3" s="11"/>
      <c r="BA3" s="11"/>
      <c r="BB3" s="23" t="s">
        <v>53</v>
      </c>
      <c r="BC3" s="11"/>
      <c r="BE3" s="11"/>
      <c r="BF3" s="11"/>
      <c r="BG3" s="11"/>
      <c r="BI3" s="6"/>
      <c r="BJ3" s="11"/>
      <c r="BK3" s="11"/>
      <c r="BM3" s="11"/>
      <c r="BN3" s="23" t="s">
        <v>53</v>
      </c>
      <c r="BO3" s="11"/>
      <c r="BQ3" s="6"/>
      <c r="BR3" s="11"/>
      <c r="BS3" s="11"/>
      <c r="BU3" s="11"/>
      <c r="BV3" s="11"/>
      <c r="BW3" s="11"/>
      <c r="BY3" s="6"/>
      <c r="BZ3" s="23" t="s">
        <v>53</v>
      </c>
      <c r="CA3" s="11"/>
      <c r="CC3" s="11"/>
      <c r="CD3" s="11"/>
      <c r="CE3" s="11"/>
    </row>
    <row r="4" spans="1:83" ht="12.75">
      <c r="A4" s="1"/>
      <c r="B4" s="23"/>
      <c r="C4" s="23"/>
      <c r="D4" s="11"/>
      <c r="E4" s="11"/>
      <c r="F4" s="6" t="s">
        <v>54</v>
      </c>
      <c r="G4" s="35"/>
      <c r="H4" s="35"/>
      <c r="I4" s="11"/>
      <c r="J4" s="11"/>
      <c r="K4" s="11"/>
      <c r="L4" s="11"/>
      <c r="M4" s="11"/>
      <c r="N4" s="11"/>
      <c r="O4" s="11"/>
      <c r="P4" s="23"/>
      <c r="R4" s="6" t="s">
        <v>54</v>
      </c>
      <c r="U4" s="6"/>
      <c r="Y4" s="11"/>
      <c r="Z4" s="11"/>
      <c r="AA4" s="11"/>
      <c r="AC4" s="11"/>
      <c r="AD4" s="6" t="s">
        <v>54</v>
      </c>
      <c r="AE4" s="11"/>
      <c r="AG4" s="6"/>
      <c r="AH4" s="11"/>
      <c r="AI4" s="12"/>
      <c r="AK4" s="11"/>
      <c r="AL4" s="12"/>
      <c r="AM4" s="11"/>
      <c r="AO4" s="11"/>
      <c r="AP4" s="6" t="s">
        <v>54</v>
      </c>
      <c r="AQ4" s="11"/>
      <c r="AS4" s="11"/>
      <c r="AT4" s="11"/>
      <c r="AU4" s="11"/>
      <c r="AW4" s="6"/>
      <c r="AX4" s="11"/>
      <c r="AY4" s="11"/>
      <c r="BA4" s="11"/>
      <c r="BB4" s="6" t="s">
        <v>54</v>
      </c>
      <c r="BC4" s="11"/>
      <c r="BE4" s="11"/>
      <c r="BF4" s="11"/>
      <c r="BG4" s="11"/>
      <c r="BI4" s="6"/>
      <c r="BJ4" s="11"/>
      <c r="BK4" s="11"/>
      <c r="BM4" s="11"/>
      <c r="BN4" s="6" t="s">
        <v>54</v>
      </c>
      <c r="BO4" s="11"/>
      <c r="BQ4" s="6"/>
      <c r="BR4" s="11"/>
      <c r="BS4" s="11"/>
      <c r="BU4" s="11"/>
      <c r="BV4" s="11"/>
      <c r="BW4" s="11"/>
      <c r="BY4" s="6"/>
      <c r="BZ4" s="6" t="s">
        <v>54</v>
      </c>
      <c r="CA4" s="11"/>
      <c r="CC4" s="11"/>
      <c r="CD4" s="11"/>
      <c r="CE4" s="11"/>
    </row>
    <row r="5" spans="1:108" ht="12.75">
      <c r="A5" s="1"/>
      <c r="B5" s="11"/>
      <c r="C5" s="11"/>
      <c r="D5" s="11"/>
      <c r="E5" s="11"/>
      <c r="F5" s="11"/>
      <c r="G5" s="23"/>
      <c r="S5" s="23"/>
      <c r="T5" s="11"/>
      <c r="U5" s="11"/>
      <c r="V5" s="11"/>
      <c r="W5" s="11"/>
      <c r="X5" s="11"/>
      <c r="Y5" s="23"/>
      <c r="Z5" s="11"/>
      <c r="AA5" s="11"/>
      <c r="AB5" s="11"/>
      <c r="AC5" s="11"/>
      <c r="AD5" s="11"/>
      <c r="AE5" s="23"/>
      <c r="AF5" s="11"/>
      <c r="AG5" s="11"/>
      <c r="AH5" s="11"/>
      <c r="AI5" s="11"/>
      <c r="AJ5" s="11"/>
      <c r="AK5" s="23"/>
      <c r="AL5" s="11"/>
      <c r="AM5" s="11"/>
      <c r="AN5" s="11"/>
      <c r="AO5" s="11"/>
      <c r="AP5" s="11"/>
      <c r="AR5" s="11"/>
      <c r="AS5" s="11"/>
      <c r="AT5" s="11"/>
      <c r="AU5" s="11"/>
      <c r="AV5" s="11"/>
      <c r="AW5" s="23"/>
      <c r="AX5" s="11"/>
      <c r="AY5" s="11"/>
      <c r="AZ5" s="11"/>
      <c r="BA5" s="11"/>
      <c r="BB5" s="11"/>
      <c r="BC5" s="23"/>
      <c r="BD5" s="11"/>
      <c r="BE5" s="11"/>
      <c r="BF5" s="11"/>
      <c r="BG5" s="11"/>
      <c r="BH5" s="11"/>
      <c r="BI5" s="23"/>
      <c r="BJ5" s="11"/>
      <c r="BK5" s="11"/>
      <c r="BL5" s="11"/>
      <c r="BM5" s="11"/>
      <c r="BN5" s="11"/>
      <c r="BO5" s="23"/>
      <c r="BP5" s="11"/>
      <c r="BQ5" s="11"/>
      <c r="BR5" s="11"/>
      <c r="BS5" s="11"/>
      <c r="BT5" s="11"/>
      <c r="BU5" s="23"/>
      <c r="BV5" s="11"/>
      <c r="BW5" s="11"/>
      <c r="BX5" s="11"/>
      <c r="BY5" s="11"/>
      <c r="BZ5" s="11"/>
      <c r="CA5" s="23"/>
      <c r="CB5" s="11"/>
      <c r="CC5" s="11"/>
      <c r="CD5" s="11"/>
      <c r="CE5" s="11"/>
      <c r="CF5" s="11"/>
      <c r="CG5" s="23"/>
      <c r="CH5" s="11"/>
      <c r="CI5" s="11"/>
      <c r="CJ5" s="11"/>
      <c r="CK5" s="11"/>
      <c r="CL5" s="11"/>
      <c r="CM5" s="23"/>
      <c r="CN5" s="11"/>
      <c r="CO5" s="11"/>
      <c r="CP5" s="11"/>
      <c r="CQ5" s="11"/>
      <c r="CR5" s="11"/>
      <c r="CS5" s="23"/>
      <c r="CT5" s="11"/>
      <c r="CU5" s="11"/>
      <c r="CV5" s="11"/>
      <c r="CW5" s="11"/>
      <c r="CX5" s="11"/>
      <c r="CY5" s="23"/>
      <c r="CZ5" s="11"/>
      <c r="DA5" s="11"/>
      <c r="DB5" s="11"/>
      <c r="DC5" s="11"/>
      <c r="DD5" s="11"/>
    </row>
    <row r="6" spans="1:108" ht="12.75">
      <c r="A6" s="2" t="s">
        <v>0</v>
      </c>
      <c r="B6" s="16"/>
      <c r="C6" s="14"/>
      <c r="D6" s="5"/>
      <c r="E6" s="9"/>
      <c r="F6" s="9"/>
      <c r="G6" s="23"/>
      <c r="H6" s="4" t="s">
        <v>47</v>
      </c>
      <c r="I6" s="13"/>
      <c r="J6" s="15"/>
      <c r="K6" s="9"/>
      <c r="L6" s="9"/>
      <c r="N6" s="4" t="s">
        <v>48</v>
      </c>
      <c r="O6" s="13"/>
      <c r="P6" s="15"/>
      <c r="Q6" s="9"/>
      <c r="R6" s="9"/>
      <c r="S6" s="23"/>
      <c r="T6" s="4" t="s">
        <v>17</v>
      </c>
      <c r="U6" s="13"/>
      <c r="V6" s="15"/>
      <c r="W6" s="9"/>
      <c r="X6" s="9"/>
      <c r="Y6" s="23"/>
      <c r="Z6" s="4" t="s">
        <v>18</v>
      </c>
      <c r="AA6" s="13"/>
      <c r="AB6" s="15"/>
      <c r="AC6" s="9"/>
      <c r="AD6" s="9"/>
      <c r="AE6" s="23"/>
      <c r="AF6" s="4" t="s">
        <v>19</v>
      </c>
      <c r="AG6" s="13"/>
      <c r="AH6" s="15"/>
      <c r="AI6" s="9"/>
      <c r="AJ6" s="9"/>
      <c r="AK6" s="23"/>
      <c r="AL6" s="4" t="s">
        <v>20</v>
      </c>
      <c r="AM6" s="13"/>
      <c r="AN6" s="15"/>
      <c r="AO6" s="9"/>
      <c r="AP6" s="9"/>
      <c r="AR6" s="4" t="s">
        <v>6</v>
      </c>
      <c r="AS6" s="13"/>
      <c r="AT6" s="15"/>
      <c r="AU6" s="9"/>
      <c r="AV6" s="9"/>
      <c r="AW6" s="23"/>
      <c r="AX6" s="4" t="s">
        <v>7</v>
      </c>
      <c r="AY6" s="13"/>
      <c r="AZ6" s="15"/>
      <c r="BA6" s="9"/>
      <c r="BB6" s="9"/>
      <c r="BC6" s="23"/>
      <c r="BD6" s="4" t="s">
        <v>8</v>
      </c>
      <c r="BE6" s="13"/>
      <c r="BF6" s="15"/>
      <c r="BG6" s="9"/>
      <c r="BH6" s="9"/>
      <c r="BI6" s="23"/>
      <c r="BJ6" s="4" t="s">
        <v>9</v>
      </c>
      <c r="BK6" s="13"/>
      <c r="BL6" s="15"/>
      <c r="BM6" s="9"/>
      <c r="BN6" s="9"/>
      <c r="BO6" s="23"/>
      <c r="BP6" s="4" t="s">
        <v>10</v>
      </c>
      <c r="BQ6" s="13"/>
      <c r="BR6" s="15"/>
      <c r="BS6" s="9"/>
      <c r="BT6" s="9"/>
      <c r="BU6" s="23"/>
      <c r="BV6" s="4" t="s">
        <v>11</v>
      </c>
      <c r="BW6" s="13"/>
      <c r="BX6" s="15"/>
      <c r="BY6" s="9"/>
      <c r="BZ6" s="9"/>
      <c r="CA6" s="23"/>
      <c r="CB6" s="4" t="s">
        <v>12</v>
      </c>
      <c r="CC6" s="13"/>
      <c r="CD6" s="15"/>
      <c r="CE6" s="9"/>
      <c r="CF6" s="9"/>
      <c r="CG6" s="23"/>
      <c r="CH6" s="4" t="s">
        <v>13</v>
      </c>
      <c r="CI6" s="13"/>
      <c r="CJ6" s="15"/>
      <c r="CK6" s="9"/>
      <c r="CL6" s="9"/>
      <c r="CM6" s="23"/>
      <c r="CN6" s="4" t="s">
        <v>14</v>
      </c>
      <c r="CO6" s="13"/>
      <c r="CP6" s="15"/>
      <c r="CQ6" s="9"/>
      <c r="CR6" s="9"/>
      <c r="CS6" s="23"/>
      <c r="CT6" s="4" t="s">
        <v>15</v>
      </c>
      <c r="CU6" s="13"/>
      <c r="CV6" s="15"/>
      <c r="CW6" s="9"/>
      <c r="CX6" s="9"/>
      <c r="CY6" s="23"/>
      <c r="CZ6" s="4" t="s">
        <v>16</v>
      </c>
      <c r="DA6" s="13"/>
      <c r="DB6" s="15"/>
      <c r="DC6" s="9"/>
      <c r="DD6" s="9"/>
    </row>
    <row r="7" spans="1:108" ht="12.75">
      <c r="A7" s="17" t="s">
        <v>1</v>
      </c>
      <c r="B7" s="47" t="s">
        <v>56</v>
      </c>
      <c r="C7" s="18"/>
      <c r="D7" s="5"/>
      <c r="E7" s="5" t="s">
        <v>57</v>
      </c>
      <c r="F7" s="57" t="s">
        <v>51</v>
      </c>
      <c r="G7" s="33"/>
      <c r="H7" s="19"/>
      <c r="I7" s="20"/>
      <c r="J7" s="21"/>
      <c r="K7" s="5" t="s">
        <v>57</v>
      </c>
      <c r="L7" s="5" t="s">
        <v>51</v>
      </c>
      <c r="M7" s="22"/>
      <c r="N7" s="19"/>
      <c r="O7" s="20"/>
      <c r="P7" s="21"/>
      <c r="Q7" s="5" t="s">
        <v>57</v>
      </c>
      <c r="R7" s="5" t="s">
        <v>51</v>
      </c>
      <c r="S7" s="33"/>
      <c r="T7" s="19"/>
      <c r="U7" s="20">
        <v>0.112572</v>
      </c>
      <c r="V7" s="21"/>
      <c r="W7" s="5" t="s">
        <v>57</v>
      </c>
      <c r="X7" s="5" t="s">
        <v>51</v>
      </c>
      <c r="Y7" s="33"/>
      <c r="Z7" s="19"/>
      <c r="AA7" s="20">
        <v>0.1044562</v>
      </c>
      <c r="AB7" s="21"/>
      <c r="AC7" s="5" t="s">
        <v>57</v>
      </c>
      <c r="AD7" s="5" t="s">
        <v>51</v>
      </c>
      <c r="AE7" s="33"/>
      <c r="AF7" s="19"/>
      <c r="AG7" s="20">
        <v>0.146921</v>
      </c>
      <c r="AH7" s="21"/>
      <c r="AI7" s="5" t="s">
        <v>57</v>
      </c>
      <c r="AJ7" s="5" t="s">
        <v>51</v>
      </c>
      <c r="AK7" s="33"/>
      <c r="AL7" s="19"/>
      <c r="AM7" s="20">
        <v>0.1685472</v>
      </c>
      <c r="AN7" s="21"/>
      <c r="AO7" s="5" t="s">
        <v>57</v>
      </c>
      <c r="AP7" s="5" t="s">
        <v>51</v>
      </c>
      <c r="AQ7" s="22"/>
      <c r="AR7" s="19">
        <v>0.1073086</v>
      </c>
      <c r="AS7" s="20">
        <v>0.1051065</v>
      </c>
      <c r="AT7" s="21"/>
      <c r="AU7" s="5" t="s">
        <v>57</v>
      </c>
      <c r="AV7" s="5" t="s">
        <v>51</v>
      </c>
      <c r="AW7" s="33"/>
      <c r="AX7" s="19">
        <v>0.0245276</v>
      </c>
      <c r="AY7" s="20">
        <v>0.023945</v>
      </c>
      <c r="AZ7" s="21"/>
      <c r="BA7" s="5" t="s">
        <v>57</v>
      </c>
      <c r="BB7" s="5" t="s">
        <v>51</v>
      </c>
      <c r="BC7" s="33"/>
      <c r="BD7" s="19">
        <v>0.0524075</v>
      </c>
      <c r="BE7" s="20">
        <v>0.051263</v>
      </c>
      <c r="BF7" s="21"/>
      <c r="BG7" s="5" t="s">
        <v>57</v>
      </c>
      <c r="BH7" s="5" t="s">
        <v>51</v>
      </c>
      <c r="BI7" s="33"/>
      <c r="BJ7" s="19">
        <v>0.0434346</v>
      </c>
      <c r="BK7" s="20">
        <v>0.042403</v>
      </c>
      <c r="BL7" s="21"/>
      <c r="BM7" s="5" t="s">
        <v>57</v>
      </c>
      <c r="BN7" s="5" t="s">
        <v>51</v>
      </c>
      <c r="BO7" s="33"/>
      <c r="BP7" s="19">
        <v>0.0601748</v>
      </c>
      <c r="BQ7" s="20">
        <v>0.0588456</v>
      </c>
      <c r="BR7" s="21"/>
      <c r="BS7" s="5" t="s">
        <v>57</v>
      </c>
      <c r="BT7" s="5" t="s">
        <v>51</v>
      </c>
      <c r="BU7" s="33"/>
      <c r="BV7" s="19">
        <v>0.003679</v>
      </c>
      <c r="BW7" s="20">
        <v>0.0035918</v>
      </c>
      <c r="BX7" s="21"/>
      <c r="BY7" s="5" t="s">
        <v>57</v>
      </c>
      <c r="BZ7" s="5" t="s">
        <v>51</v>
      </c>
      <c r="CA7" s="33"/>
      <c r="CB7" s="19">
        <v>0.0299646</v>
      </c>
      <c r="CC7" s="20">
        <v>0.0332781</v>
      </c>
      <c r="CD7" s="21"/>
      <c r="CE7" s="5" t="s">
        <v>57</v>
      </c>
      <c r="CF7" s="5" t="s">
        <v>51</v>
      </c>
      <c r="CG7" s="33"/>
      <c r="CH7" s="19">
        <v>0.0245276</v>
      </c>
      <c r="CI7" s="20">
        <v>0.0255246</v>
      </c>
      <c r="CJ7" s="21"/>
      <c r="CK7" s="5" t="s">
        <v>57</v>
      </c>
      <c r="CL7" s="5" t="s">
        <v>51</v>
      </c>
      <c r="CM7" s="33"/>
      <c r="CN7" s="19">
        <v>0.0459896</v>
      </c>
      <c r="CO7" s="20">
        <v>0.0449641</v>
      </c>
      <c r="CP7" s="21"/>
      <c r="CQ7" s="5" t="s">
        <v>57</v>
      </c>
      <c r="CR7" s="5" t="s">
        <v>51</v>
      </c>
      <c r="CS7" s="33"/>
      <c r="CT7" s="19">
        <v>0.0549324</v>
      </c>
      <c r="CU7" s="20">
        <v>0.0584699</v>
      </c>
      <c r="CV7" s="21"/>
      <c r="CW7" s="5" t="s">
        <v>57</v>
      </c>
      <c r="CX7" s="5" t="s">
        <v>51</v>
      </c>
      <c r="CY7" s="33"/>
      <c r="CZ7" s="19">
        <v>0.0205574</v>
      </c>
      <c r="DA7" s="20">
        <v>0.0201121</v>
      </c>
      <c r="DB7" s="21"/>
      <c r="DC7" s="5" t="s">
        <v>57</v>
      </c>
      <c r="DD7" s="5" t="s">
        <v>51</v>
      </c>
    </row>
    <row r="8" spans="1:108" ht="12.75">
      <c r="A8" s="3"/>
      <c r="B8" s="5" t="s">
        <v>4</v>
      </c>
      <c r="C8" s="5" t="s">
        <v>5</v>
      </c>
      <c r="D8" s="5"/>
      <c r="E8" s="5" t="s">
        <v>55</v>
      </c>
      <c r="F8" s="57" t="s">
        <v>58</v>
      </c>
      <c r="G8" s="23"/>
      <c r="H8" s="5" t="s">
        <v>4</v>
      </c>
      <c r="I8" s="5" t="s">
        <v>5</v>
      </c>
      <c r="J8" s="5" t="s">
        <v>2</v>
      </c>
      <c r="K8" s="5" t="s">
        <v>55</v>
      </c>
      <c r="L8" s="5" t="s">
        <v>58</v>
      </c>
      <c r="M8" s="26"/>
      <c r="N8" s="5" t="s">
        <v>4</v>
      </c>
      <c r="O8" s="5" t="s">
        <v>5</v>
      </c>
      <c r="P8" s="5" t="s">
        <v>2</v>
      </c>
      <c r="Q8" s="5" t="s">
        <v>55</v>
      </c>
      <c r="R8" s="5" t="s">
        <v>58</v>
      </c>
      <c r="S8" s="23"/>
      <c r="T8" s="5" t="s">
        <v>4</v>
      </c>
      <c r="U8" s="5" t="s">
        <v>5</v>
      </c>
      <c r="V8" s="5" t="s">
        <v>2</v>
      </c>
      <c r="W8" s="5" t="s">
        <v>55</v>
      </c>
      <c r="X8" s="5" t="s">
        <v>58</v>
      </c>
      <c r="Y8" s="23"/>
      <c r="Z8" s="5" t="s">
        <v>4</v>
      </c>
      <c r="AA8" s="5" t="s">
        <v>5</v>
      </c>
      <c r="AB8" s="5" t="s">
        <v>2</v>
      </c>
      <c r="AC8" s="5" t="s">
        <v>55</v>
      </c>
      <c r="AD8" s="5" t="s">
        <v>58</v>
      </c>
      <c r="AE8" s="23"/>
      <c r="AF8" s="5" t="s">
        <v>4</v>
      </c>
      <c r="AG8" s="5" t="s">
        <v>5</v>
      </c>
      <c r="AH8" s="5" t="s">
        <v>2</v>
      </c>
      <c r="AI8" s="5" t="s">
        <v>55</v>
      </c>
      <c r="AJ8" s="5" t="s">
        <v>58</v>
      </c>
      <c r="AK8" s="23"/>
      <c r="AL8" s="5" t="s">
        <v>4</v>
      </c>
      <c r="AM8" s="5" t="s">
        <v>5</v>
      </c>
      <c r="AN8" s="5" t="s">
        <v>2</v>
      </c>
      <c r="AO8" s="5" t="s">
        <v>55</v>
      </c>
      <c r="AP8" s="5" t="s">
        <v>58</v>
      </c>
      <c r="AQ8" s="26"/>
      <c r="AR8" s="5" t="s">
        <v>4</v>
      </c>
      <c r="AS8" s="5" t="s">
        <v>5</v>
      </c>
      <c r="AT8" s="5" t="s">
        <v>2</v>
      </c>
      <c r="AU8" s="5" t="s">
        <v>55</v>
      </c>
      <c r="AV8" s="5" t="s">
        <v>58</v>
      </c>
      <c r="AW8" s="23"/>
      <c r="AX8" s="5" t="s">
        <v>4</v>
      </c>
      <c r="AY8" s="5" t="s">
        <v>5</v>
      </c>
      <c r="AZ8" s="25" t="s">
        <v>2</v>
      </c>
      <c r="BA8" s="5" t="s">
        <v>55</v>
      </c>
      <c r="BB8" s="5" t="s">
        <v>58</v>
      </c>
      <c r="BC8" s="23"/>
      <c r="BD8" s="5" t="s">
        <v>4</v>
      </c>
      <c r="BE8" s="5" t="s">
        <v>5</v>
      </c>
      <c r="BF8" s="25" t="s">
        <v>2</v>
      </c>
      <c r="BG8" s="5" t="s">
        <v>55</v>
      </c>
      <c r="BH8" s="5" t="s">
        <v>58</v>
      </c>
      <c r="BI8" s="23"/>
      <c r="BJ8" s="5" t="s">
        <v>4</v>
      </c>
      <c r="BK8" s="5" t="s">
        <v>5</v>
      </c>
      <c r="BL8" s="5" t="s">
        <v>2</v>
      </c>
      <c r="BM8" s="5" t="s">
        <v>55</v>
      </c>
      <c r="BN8" s="5" t="s">
        <v>58</v>
      </c>
      <c r="BO8" s="23"/>
      <c r="BP8" s="5" t="s">
        <v>4</v>
      </c>
      <c r="BQ8" s="5" t="s">
        <v>5</v>
      </c>
      <c r="BR8" s="5" t="s">
        <v>2</v>
      </c>
      <c r="BS8" s="5" t="s">
        <v>55</v>
      </c>
      <c r="BT8" s="5" t="s">
        <v>58</v>
      </c>
      <c r="BU8" s="23"/>
      <c r="BV8" s="5" t="s">
        <v>4</v>
      </c>
      <c r="BW8" s="5" t="s">
        <v>5</v>
      </c>
      <c r="BX8" s="5" t="s">
        <v>2</v>
      </c>
      <c r="BY8" s="5" t="s">
        <v>55</v>
      </c>
      <c r="BZ8" s="5" t="s">
        <v>58</v>
      </c>
      <c r="CA8" s="23"/>
      <c r="CB8" s="5" t="s">
        <v>4</v>
      </c>
      <c r="CC8" s="5" t="s">
        <v>5</v>
      </c>
      <c r="CD8" s="5" t="s">
        <v>2</v>
      </c>
      <c r="CE8" s="5" t="s">
        <v>55</v>
      </c>
      <c r="CF8" s="5" t="s">
        <v>58</v>
      </c>
      <c r="CG8" s="23"/>
      <c r="CH8" s="5" t="s">
        <v>4</v>
      </c>
      <c r="CI8" s="5" t="s">
        <v>5</v>
      </c>
      <c r="CJ8" s="5" t="s">
        <v>2</v>
      </c>
      <c r="CK8" s="5" t="s">
        <v>55</v>
      </c>
      <c r="CL8" s="5" t="s">
        <v>58</v>
      </c>
      <c r="CM8" s="23"/>
      <c r="CN8" s="5" t="s">
        <v>4</v>
      </c>
      <c r="CO8" s="5" t="s">
        <v>5</v>
      </c>
      <c r="CP8" s="5" t="s">
        <v>2</v>
      </c>
      <c r="CQ8" s="5" t="s">
        <v>55</v>
      </c>
      <c r="CR8" s="5" t="s">
        <v>58</v>
      </c>
      <c r="CS8" s="23"/>
      <c r="CT8" s="5" t="s">
        <v>4</v>
      </c>
      <c r="CU8" s="5" t="s">
        <v>5</v>
      </c>
      <c r="CV8" s="5" t="s">
        <v>2</v>
      </c>
      <c r="CW8" s="5" t="s">
        <v>55</v>
      </c>
      <c r="CX8" s="5" t="s">
        <v>58</v>
      </c>
      <c r="CY8" s="23"/>
      <c r="CZ8" s="5" t="s">
        <v>4</v>
      </c>
      <c r="DA8" s="5" t="s">
        <v>5</v>
      </c>
      <c r="DB8" s="5" t="s">
        <v>2</v>
      </c>
      <c r="DC8" s="5" t="s">
        <v>55</v>
      </c>
      <c r="DD8" s="5" t="s">
        <v>58</v>
      </c>
    </row>
    <row r="9" spans="1:108" ht="12.75">
      <c r="A9" s="1">
        <v>40087</v>
      </c>
      <c r="B9" s="35"/>
      <c r="C9" s="35">
        <v>146486</v>
      </c>
      <c r="D9" s="35">
        <f aca="true" t="shared" si="0" ref="D9:D14">SUM(B9:C9)</f>
        <v>146486</v>
      </c>
      <c r="E9" s="35">
        <f aca="true" t="shared" si="1" ref="E9:F14">K9+Q9</f>
        <v>196425</v>
      </c>
      <c r="F9" s="58">
        <f t="shared" si="1"/>
        <v>51831</v>
      </c>
      <c r="G9" s="23"/>
      <c r="H9" s="36">
        <f aca="true" t="shared" si="2" ref="H9:I14">Z9+AF9+AL9</f>
        <v>0</v>
      </c>
      <c r="I9" s="36">
        <f t="shared" si="2"/>
        <v>61513.045658400006</v>
      </c>
      <c r="J9" s="36">
        <f aca="true" t="shared" si="3" ref="J9:J14">H9+I9</f>
        <v>61513.045658400006</v>
      </c>
      <c r="K9" s="36">
        <f aca="true" t="shared" si="4" ref="K9:L14">AC9+AI9+AO9</f>
        <v>82483</v>
      </c>
      <c r="L9" s="36">
        <f t="shared" si="4"/>
        <v>21765</v>
      </c>
      <c r="N9" s="36">
        <f aca="true" t="shared" si="5" ref="N9:O14">AR9+AX9+BD9+BJ9+BP9+BV9+CB9+CH9+CN9+CT9+CZ9</f>
        <v>0</v>
      </c>
      <c r="O9" s="36">
        <f t="shared" si="5"/>
        <v>68482.74699820002</v>
      </c>
      <c r="P9" s="36">
        <f aca="true" t="shared" si="6" ref="P9:P14">N9+O9</f>
        <v>68482.74699820002</v>
      </c>
      <c r="Q9" s="36">
        <f aca="true" t="shared" si="7" ref="Q9:R14">W9+AU9+BA9+BG9+BM9+BS9+BY9+CE9+CK9+CQ9+CW9+DC9</f>
        <v>113942</v>
      </c>
      <c r="R9" s="36">
        <f t="shared" si="7"/>
        <v>30066</v>
      </c>
      <c r="S9" s="23"/>
      <c r="T9" s="11">
        <f>B9*U7</f>
        <v>0</v>
      </c>
      <c r="U9" s="11">
        <f>C9*U7</f>
        <v>16490.221992000003</v>
      </c>
      <c r="V9" s="11">
        <f aca="true" t="shared" si="8" ref="V9:V14">SUM(T9:U9)</f>
        <v>16490.221992000003</v>
      </c>
      <c r="W9" s="11">
        <v>22112</v>
      </c>
      <c r="X9" s="11">
        <v>5835</v>
      </c>
      <c r="Y9" s="23"/>
      <c r="Z9" s="11">
        <f>B9*AA7</f>
        <v>0</v>
      </c>
      <c r="AA9" s="11">
        <f>C9*AA7</f>
        <v>15301.3709132</v>
      </c>
      <c r="AB9" s="11">
        <f aca="true" t="shared" si="9" ref="AB9:AB14">SUM(Z9:AA9)</f>
        <v>15301.3709132</v>
      </c>
      <c r="AC9" s="11">
        <v>20518</v>
      </c>
      <c r="AD9" s="11">
        <v>5414</v>
      </c>
      <c r="AE9" s="23"/>
      <c r="AF9" s="11">
        <f>B9*AG7</f>
        <v>0</v>
      </c>
      <c r="AG9" s="11">
        <f>C9*AG7</f>
        <v>21521.869606</v>
      </c>
      <c r="AH9" s="11">
        <f aca="true" t="shared" si="10" ref="AH9:AH14">SUM(AF9:AG9)</f>
        <v>21521.869606</v>
      </c>
      <c r="AI9" s="11">
        <v>28859</v>
      </c>
      <c r="AJ9" s="11">
        <v>7615</v>
      </c>
      <c r="AK9" s="23"/>
      <c r="AL9" s="11">
        <f>B9*AM7</f>
        <v>0</v>
      </c>
      <c r="AM9" s="11">
        <f>C9*AM7</f>
        <v>24689.8051392</v>
      </c>
      <c r="AN9" s="11">
        <f aca="true" t="shared" si="11" ref="AN9:AN14">SUM(AL9:AM9)</f>
        <v>24689.8051392</v>
      </c>
      <c r="AO9" s="11">
        <v>33106</v>
      </c>
      <c r="AP9" s="11">
        <v>8736</v>
      </c>
      <c r="AR9" s="11">
        <f>B9*AS7</f>
        <v>0</v>
      </c>
      <c r="AS9" s="11">
        <f>C9*AS7</f>
        <v>15396.630759000001</v>
      </c>
      <c r="AT9" s="11">
        <f aca="true" t="shared" si="12" ref="AT9:AT14">SUM(AR9:AS9)</f>
        <v>15396.630759000001</v>
      </c>
      <c r="AU9" s="11">
        <v>20645</v>
      </c>
      <c r="AV9" s="54">
        <v>5448</v>
      </c>
      <c r="AW9" s="23"/>
      <c r="AX9" s="11">
        <f>B9*AY7</f>
        <v>0</v>
      </c>
      <c r="AY9" s="11">
        <f>C9*AY7</f>
        <v>3507.60727</v>
      </c>
      <c r="AZ9" s="11">
        <f aca="true" t="shared" si="13" ref="AZ9:AZ14">SUM(AX9:AY9)</f>
        <v>3507.60727</v>
      </c>
      <c r="BA9" s="11">
        <v>4703</v>
      </c>
      <c r="BB9" s="11">
        <v>1241</v>
      </c>
      <c r="BC9" s="23"/>
      <c r="BD9" s="11">
        <f>B9*BE7</f>
        <v>0</v>
      </c>
      <c r="BE9" s="11">
        <f>C9*BE7</f>
        <v>7509.311818</v>
      </c>
      <c r="BF9" s="11">
        <f aca="true" t="shared" si="14" ref="BF9:BF14">SUM(BD9:BE9)</f>
        <v>7509.311818</v>
      </c>
      <c r="BG9" s="11">
        <v>10069</v>
      </c>
      <c r="BH9" s="11">
        <v>2657</v>
      </c>
      <c r="BI9" s="23"/>
      <c r="BJ9" s="11">
        <f>B9*BK7</f>
        <v>0</v>
      </c>
      <c r="BK9" s="11">
        <f>C9*BK7</f>
        <v>6211.445858</v>
      </c>
      <c r="BL9" s="11">
        <f aca="true" t="shared" si="15" ref="BL9:BL14">SUM(BJ9:BK9)</f>
        <v>6211.445858</v>
      </c>
      <c r="BM9" s="11">
        <v>8329</v>
      </c>
      <c r="BN9" s="11">
        <v>2198</v>
      </c>
      <c r="BO9" s="23"/>
      <c r="BP9" s="11">
        <f>B9*BQ7</f>
        <v>0</v>
      </c>
      <c r="BQ9" s="11">
        <f>C9*BQ7</f>
        <v>8620.0565616</v>
      </c>
      <c r="BR9" s="11">
        <f aca="true" t="shared" si="16" ref="BR9:BR14">SUM(BP9:BQ9)</f>
        <v>8620.0565616</v>
      </c>
      <c r="BS9" s="11">
        <v>11559</v>
      </c>
      <c r="BT9" s="11">
        <v>3050</v>
      </c>
      <c r="BU9" s="23"/>
      <c r="BV9" s="11">
        <f>B9*BW7</f>
        <v>0</v>
      </c>
      <c r="BW9" s="11">
        <f>C9*BW7</f>
        <v>526.1484148</v>
      </c>
      <c r="BX9" s="11">
        <f aca="true" t="shared" si="17" ref="BX9:BX14">SUM(BV9:BW9)</f>
        <v>526.1484148</v>
      </c>
      <c r="BY9" s="11">
        <v>706</v>
      </c>
      <c r="BZ9" s="11">
        <v>186</v>
      </c>
      <c r="CA9" s="23"/>
      <c r="CB9" s="11">
        <f>B9*CC7</f>
        <v>0</v>
      </c>
      <c r="CC9" s="11">
        <f>C9*CC7</f>
        <v>4874.7757566</v>
      </c>
      <c r="CD9" s="11">
        <f aca="true" t="shared" si="18" ref="CD9:CD14">SUM(CB9:CC9)</f>
        <v>4874.7757566</v>
      </c>
      <c r="CE9" s="11">
        <v>6537</v>
      </c>
      <c r="CF9" s="11">
        <v>1725</v>
      </c>
      <c r="CG9" s="23"/>
      <c r="CH9" s="11">
        <f>B9*CI7</f>
        <v>0</v>
      </c>
      <c r="CI9" s="11">
        <f>C9*CI7</f>
        <v>3738.9965556</v>
      </c>
      <c r="CJ9" s="11">
        <f aca="true" t="shared" si="19" ref="CJ9:CJ14">SUM(CH9:CI9)</f>
        <v>3738.9965556</v>
      </c>
      <c r="CK9" s="11">
        <v>5014</v>
      </c>
      <c r="CL9" s="11">
        <v>1323</v>
      </c>
      <c r="CM9" s="23"/>
      <c r="CN9" s="11">
        <f>B9*CO7</f>
        <v>0</v>
      </c>
      <c r="CO9" s="11">
        <f>C9*CO7</f>
        <v>6586.6111526</v>
      </c>
      <c r="CP9" s="11">
        <f aca="true" t="shared" si="20" ref="CP9:CP14">SUM(CN9:CO9)</f>
        <v>6586.6111526</v>
      </c>
      <c r="CQ9" s="11">
        <v>8832</v>
      </c>
      <c r="CR9" s="11">
        <v>2331</v>
      </c>
      <c r="CS9" s="23"/>
      <c r="CT9" s="11">
        <f>B9*CU7</f>
        <v>0</v>
      </c>
      <c r="CU9" s="11">
        <f>C9*CU7</f>
        <v>8565.0217714</v>
      </c>
      <c r="CV9" s="11">
        <f aca="true" t="shared" si="21" ref="CV9:CV14">SUM(CT9:CU9)</f>
        <v>8565.0217714</v>
      </c>
      <c r="CW9" s="11">
        <v>11485</v>
      </c>
      <c r="CX9" s="11">
        <v>3030</v>
      </c>
      <c r="CY9" s="23"/>
      <c r="CZ9" s="11">
        <f>B9*DA7</f>
        <v>0</v>
      </c>
      <c r="DA9" s="11">
        <f>C9*DA7</f>
        <v>2946.1410806</v>
      </c>
      <c r="DB9" s="11">
        <f aca="true" t="shared" si="22" ref="DB9:DB14">SUM(CZ9:DA9)</f>
        <v>2946.1410806</v>
      </c>
      <c r="DC9" s="11">
        <v>3951</v>
      </c>
      <c r="DD9" s="11">
        <v>1042</v>
      </c>
    </row>
    <row r="10" spans="1:108" ht="12.75">
      <c r="A10" s="1">
        <v>40269</v>
      </c>
      <c r="B10" s="35">
        <v>1668226</v>
      </c>
      <c r="C10" s="35">
        <v>146486</v>
      </c>
      <c r="D10" s="35">
        <f t="shared" si="0"/>
        <v>1814712</v>
      </c>
      <c r="E10" s="35">
        <f t="shared" si="1"/>
        <v>196425</v>
      </c>
      <c r="F10" s="58">
        <f t="shared" si="1"/>
        <v>51831</v>
      </c>
      <c r="G10" s="23"/>
      <c r="H10" s="36">
        <f t="shared" si="2"/>
        <v>700528.8021144001</v>
      </c>
      <c r="I10" s="36">
        <f t="shared" si="2"/>
        <v>61513.045658400006</v>
      </c>
      <c r="J10" s="36">
        <f t="shared" si="3"/>
        <v>762041.8477728001</v>
      </c>
      <c r="K10" s="36">
        <f t="shared" si="4"/>
        <v>82483</v>
      </c>
      <c r="L10" s="36">
        <f t="shared" si="4"/>
        <v>21765</v>
      </c>
      <c r="M10" s="8"/>
      <c r="N10" s="36">
        <f t="shared" si="5"/>
        <v>779901.8274362001</v>
      </c>
      <c r="O10" s="36">
        <f t="shared" si="5"/>
        <v>68482.74699820002</v>
      </c>
      <c r="P10" s="36">
        <f t="shared" si="6"/>
        <v>848384.5744344001</v>
      </c>
      <c r="Q10" s="36">
        <f t="shared" si="7"/>
        <v>113942</v>
      </c>
      <c r="R10" s="36">
        <f t="shared" si="7"/>
        <v>30066</v>
      </c>
      <c r="S10" s="23"/>
      <c r="T10" s="11">
        <f>B10*U$7</f>
        <v>187795.53727200002</v>
      </c>
      <c r="U10" s="11">
        <f>C10*U$7</f>
        <v>16490.221992000003</v>
      </c>
      <c r="V10" s="11">
        <f t="shared" si="8"/>
        <v>204285.75926400002</v>
      </c>
      <c r="W10" s="11">
        <v>22112</v>
      </c>
      <c r="X10" s="11">
        <v>5835</v>
      </c>
      <c r="Y10" s="34"/>
      <c r="Z10" s="11">
        <f>B10*AA$7</f>
        <v>174256.5487012</v>
      </c>
      <c r="AA10" s="11">
        <f>C10*AA$7</f>
        <v>15301.3709132</v>
      </c>
      <c r="AB10" s="11">
        <f t="shared" si="9"/>
        <v>189557.9196144</v>
      </c>
      <c r="AC10" s="11">
        <v>20518</v>
      </c>
      <c r="AD10" s="11">
        <v>5414</v>
      </c>
      <c r="AE10" s="34"/>
      <c r="AF10" s="11">
        <f>B10*AG$7</f>
        <v>245097.432146</v>
      </c>
      <c r="AG10" s="11">
        <f>C10*AG$7</f>
        <v>21521.869606</v>
      </c>
      <c r="AH10" s="11">
        <f t="shared" si="10"/>
        <v>266619.301752</v>
      </c>
      <c r="AI10" s="11">
        <v>28859</v>
      </c>
      <c r="AJ10" s="11">
        <v>7615</v>
      </c>
      <c r="AK10" s="34"/>
      <c r="AL10" s="11">
        <f>B10*AM$7</f>
        <v>281174.8212672</v>
      </c>
      <c r="AM10" s="11">
        <f>C10*AM$7</f>
        <v>24689.8051392</v>
      </c>
      <c r="AN10" s="11">
        <f t="shared" si="11"/>
        <v>305864.6264064</v>
      </c>
      <c r="AO10" s="11">
        <v>33106</v>
      </c>
      <c r="AP10" s="11">
        <v>8736</v>
      </c>
      <c r="AQ10" s="8"/>
      <c r="AR10" s="11">
        <f>B10*AS$7</f>
        <v>175341.396069</v>
      </c>
      <c r="AS10" s="11">
        <f>C10*AS$7</f>
        <v>15396.630759000001</v>
      </c>
      <c r="AT10" s="11">
        <f t="shared" si="12"/>
        <v>190738.026828</v>
      </c>
      <c r="AU10" s="11">
        <v>20645</v>
      </c>
      <c r="AV10" s="54">
        <v>5448</v>
      </c>
      <c r="AW10" s="34"/>
      <c r="AX10" s="11">
        <f>B10*AY$7</f>
        <v>39945.67157</v>
      </c>
      <c r="AY10" s="11">
        <f>C10*AY$7</f>
        <v>3507.60727</v>
      </c>
      <c r="AZ10" s="11">
        <f t="shared" si="13"/>
        <v>43453.27884</v>
      </c>
      <c r="BA10" s="11">
        <v>4703</v>
      </c>
      <c r="BB10" s="11">
        <v>1241</v>
      </c>
      <c r="BC10" s="34"/>
      <c r="BD10" s="11">
        <f>B10*BE$7</f>
        <v>85518.269438</v>
      </c>
      <c r="BE10" s="11">
        <f>C10*BE$7</f>
        <v>7509.311818</v>
      </c>
      <c r="BF10" s="11">
        <f t="shared" si="14"/>
        <v>93027.581256</v>
      </c>
      <c r="BG10" s="11">
        <v>10069</v>
      </c>
      <c r="BH10" s="11">
        <v>2657</v>
      </c>
      <c r="BI10" s="34"/>
      <c r="BJ10" s="11">
        <f>B10*BK$7</f>
        <v>70737.78707800001</v>
      </c>
      <c r="BK10" s="11">
        <f>C10*BK$7</f>
        <v>6211.445858</v>
      </c>
      <c r="BL10" s="11">
        <f t="shared" si="15"/>
        <v>76949.23293600001</v>
      </c>
      <c r="BM10" s="11">
        <v>8329</v>
      </c>
      <c r="BN10" s="11">
        <v>2198</v>
      </c>
      <c r="BO10" s="34"/>
      <c r="BP10" s="11">
        <f>B10*BQ$7</f>
        <v>98167.7599056</v>
      </c>
      <c r="BQ10" s="11">
        <f>C10*BQ$7</f>
        <v>8620.0565616</v>
      </c>
      <c r="BR10" s="11">
        <f t="shared" si="16"/>
        <v>106787.8164672</v>
      </c>
      <c r="BS10" s="11">
        <v>11559</v>
      </c>
      <c r="BT10" s="11">
        <v>3050</v>
      </c>
      <c r="BU10" s="34"/>
      <c r="BV10" s="11">
        <f>B10*BW$7</f>
        <v>5991.9341468</v>
      </c>
      <c r="BW10" s="11">
        <f>C10*BW$7</f>
        <v>526.1484148</v>
      </c>
      <c r="BX10" s="11">
        <f t="shared" si="17"/>
        <v>6518.0825616</v>
      </c>
      <c r="BY10" s="11">
        <v>706</v>
      </c>
      <c r="BZ10" s="11">
        <v>186</v>
      </c>
      <c r="CA10" s="34"/>
      <c r="CB10" s="11">
        <f>B10*CC$7</f>
        <v>55515.391650599995</v>
      </c>
      <c r="CC10" s="11">
        <f>C10*CC$7</f>
        <v>4874.7757566</v>
      </c>
      <c r="CD10" s="11">
        <f t="shared" si="18"/>
        <v>60390.167407199995</v>
      </c>
      <c r="CE10" s="11">
        <v>6537</v>
      </c>
      <c r="CF10" s="11">
        <v>1725</v>
      </c>
      <c r="CG10" s="34"/>
      <c r="CH10" s="11">
        <f>B10*CI$7</f>
        <v>42580.8013596</v>
      </c>
      <c r="CI10" s="11">
        <f>C10*CI$7</f>
        <v>3738.9965556</v>
      </c>
      <c r="CJ10" s="11">
        <f t="shared" si="19"/>
        <v>46319.797915200004</v>
      </c>
      <c r="CK10" s="11">
        <v>5014</v>
      </c>
      <c r="CL10" s="11">
        <v>1323</v>
      </c>
      <c r="CM10" s="34"/>
      <c r="CN10" s="11">
        <f>B10*CO$7</f>
        <v>75010.2806866</v>
      </c>
      <c r="CO10" s="11">
        <f>C10*CO$7</f>
        <v>6586.6111526</v>
      </c>
      <c r="CP10" s="11">
        <f t="shared" si="20"/>
        <v>81596.8918392</v>
      </c>
      <c r="CQ10" s="11">
        <v>8832</v>
      </c>
      <c r="CR10" s="11">
        <v>2331</v>
      </c>
      <c r="CS10" s="34"/>
      <c r="CT10" s="11">
        <f>B10*CU$7</f>
        <v>97541.0073974</v>
      </c>
      <c r="CU10" s="11">
        <f>C10*CU$7</f>
        <v>8565.0217714</v>
      </c>
      <c r="CV10" s="11">
        <f t="shared" si="21"/>
        <v>106106.0291688</v>
      </c>
      <c r="CW10" s="11">
        <v>11485</v>
      </c>
      <c r="CX10" s="11">
        <v>3030</v>
      </c>
      <c r="CY10" s="34"/>
      <c r="CZ10" s="11">
        <f>B10*DA$7</f>
        <v>33551.528134600005</v>
      </c>
      <c r="DA10" s="11">
        <f>C10*DA$7</f>
        <v>2946.1410806</v>
      </c>
      <c r="DB10" s="11">
        <f t="shared" si="22"/>
        <v>36497.6692152</v>
      </c>
      <c r="DC10" s="11">
        <v>3951</v>
      </c>
      <c r="DD10" s="11">
        <v>1042</v>
      </c>
    </row>
    <row r="11" spans="1:108" ht="12.75">
      <c r="A11" s="1">
        <v>40452</v>
      </c>
      <c r="B11" s="35"/>
      <c r="C11" s="35">
        <v>104780</v>
      </c>
      <c r="D11" s="35">
        <f t="shared" si="0"/>
        <v>104780</v>
      </c>
      <c r="E11" s="35">
        <f t="shared" si="1"/>
        <v>196425</v>
      </c>
      <c r="F11" s="58">
        <f t="shared" si="1"/>
        <v>51831</v>
      </c>
      <c r="G11" s="23"/>
      <c r="H11" s="36">
        <f t="shared" si="2"/>
        <v>0</v>
      </c>
      <c r="I11" s="36">
        <f t="shared" si="2"/>
        <v>43999.678631999996</v>
      </c>
      <c r="J11" s="36">
        <f t="shared" si="3"/>
        <v>43999.678631999996</v>
      </c>
      <c r="K11" s="36">
        <f t="shared" si="4"/>
        <v>82483</v>
      </c>
      <c r="L11" s="36">
        <f t="shared" si="4"/>
        <v>21765</v>
      </c>
      <c r="M11" s="8"/>
      <c r="N11" s="36">
        <f t="shared" si="5"/>
        <v>0</v>
      </c>
      <c r="O11" s="36">
        <f t="shared" si="5"/>
        <v>48985.037686</v>
      </c>
      <c r="P11" s="36">
        <f t="shared" si="6"/>
        <v>48985.037686</v>
      </c>
      <c r="Q11" s="36">
        <f t="shared" si="7"/>
        <v>113942</v>
      </c>
      <c r="R11" s="36">
        <f t="shared" si="7"/>
        <v>30066</v>
      </c>
      <c r="S11" s="23"/>
      <c r="T11" s="11">
        <f>B11*U$7</f>
        <v>0</v>
      </c>
      <c r="U11" s="11">
        <f>C11*U$7</f>
        <v>11795.294160000001</v>
      </c>
      <c r="V11" s="11">
        <f t="shared" si="8"/>
        <v>11795.294160000001</v>
      </c>
      <c r="W11" s="11">
        <v>22112</v>
      </c>
      <c r="X11" s="11">
        <v>5835</v>
      </c>
      <c r="Y11" s="34"/>
      <c r="Z11" s="11">
        <f>B11*AA$7</f>
        <v>0</v>
      </c>
      <c r="AA11" s="11">
        <f>C11*AA$7</f>
        <v>10944.920636</v>
      </c>
      <c r="AB11" s="11">
        <f t="shared" si="9"/>
        <v>10944.920636</v>
      </c>
      <c r="AC11" s="11">
        <v>20518</v>
      </c>
      <c r="AD11" s="11">
        <v>5414</v>
      </c>
      <c r="AE11" s="34"/>
      <c r="AF11" s="11">
        <f>B11*AG$7</f>
        <v>0</v>
      </c>
      <c r="AG11" s="11">
        <f>C11*AG$7</f>
        <v>15394.38238</v>
      </c>
      <c r="AH11" s="11">
        <f t="shared" si="10"/>
        <v>15394.38238</v>
      </c>
      <c r="AI11" s="11">
        <v>28859</v>
      </c>
      <c r="AJ11" s="11">
        <v>7615</v>
      </c>
      <c r="AK11" s="34"/>
      <c r="AL11" s="11">
        <f>B11*AM$7</f>
        <v>0</v>
      </c>
      <c r="AM11" s="11">
        <f>C11*AM$7</f>
        <v>17660.375616</v>
      </c>
      <c r="AN11" s="11">
        <f t="shared" si="11"/>
        <v>17660.375616</v>
      </c>
      <c r="AO11" s="11">
        <v>33106</v>
      </c>
      <c r="AP11" s="11">
        <v>8736</v>
      </c>
      <c r="AQ11" s="8"/>
      <c r="AR11" s="11">
        <f>B11*AS$7</f>
        <v>0</v>
      </c>
      <c r="AS11" s="11">
        <f>C11*AS$7</f>
        <v>11013.059070000001</v>
      </c>
      <c r="AT11" s="11">
        <f t="shared" si="12"/>
        <v>11013.059070000001</v>
      </c>
      <c r="AU11" s="11">
        <v>20645</v>
      </c>
      <c r="AV11" s="54">
        <v>5448</v>
      </c>
      <c r="AW11" s="34"/>
      <c r="AX11" s="11">
        <f>B11*AY$7</f>
        <v>0</v>
      </c>
      <c r="AY11" s="11">
        <f>C11*AY$7</f>
        <v>2508.9571</v>
      </c>
      <c r="AZ11" s="11">
        <f t="shared" si="13"/>
        <v>2508.9571</v>
      </c>
      <c r="BA11" s="11">
        <v>4703</v>
      </c>
      <c r="BB11" s="11">
        <v>1241</v>
      </c>
      <c r="BC11" s="34"/>
      <c r="BD11" s="11">
        <f>B11*BE$7</f>
        <v>0</v>
      </c>
      <c r="BE11" s="11">
        <f>C11*BE$7</f>
        <v>5371.3371400000005</v>
      </c>
      <c r="BF11" s="11">
        <f t="shared" si="14"/>
        <v>5371.3371400000005</v>
      </c>
      <c r="BG11" s="11">
        <v>10069</v>
      </c>
      <c r="BH11" s="11">
        <v>2657</v>
      </c>
      <c r="BI11" s="34"/>
      <c r="BJ11" s="11">
        <f>B11*BK$7</f>
        <v>0</v>
      </c>
      <c r="BK11" s="11">
        <f>C11*BK$7</f>
        <v>4442.98634</v>
      </c>
      <c r="BL11" s="11">
        <f t="shared" si="15"/>
        <v>4442.98634</v>
      </c>
      <c r="BM11" s="11">
        <v>8329</v>
      </c>
      <c r="BN11" s="11">
        <v>2198</v>
      </c>
      <c r="BO11" s="34"/>
      <c r="BP11" s="11">
        <f>B11*BQ$7</f>
        <v>0</v>
      </c>
      <c r="BQ11" s="11">
        <f>C11*BQ$7</f>
        <v>6165.841968</v>
      </c>
      <c r="BR11" s="11">
        <f t="shared" si="16"/>
        <v>6165.841968</v>
      </c>
      <c r="BS11" s="11">
        <v>11559</v>
      </c>
      <c r="BT11" s="11">
        <v>3050</v>
      </c>
      <c r="BU11" s="34"/>
      <c r="BV11" s="11">
        <f>B11*BW$7</f>
        <v>0</v>
      </c>
      <c r="BW11" s="11">
        <f>C11*BW$7</f>
        <v>376.34880400000003</v>
      </c>
      <c r="BX11" s="11">
        <f t="shared" si="17"/>
        <v>376.34880400000003</v>
      </c>
      <c r="BY11" s="11">
        <v>706</v>
      </c>
      <c r="BZ11" s="11">
        <v>186</v>
      </c>
      <c r="CA11" s="34"/>
      <c r="CB11" s="11">
        <f>B11*CC$7</f>
        <v>0</v>
      </c>
      <c r="CC11" s="11">
        <f>C11*CC$7</f>
        <v>3486.879318</v>
      </c>
      <c r="CD11" s="11">
        <f t="shared" si="18"/>
        <v>3486.879318</v>
      </c>
      <c r="CE11" s="11">
        <v>6537</v>
      </c>
      <c r="CF11" s="11">
        <v>1725</v>
      </c>
      <c r="CG11" s="34"/>
      <c r="CH11" s="11">
        <f>B11*CI$7</f>
        <v>0</v>
      </c>
      <c r="CI11" s="11">
        <f>C11*CI$7</f>
        <v>2674.467588</v>
      </c>
      <c r="CJ11" s="11">
        <f t="shared" si="19"/>
        <v>2674.467588</v>
      </c>
      <c r="CK11" s="11">
        <v>5014</v>
      </c>
      <c r="CL11" s="11">
        <v>1323</v>
      </c>
      <c r="CM11" s="34"/>
      <c r="CN11" s="11">
        <f>B11*CO$7</f>
        <v>0</v>
      </c>
      <c r="CO11" s="11">
        <f>C11*CO$7</f>
        <v>4711.338398</v>
      </c>
      <c r="CP11" s="11">
        <f t="shared" si="20"/>
        <v>4711.338398</v>
      </c>
      <c r="CQ11" s="11">
        <v>8832</v>
      </c>
      <c r="CR11" s="11">
        <v>2331</v>
      </c>
      <c r="CS11" s="34"/>
      <c r="CT11" s="11">
        <f>B11*CU$7</f>
        <v>0</v>
      </c>
      <c r="CU11" s="11">
        <f>C11*CU$7</f>
        <v>6126.476122</v>
      </c>
      <c r="CV11" s="11">
        <f t="shared" si="21"/>
        <v>6126.476122</v>
      </c>
      <c r="CW11" s="11">
        <v>11485</v>
      </c>
      <c r="CX11" s="11">
        <v>3030</v>
      </c>
      <c r="CY11" s="34"/>
      <c r="CZ11" s="11">
        <f>B11*DA$7</f>
        <v>0</v>
      </c>
      <c r="DA11" s="11">
        <f>C11*DA$7</f>
        <v>2107.345838</v>
      </c>
      <c r="DB11" s="11">
        <f t="shared" si="22"/>
        <v>2107.345838</v>
      </c>
      <c r="DC11" s="11">
        <v>3951</v>
      </c>
      <c r="DD11" s="11">
        <v>1042</v>
      </c>
    </row>
    <row r="12" spans="1:108" ht="12.75">
      <c r="A12" s="1">
        <v>40634</v>
      </c>
      <c r="B12" s="35">
        <v>2183836</v>
      </c>
      <c r="C12" s="35">
        <v>104780</v>
      </c>
      <c r="D12" s="35">
        <f t="shared" si="0"/>
        <v>2288616</v>
      </c>
      <c r="E12" s="35">
        <f t="shared" si="1"/>
        <v>196425</v>
      </c>
      <c r="F12" s="58">
        <f t="shared" si="1"/>
        <v>51831</v>
      </c>
      <c r="G12" s="23"/>
      <c r="H12" s="36">
        <f t="shared" si="2"/>
        <v>917046.0219984001</v>
      </c>
      <c r="I12" s="36">
        <f t="shared" si="2"/>
        <v>43999.678631999996</v>
      </c>
      <c r="J12" s="36">
        <f t="shared" si="3"/>
        <v>961045.7006304001</v>
      </c>
      <c r="K12" s="36">
        <f t="shared" si="4"/>
        <v>82483</v>
      </c>
      <c r="L12" s="36">
        <f t="shared" si="4"/>
        <v>21765</v>
      </c>
      <c r="M12" s="8"/>
      <c r="N12" s="36">
        <f t="shared" si="5"/>
        <v>1020951.4101932001</v>
      </c>
      <c r="O12" s="36">
        <f t="shared" si="5"/>
        <v>48985.037686</v>
      </c>
      <c r="P12" s="36">
        <f t="shared" si="6"/>
        <v>1069936.4478792</v>
      </c>
      <c r="Q12" s="36">
        <f t="shared" si="7"/>
        <v>113942</v>
      </c>
      <c r="R12" s="36">
        <f t="shared" si="7"/>
        <v>30066</v>
      </c>
      <c r="S12" s="23"/>
      <c r="T12" s="11">
        <f>B12*U$7</f>
        <v>245838.786192</v>
      </c>
      <c r="U12" s="11">
        <f>C12*U$7</f>
        <v>11795.294160000001</v>
      </c>
      <c r="V12" s="11">
        <f t="shared" si="8"/>
        <v>257634.080352</v>
      </c>
      <c r="W12" s="11">
        <v>22112</v>
      </c>
      <c r="X12" s="11">
        <v>5835</v>
      </c>
      <c r="Y12" s="34"/>
      <c r="Z12" s="11">
        <f>B12*AA$7</f>
        <v>228115.2099832</v>
      </c>
      <c r="AA12" s="11">
        <f>C12*AA$7</f>
        <v>10944.920636</v>
      </c>
      <c r="AB12" s="11">
        <f t="shared" si="9"/>
        <v>239060.1306192</v>
      </c>
      <c r="AC12" s="11">
        <v>20518</v>
      </c>
      <c r="AD12" s="11">
        <v>5414</v>
      </c>
      <c r="AE12" s="34"/>
      <c r="AF12" s="11">
        <f>B12*AG$7</f>
        <v>320851.368956</v>
      </c>
      <c r="AG12" s="11">
        <f>C12*AG$7</f>
        <v>15394.38238</v>
      </c>
      <c r="AH12" s="11">
        <f t="shared" si="10"/>
        <v>336245.75133600004</v>
      </c>
      <c r="AI12" s="11">
        <v>28859</v>
      </c>
      <c r="AJ12" s="11">
        <v>7615</v>
      </c>
      <c r="AK12" s="34"/>
      <c r="AL12" s="11">
        <f>B12*AM$7</f>
        <v>368079.4430592</v>
      </c>
      <c r="AM12" s="11">
        <f>C12*AM$7</f>
        <v>17660.375616</v>
      </c>
      <c r="AN12" s="11">
        <f t="shared" si="11"/>
        <v>385739.8186752</v>
      </c>
      <c r="AO12" s="11">
        <v>33106</v>
      </c>
      <c r="AP12" s="11">
        <v>8736</v>
      </c>
      <c r="AQ12" s="8"/>
      <c r="AR12" s="11">
        <f>B12*AS$7</f>
        <v>229535.358534</v>
      </c>
      <c r="AS12" s="11">
        <f>C12*AS$7</f>
        <v>11013.059070000001</v>
      </c>
      <c r="AT12" s="11">
        <f t="shared" si="12"/>
        <v>240548.417604</v>
      </c>
      <c r="AU12" s="11">
        <v>20645</v>
      </c>
      <c r="AV12" s="54">
        <v>5448</v>
      </c>
      <c r="AW12" s="34"/>
      <c r="AX12" s="11">
        <f>B12*AY$7</f>
        <v>52291.95302</v>
      </c>
      <c r="AY12" s="11">
        <f>C12*AY$7</f>
        <v>2508.9571</v>
      </c>
      <c r="AZ12" s="11">
        <f t="shared" si="13"/>
        <v>54800.91012</v>
      </c>
      <c r="BA12" s="11">
        <v>4703</v>
      </c>
      <c r="BB12" s="11">
        <v>1241</v>
      </c>
      <c r="BC12" s="34"/>
      <c r="BD12" s="11">
        <f>B12*BE$7</f>
        <v>111949.984868</v>
      </c>
      <c r="BE12" s="11">
        <f>C12*BE$7</f>
        <v>5371.3371400000005</v>
      </c>
      <c r="BF12" s="11">
        <f t="shared" si="14"/>
        <v>117321.322008</v>
      </c>
      <c r="BG12" s="11">
        <v>10069</v>
      </c>
      <c r="BH12" s="11">
        <v>2657</v>
      </c>
      <c r="BI12" s="34"/>
      <c r="BJ12" s="11">
        <f>B12*BK$7</f>
        <v>92601.197908</v>
      </c>
      <c r="BK12" s="11">
        <f>C12*BK$7</f>
        <v>4442.98634</v>
      </c>
      <c r="BL12" s="11">
        <f t="shared" si="15"/>
        <v>97044.184248</v>
      </c>
      <c r="BM12" s="11">
        <v>8329</v>
      </c>
      <c r="BN12" s="11">
        <v>2198</v>
      </c>
      <c r="BO12" s="34"/>
      <c r="BP12" s="11">
        <f>B12*BQ$7</f>
        <v>128509.13972159999</v>
      </c>
      <c r="BQ12" s="11">
        <f>C12*BQ$7</f>
        <v>6165.841968</v>
      </c>
      <c r="BR12" s="11">
        <f t="shared" si="16"/>
        <v>134674.98168959998</v>
      </c>
      <c r="BS12" s="11">
        <v>11559</v>
      </c>
      <c r="BT12" s="11">
        <v>3050</v>
      </c>
      <c r="BU12" s="34"/>
      <c r="BV12" s="11">
        <f>B12*BW$7</f>
        <v>7843.9021448</v>
      </c>
      <c r="BW12" s="11">
        <f>C12*BW$7</f>
        <v>376.34880400000003</v>
      </c>
      <c r="BX12" s="11">
        <f t="shared" si="17"/>
        <v>8220.2509488</v>
      </c>
      <c r="BY12" s="11">
        <v>706</v>
      </c>
      <c r="BZ12" s="11">
        <v>186</v>
      </c>
      <c r="CA12" s="34"/>
      <c r="CB12" s="11">
        <f>B12*CC$7</f>
        <v>72673.9127916</v>
      </c>
      <c r="CC12" s="11">
        <f>C12*CC$7</f>
        <v>3486.879318</v>
      </c>
      <c r="CD12" s="11">
        <f t="shared" si="18"/>
        <v>76160.7921096</v>
      </c>
      <c r="CE12" s="11">
        <v>6537</v>
      </c>
      <c r="CF12" s="11">
        <v>1725</v>
      </c>
      <c r="CG12" s="34"/>
      <c r="CH12" s="11">
        <f>B12*CI$7</f>
        <v>55741.540365600005</v>
      </c>
      <c r="CI12" s="11">
        <f>C12*CI$7</f>
        <v>2674.467588</v>
      </c>
      <c r="CJ12" s="11">
        <f t="shared" si="19"/>
        <v>58416.007953600005</v>
      </c>
      <c r="CK12" s="11">
        <v>5014</v>
      </c>
      <c r="CL12" s="11">
        <v>1323</v>
      </c>
      <c r="CM12" s="34"/>
      <c r="CN12" s="11">
        <f>B12*CO$7</f>
        <v>98194.2202876</v>
      </c>
      <c r="CO12" s="11">
        <f>C12*CO$7</f>
        <v>4711.338398</v>
      </c>
      <c r="CP12" s="11">
        <f t="shared" si="20"/>
        <v>102905.5586856</v>
      </c>
      <c r="CQ12" s="11">
        <v>8832</v>
      </c>
      <c r="CR12" s="11">
        <v>2331</v>
      </c>
      <c r="CS12" s="34"/>
      <c r="CT12" s="11">
        <f>B12*CU$7</f>
        <v>127688.6725364</v>
      </c>
      <c r="CU12" s="11">
        <f>C12*CU$7</f>
        <v>6126.476122</v>
      </c>
      <c r="CV12" s="11">
        <f t="shared" si="21"/>
        <v>133815.1486584</v>
      </c>
      <c r="CW12" s="11">
        <v>11485</v>
      </c>
      <c r="CX12" s="11">
        <v>3030</v>
      </c>
      <c r="CY12" s="34"/>
      <c r="CZ12" s="11">
        <f>B12*DA$7</f>
        <v>43921.5280156</v>
      </c>
      <c r="DA12" s="11">
        <f>C12*DA$7</f>
        <v>2107.345838</v>
      </c>
      <c r="DB12" s="11">
        <f t="shared" si="22"/>
        <v>46028.8738536</v>
      </c>
      <c r="DC12" s="11">
        <v>3951</v>
      </c>
      <c r="DD12" s="11">
        <v>1042</v>
      </c>
    </row>
    <row r="13" spans="1:108" ht="12.75">
      <c r="A13" s="1">
        <v>40817</v>
      </c>
      <c r="B13" s="35"/>
      <c r="C13" s="35">
        <v>50184</v>
      </c>
      <c r="D13" s="35">
        <f t="shared" si="0"/>
        <v>50184</v>
      </c>
      <c r="E13" s="35">
        <f t="shared" si="1"/>
        <v>196425</v>
      </c>
      <c r="F13" s="58">
        <f t="shared" si="1"/>
        <v>51831</v>
      </c>
      <c r="G13" s="23"/>
      <c r="H13" s="36">
        <f t="shared" si="2"/>
        <v>0</v>
      </c>
      <c r="I13" s="36">
        <f t="shared" si="2"/>
        <v>21073.4860896</v>
      </c>
      <c r="J13" s="36">
        <f t="shared" si="3"/>
        <v>21073.4860896</v>
      </c>
      <c r="K13" s="36">
        <f t="shared" si="4"/>
        <v>82483</v>
      </c>
      <c r="L13" s="36">
        <f t="shared" si="4"/>
        <v>21765</v>
      </c>
      <c r="M13" s="8"/>
      <c r="N13" s="36">
        <f t="shared" si="5"/>
        <v>0</v>
      </c>
      <c r="O13" s="36">
        <f t="shared" si="5"/>
        <v>23461.2056808</v>
      </c>
      <c r="P13" s="36">
        <f t="shared" si="6"/>
        <v>23461.2056808</v>
      </c>
      <c r="Q13" s="36">
        <f t="shared" si="7"/>
        <v>113942</v>
      </c>
      <c r="R13" s="36">
        <f t="shared" si="7"/>
        <v>30066</v>
      </c>
      <c r="S13" s="23"/>
      <c r="T13" s="11">
        <f>B13*U$7</f>
        <v>0</v>
      </c>
      <c r="U13" s="11">
        <f>C13*U$7</f>
        <v>5649.313248</v>
      </c>
      <c r="V13" s="11">
        <f t="shared" si="8"/>
        <v>5649.313248</v>
      </c>
      <c r="W13" s="11">
        <v>22112</v>
      </c>
      <c r="X13" s="11">
        <v>5835</v>
      </c>
      <c r="Y13" s="34"/>
      <c r="Z13" s="11">
        <f>B13*AA$7</f>
        <v>0</v>
      </c>
      <c r="AA13" s="11">
        <f>C13*AA$7</f>
        <v>5242.0299408</v>
      </c>
      <c r="AB13" s="11">
        <f t="shared" si="9"/>
        <v>5242.0299408</v>
      </c>
      <c r="AC13" s="11">
        <v>20518</v>
      </c>
      <c r="AD13" s="11">
        <v>5414</v>
      </c>
      <c r="AE13" s="34"/>
      <c r="AF13" s="11">
        <f>B13*AG$7</f>
        <v>0</v>
      </c>
      <c r="AG13" s="11">
        <f>C13*AG$7</f>
        <v>7373.083463999999</v>
      </c>
      <c r="AH13" s="11">
        <f t="shared" si="10"/>
        <v>7373.083463999999</v>
      </c>
      <c r="AI13" s="11">
        <v>28859</v>
      </c>
      <c r="AJ13" s="11">
        <v>7615</v>
      </c>
      <c r="AK13" s="34"/>
      <c r="AL13" s="11">
        <f>B13*AM$7</f>
        <v>0</v>
      </c>
      <c r="AM13" s="11">
        <f>C13*AM$7</f>
        <v>8458.3726848</v>
      </c>
      <c r="AN13" s="11">
        <f t="shared" si="11"/>
        <v>8458.3726848</v>
      </c>
      <c r="AO13" s="11">
        <v>33106</v>
      </c>
      <c r="AP13" s="11">
        <v>8736</v>
      </c>
      <c r="AQ13" s="8"/>
      <c r="AR13" s="11">
        <f>B13*AS$7</f>
        <v>0</v>
      </c>
      <c r="AS13" s="11">
        <f>C13*AS$7</f>
        <v>5274.6645960000005</v>
      </c>
      <c r="AT13" s="11">
        <f t="shared" si="12"/>
        <v>5274.6645960000005</v>
      </c>
      <c r="AU13" s="11">
        <v>20645</v>
      </c>
      <c r="AV13" s="54">
        <v>5448</v>
      </c>
      <c r="AW13" s="34"/>
      <c r="AX13" s="11">
        <f>B13*AY$7</f>
        <v>0</v>
      </c>
      <c r="AY13" s="11">
        <f>C13*AY$7</f>
        <v>1201.65588</v>
      </c>
      <c r="AZ13" s="11">
        <f t="shared" si="13"/>
        <v>1201.65588</v>
      </c>
      <c r="BA13" s="11">
        <v>4703</v>
      </c>
      <c r="BB13" s="11">
        <v>1241</v>
      </c>
      <c r="BC13" s="34"/>
      <c r="BD13" s="11">
        <f>B13*BE$7</f>
        <v>0</v>
      </c>
      <c r="BE13" s="11">
        <f>C13*BE$7</f>
        <v>2572.5823920000003</v>
      </c>
      <c r="BF13" s="11">
        <f t="shared" si="14"/>
        <v>2572.5823920000003</v>
      </c>
      <c r="BG13" s="11">
        <v>10069</v>
      </c>
      <c r="BH13" s="11">
        <v>2657</v>
      </c>
      <c r="BI13" s="34"/>
      <c r="BJ13" s="11">
        <f>B13*BK$7</f>
        <v>0</v>
      </c>
      <c r="BK13" s="11">
        <f>C13*BK$7</f>
        <v>2127.9521520000003</v>
      </c>
      <c r="BL13" s="11">
        <f t="shared" si="15"/>
        <v>2127.9521520000003</v>
      </c>
      <c r="BM13" s="11">
        <v>8329</v>
      </c>
      <c r="BN13" s="11">
        <v>2198</v>
      </c>
      <c r="BO13" s="34"/>
      <c r="BP13" s="11">
        <f>B13*BQ$7</f>
        <v>0</v>
      </c>
      <c r="BQ13" s="11">
        <f>C13*BQ$7</f>
        <v>2953.1075904</v>
      </c>
      <c r="BR13" s="11">
        <f t="shared" si="16"/>
        <v>2953.1075904</v>
      </c>
      <c r="BS13" s="11">
        <v>11559</v>
      </c>
      <c r="BT13" s="11">
        <v>3050</v>
      </c>
      <c r="BU13" s="34"/>
      <c r="BV13" s="11">
        <f>B13*BW$7</f>
        <v>0</v>
      </c>
      <c r="BW13" s="11">
        <f>C13*BW$7</f>
        <v>180.2508912</v>
      </c>
      <c r="BX13" s="11">
        <f t="shared" si="17"/>
        <v>180.2508912</v>
      </c>
      <c r="BY13" s="11">
        <v>706</v>
      </c>
      <c r="BZ13" s="11">
        <v>186</v>
      </c>
      <c r="CA13" s="34"/>
      <c r="CB13" s="11">
        <f>B13*CC$7</f>
        <v>0</v>
      </c>
      <c r="CC13" s="11">
        <f>C13*CC$7</f>
        <v>1670.0281704</v>
      </c>
      <c r="CD13" s="11">
        <f t="shared" si="18"/>
        <v>1670.0281704</v>
      </c>
      <c r="CE13" s="11">
        <v>6537</v>
      </c>
      <c r="CF13" s="11">
        <v>1725</v>
      </c>
      <c r="CG13" s="34"/>
      <c r="CH13" s="11">
        <f>B13*CI$7</f>
        <v>0</v>
      </c>
      <c r="CI13" s="11">
        <f>C13*CI$7</f>
        <v>1280.9265264</v>
      </c>
      <c r="CJ13" s="11">
        <f t="shared" si="19"/>
        <v>1280.9265264</v>
      </c>
      <c r="CK13" s="11">
        <v>5014</v>
      </c>
      <c r="CL13" s="11">
        <v>1323</v>
      </c>
      <c r="CM13" s="34"/>
      <c r="CN13" s="11">
        <f>B13*CO$7</f>
        <v>0</v>
      </c>
      <c r="CO13" s="11">
        <f>C13*CO$7</f>
        <v>2256.4783944</v>
      </c>
      <c r="CP13" s="11">
        <f t="shared" si="20"/>
        <v>2256.4783944</v>
      </c>
      <c r="CQ13" s="11">
        <v>8832</v>
      </c>
      <c r="CR13" s="11">
        <v>2331</v>
      </c>
      <c r="CS13" s="34"/>
      <c r="CT13" s="11">
        <f>B13*CU$7</f>
        <v>0</v>
      </c>
      <c r="CU13" s="11">
        <f>C13*CU$7</f>
        <v>2934.2534616</v>
      </c>
      <c r="CV13" s="11">
        <f t="shared" si="21"/>
        <v>2934.2534616</v>
      </c>
      <c r="CW13" s="11">
        <v>11485</v>
      </c>
      <c r="CX13" s="11">
        <v>3030</v>
      </c>
      <c r="CY13" s="34"/>
      <c r="CZ13" s="11">
        <f>B13*DA$7</f>
        <v>0</v>
      </c>
      <c r="DA13" s="11">
        <f>C13*DA$7</f>
        <v>1009.3056264</v>
      </c>
      <c r="DB13" s="11">
        <f t="shared" si="22"/>
        <v>1009.3056264</v>
      </c>
      <c r="DC13" s="11">
        <v>3951</v>
      </c>
      <c r="DD13" s="11">
        <v>1042</v>
      </c>
    </row>
    <row r="14" spans="1:108" ht="12.75">
      <c r="A14" s="1">
        <v>41000</v>
      </c>
      <c r="B14" s="35">
        <v>2007377</v>
      </c>
      <c r="C14" s="35">
        <v>50184</v>
      </c>
      <c r="D14" s="35">
        <f t="shared" si="0"/>
        <v>2057561</v>
      </c>
      <c r="E14" s="35">
        <f t="shared" si="1"/>
        <v>196404</v>
      </c>
      <c r="F14" s="58">
        <f t="shared" si="1"/>
        <v>51814</v>
      </c>
      <c r="G14" s="23"/>
      <c r="H14" s="36">
        <f t="shared" si="2"/>
        <v>842946.5822987999</v>
      </c>
      <c r="I14" s="36">
        <f t="shared" si="2"/>
        <v>21073.4860896</v>
      </c>
      <c r="J14" s="36">
        <f t="shared" si="3"/>
        <v>864020.0683883999</v>
      </c>
      <c r="K14" s="36">
        <f t="shared" si="4"/>
        <v>82478</v>
      </c>
      <c r="L14" s="36">
        <f t="shared" si="4"/>
        <v>21759</v>
      </c>
      <c r="M14" s="8"/>
      <c r="N14" s="36">
        <f t="shared" si="5"/>
        <v>938456.1747948999</v>
      </c>
      <c r="O14" s="36">
        <f t="shared" si="5"/>
        <v>23461.2056808</v>
      </c>
      <c r="P14" s="36">
        <f t="shared" si="6"/>
        <v>961917.3804756999</v>
      </c>
      <c r="Q14" s="36">
        <f t="shared" si="7"/>
        <v>113926</v>
      </c>
      <c r="R14" s="36">
        <f t="shared" si="7"/>
        <v>30055</v>
      </c>
      <c r="S14" s="23"/>
      <c r="T14" s="11">
        <f>B14*U$7</f>
        <v>225974.443644</v>
      </c>
      <c r="U14" s="11">
        <f>C14*U$7</f>
        <v>5649.313248</v>
      </c>
      <c r="V14" s="11">
        <f t="shared" si="8"/>
        <v>231623.756892</v>
      </c>
      <c r="W14" s="11">
        <v>22109</v>
      </c>
      <c r="X14" s="11">
        <v>5831</v>
      </c>
      <c r="Y14" s="34"/>
      <c r="Z14" s="11">
        <f>B14*AA$7</f>
        <v>209682.9733874</v>
      </c>
      <c r="AA14" s="11">
        <f>C14*AA$7</f>
        <v>5242.0299408</v>
      </c>
      <c r="AB14" s="11">
        <f t="shared" si="9"/>
        <v>214925.00332820002</v>
      </c>
      <c r="AC14" s="11">
        <v>20514</v>
      </c>
      <c r="AD14" s="11">
        <v>5413</v>
      </c>
      <c r="AE14" s="34"/>
      <c r="AF14" s="11">
        <f>B14*AG$7</f>
        <v>294925.836217</v>
      </c>
      <c r="AG14" s="11">
        <f>C14*AG$7</f>
        <v>7373.083463999999</v>
      </c>
      <c r="AH14" s="11">
        <f t="shared" si="10"/>
        <v>302298.919681</v>
      </c>
      <c r="AI14" s="11">
        <v>28855</v>
      </c>
      <c r="AJ14" s="11">
        <v>7613</v>
      </c>
      <c r="AK14" s="34"/>
      <c r="AL14" s="11">
        <f>B14*AM$7</f>
        <v>338337.7726944</v>
      </c>
      <c r="AM14" s="11">
        <f>C14*AM$7</f>
        <v>8458.3726848</v>
      </c>
      <c r="AN14" s="11">
        <f t="shared" si="11"/>
        <v>346796.1453792</v>
      </c>
      <c r="AO14" s="11">
        <v>33109</v>
      </c>
      <c r="AP14" s="11">
        <v>8733</v>
      </c>
      <c r="AQ14" s="8"/>
      <c r="AR14" s="11">
        <f>B14*AS$7</f>
        <v>210988.3706505</v>
      </c>
      <c r="AS14" s="11">
        <f>C14*AS$7</f>
        <v>5274.6645960000005</v>
      </c>
      <c r="AT14" s="11">
        <f t="shared" si="12"/>
        <v>216263.0352465</v>
      </c>
      <c r="AU14" s="11">
        <v>20647</v>
      </c>
      <c r="AV14" s="54">
        <v>5445</v>
      </c>
      <c r="AW14" s="34"/>
      <c r="AX14" s="11">
        <f>B14*AY$7</f>
        <v>48066.642265</v>
      </c>
      <c r="AY14" s="11">
        <f>C14*AY$7</f>
        <v>1201.65588</v>
      </c>
      <c r="AZ14" s="11">
        <f t="shared" si="13"/>
        <v>49268.298145</v>
      </c>
      <c r="BA14" s="11">
        <v>4706</v>
      </c>
      <c r="BB14" s="11">
        <v>1241</v>
      </c>
      <c r="BC14" s="34"/>
      <c r="BD14" s="11">
        <f>B14*BE$7</f>
        <v>102904.167151</v>
      </c>
      <c r="BE14" s="11">
        <f>C14*BE$7</f>
        <v>2572.5823920000003</v>
      </c>
      <c r="BF14" s="11">
        <f t="shared" si="14"/>
        <v>105476.749543</v>
      </c>
      <c r="BG14" s="11">
        <v>10071</v>
      </c>
      <c r="BH14" s="11">
        <v>2656</v>
      </c>
      <c r="BI14" s="34"/>
      <c r="BJ14" s="11">
        <f>B14*BK$7</f>
        <v>85118.806931</v>
      </c>
      <c r="BK14" s="11">
        <f>C14*BK$7</f>
        <v>2127.9521520000003</v>
      </c>
      <c r="BL14" s="11">
        <f t="shared" si="15"/>
        <v>87246.759083</v>
      </c>
      <c r="BM14" s="11">
        <v>8328</v>
      </c>
      <c r="BN14" s="11">
        <v>2196</v>
      </c>
      <c r="BO14" s="34"/>
      <c r="BP14" s="11">
        <f>B14*BQ$7</f>
        <v>118125.3039912</v>
      </c>
      <c r="BQ14" s="11">
        <f>C14*BQ$7</f>
        <v>2953.1075904</v>
      </c>
      <c r="BR14" s="11">
        <f t="shared" si="16"/>
        <v>121078.4115816</v>
      </c>
      <c r="BS14" s="11">
        <v>11556</v>
      </c>
      <c r="BT14" s="11">
        <v>3049</v>
      </c>
      <c r="BU14" s="34"/>
      <c r="BV14" s="11">
        <f>B14*BW$7</f>
        <v>7210.0967086</v>
      </c>
      <c r="BW14" s="11">
        <f>C14*BW$7</f>
        <v>180.2508912</v>
      </c>
      <c r="BX14" s="11">
        <f t="shared" si="17"/>
        <v>7390.3475998</v>
      </c>
      <c r="BY14" s="11">
        <v>702</v>
      </c>
      <c r="BZ14" s="11">
        <v>187</v>
      </c>
      <c r="CA14" s="34"/>
      <c r="CB14" s="11">
        <f>B14*CC$7</f>
        <v>66801.6925437</v>
      </c>
      <c r="CC14" s="11">
        <f>C14*CC$7</f>
        <v>1670.0281704</v>
      </c>
      <c r="CD14" s="11">
        <f t="shared" si="18"/>
        <v>68471.7207141</v>
      </c>
      <c r="CE14" s="11">
        <v>6534</v>
      </c>
      <c r="CF14" s="11">
        <v>1723</v>
      </c>
      <c r="CG14" s="34"/>
      <c r="CH14" s="11">
        <f>B14*CI$7</f>
        <v>51237.4949742</v>
      </c>
      <c r="CI14" s="11">
        <f>C14*CI$7</f>
        <v>1280.9265264</v>
      </c>
      <c r="CJ14" s="11">
        <f t="shared" si="19"/>
        <v>52518.4215006</v>
      </c>
      <c r="CK14" s="11">
        <v>5011</v>
      </c>
      <c r="CL14" s="11">
        <v>1322</v>
      </c>
      <c r="CM14" s="34"/>
      <c r="CN14" s="11">
        <f>B14*CO$7</f>
        <v>90259.9001657</v>
      </c>
      <c r="CO14" s="11">
        <f>C14*CO$7</f>
        <v>2256.4783944</v>
      </c>
      <c r="CP14" s="11">
        <f t="shared" si="20"/>
        <v>92516.3785601</v>
      </c>
      <c r="CQ14" s="11">
        <v>8832</v>
      </c>
      <c r="CR14" s="11">
        <v>2327</v>
      </c>
      <c r="CS14" s="34"/>
      <c r="CT14" s="11">
        <f>B14*CU$7</f>
        <v>117371.1324523</v>
      </c>
      <c r="CU14" s="11">
        <f>C14*CU$7</f>
        <v>2934.2534616</v>
      </c>
      <c r="CV14" s="11">
        <f t="shared" si="21"/>
        <v>120305.3859139</v>
      </c>
      <c r="CW14" s="11">
        <v>11483</v>
      </c>
      <c r="CX14" s="11">
        <v>3033</v>
      </c>
      <c r="CY14" s="34"/>
      <c r="CZ14" s="11">
        <f>B14*DA$7</f>
        <v>40372.5669617</v>
      </c>
      <c r="DA14" s="11">
        <f>C14*DA$7</f>
        <v>1009.3056264</v>
      </c>
      <c r="DB14" s="11">
        <f t="shared" si="22"/>
        <v>41381.8725881</v>
      </c>
      <c r="DC14" s="11">
        <v>3947</v>
      </c>
      <c r="DD14" s="11">
        <v>1045</v>
      </c>
    </row>
    <row r="15" spans="1:108" ht="12.75">
      <c r="A15" s="1"/>
      <c r="B15" s="11"/>
      <c r="C15" s="11"/>
      <c r="D15" s="11"/>
      <c r="E15" s="11"/>
      <c r="F15" s="59"/>
      <c r="G15" s="23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23"/>
      <c r="T15" s="9"/>
      <c r="U15" s="9"/>
      <c r="V15" s="9"/>
      <c r="W15" s="9"/>
      <c r="X15" s="9"/>
      <c r="Y15" s="34"/>
      <c r="Z15" s="9"/>
      <c r="AA15" s="9"/>
      <c r="AB15" s="9"/>
      <c r="AC15" s="9"/>
      <c r="AD15" s="9"/>
      <c r="AE15" s="34"/>
      <c r="AF15" s="9"/>
      <c r="AG15" s="9"/>
      <c r="AH15" s="9"/>
      <c r="AI15" s="9"/>
      <c r="AJ15" s="9"/>
      <c r="AK15" s="34"/>
      <c r="AL15" s="9"/>
      <c r="AM15" s="9"/>
      <c r="AN15" s="9"/>
      <c r="AO15" s="9"/>
      <c r="AP15" s="9"/>
      <c r="AQ15" s="8"/>
      <c r="AR15" s="9"/>
      <c r="AS15" s="9"/>
      <c r="AT15" s="9"/>
      <c r="AU15" s="9"/>
      <c r="AV15" s="55"/>
      <c r="AW15" s="34"/>
      <c r="AX15" s="9"/>
      <c r="AY15" s="9"/>
      <c r="AZ15" s="9"/>
      <c r="BA15" s="9"/>
      <c r="BB15" s="9"/>
      <c r="BC15" s="34"/>
      <c r="BD15" s="9"/>
      <c r="BE15" s="9"/>
      <c r="BF15" s="9"/>
      <c r="BG15" s="9"/>
      <c r="BH15" s="9"/>
      <c r="BI15" s="34"/>
      <c r="BJ15" s="9"/>
      <c r="BK15" s="9"/>
      <c r="BL15" s="9"/>
      <c r="BM15" s="9"/>
      <c r="BN15" s="9"/>
      <c r="BO15" s="34"/>
      <c r="BP15" s="9"/>
      <c r="BQ15" s="9"/>
      <c r="BR15" s="9"/>
      <c r="BS15" s="9"/>
      <c r="BT15" s="9"/>
      <c r="BU15" s="34"/>
      <c r="BV15" s="9"/>
      <c r="BW15" s="9"/>
      <c r="BX15" s="9"/>
      <c r="BY15" s="9"/>
      <c r="BZ15" s="9"/>
      <c r="CA15" s="34"/>
      <c r="CB15" s="9"/>
      <c r="CC15" s="9"/>
      <c r="CD15" s="9"/>
      <c r="CE15" s="9"/>
      <c r="CF15" s="9"/>
      <c r="CG15" s="34"/>
      <c r="CH15" s="9"/>
      <c r="CI15" s="9"/>
      <c r="CJ15" s="9"/>
      <c r="CK15" s="9"/>
      <c r="CL15" s="9"/>
      <c r="CM15" s="34"/>
      <c r="CN15" s="9"/>
      <c r="CO15" s="9"/>
      <c r="CP15" s="9"/>
      <c r="CQ15" s="9"/>
      <c r="CR15" s="9"/>
      <c r="CS15" s="34"/>
      <c r="CT15" s="9"/>
      <c r="CU15" s="9"/>
      <c r="CV15" s="9"/>
      <c r="CW15" s="9"/>
      <c r="CX15" s="9"/>
      <c r="CY15" s="34"/>
      <c r="CZ15" s="9"/>
      <c r="DA15" s="9"/>
      <c r="DB15" s="9"/>
      <c r="DC15" s="9"/>
      <c r="DD15" s="9"/>
    </row>
    <row r="16" spans="1:108" ht="13.5" thickBot="1">
      <c r="A16" s="7" t="s">
        <v>2</v>
      </c>
      <c r="B16" s="10">
        <f>SUM(B9:B15)</f>
        <v>5859439</v>
      </c>
      <c r="C16" s="10">
        <f>SUM(C9:C15)</f>
        <v>602900</v>
      </c>
      <c r="D16" s="10">
        <f>SUM(D9:D15)</f>
        <v>6462339</v>
      </c>
      <c r="E16" s="10">
        <f>SUM(E9:E15)</f>
        <v>1178529</v>
      </c>
      <c r="F16" s="60">
        <f>SUM(F9:F15)</f>
        <v>310969</v>
      </c>
      <c r="G16" s="23"/>
      <c r="H16" s="10">
        <f>SUM(H9:H15)</f>
        <v>2460521.4064116003</v>
      </c>
      <c r="I16" s="10">
        <f>SUM(I9:I15)</f>
        <v>253172.42075999998</v>
      </c>
      <c r="J16" s="10">
        <f>SUM(J9:J15)</f>
        <v>2713693.8271716004</v>
      </c>
      <c r="K16" s="10">
        <f>SUM(K9:K15)</f>
        <v>494893</v>
      </c>
      <c r="L16" s="10">
        <f>SUM(L9:L15)</f>
        <v>130584</v>
      </c>
      <c r="N16" s="10">
        <f>SUM(N9:N15)</f>
        <v>2739309.4124243</v>
      </c>
      <c r="O16" s="10">
        <f>SUM(O9:O15)</f>
        <v>281857.98073</v>
      </c>
      <c r="P16" s="10">
        <f>SUM(P9:P15)</f>
        <v>3021167.3931543</v>
      </c>
      <c r="Q16" s="10">
        <f>SUM(Q9:Q15)</f>
        <v>683636</v>
      </c>
      <c r="R16" s="10">
        <f>SUM(R9:R15)</f>
        <v>180385</v>
      </c>
      <c r="S16" s="23"/>
      <c r="T16" s="10">
        <f>SUM(T9:T15)</f>
        <v>659608.767108</v>
      </c>
      <c r="U16" s="10">
        <f>SUM(U9:U15)</f>
        <v>67869.6588</v>
      </c>
      <c r="V16" s="10">
        <f>SUM(V9:V15)</f>
        <v>727478.425908</v>
      </c>
      <c r="W16" s="10">
        <f>SUM(W9:W15)</f>
        <v>132669</v>
      </c>
      <c r="X16" s="10">
        <f>SUM(X9:X15)</f>
        <v>35006</v>
      </c>
      <c r="Y16" s="23"/>
      <c r="Z16" s="10">
        <f>SUM(Z9:Z15)</f>
        <v>612054.7320718</v>
      </c>
      <c r="AA16" s="10">
        <f>SUM(AA9:AA15)</f>
        <v>62976.642980000004</v>
      </c>
      <c r="AB16" s="10">
        <f>SUM(AB9:AB15)</f>
        <v>675031.3750517999</v>
      </c>
      <c r="AC16" s="10">
        <f>SUM(AC9:AC15)</f>
        <v>123104</v>
      </c>
      <c r="AD16" s="10">
        <f>SUM(AD9:AD15)</f>
        <v>32483</v>
      </c>
      <c r="AE16" s="23"/>
      <c r="AF16" s="10">
        <f>SUM(AF9:AF15)</f>
        <v>860874.637319</v>
      </c>
      <c r="AG16" s="10">
        <f>SUM(AG9:AG15)</f>
        <v>88578.67089999998</v>
      </c>
      <c r="AH16" s="10">
        <f>SUM(AH9:AH15)</f>
        <v>949453.308219</v>
      </c>
      <c r="AI16" s="10">
        <f>SUM(AI9:AI15)</f>
        <v>173150</v>
      </c>
      <c r="AJ16" s="10">
        <f>SUM(AJ9:AJ15)</f>
        <v>45688</v>
      </c>
      <c r="AK16" s="23"/>
      <c r="AL16" s="10">
        <f>SUM(AL9:AL15)</f>
        <v>987592.0370207999</v>
      </c>
      <c r="AM16" s="10">
        <f>SUM(AM9:AM15)</f>
        <v>101617.10688</v>
      </c>
      <c r="AN16" s="10">
        <f>SUM(AN9:AN15)</f>
        <v>1089209.1439008</v>
      </c>
      <c r="AO16" s="10">
        <f>SUM(AO9:AO15)</f>
        <v>198639</v>
      </c>
      <c r="AP16" s="10">
        <f>SUM(AP9:AP15)</f>
        <v>52413</v>
      </c>
      <c r="AR16" s="10">
        <f>SUM(AR9:AR15)</f>
        <v>615865.1252535</v>
      </c>
      <c r="AS16" s="10">
        <f>SUM(AS9:AS15)</f>
        <v>63368.70885000001</v>
      </c>
      <c r="AT16" s="10">
        <f>SUM(AT9:AT15)</f>
        <v>679233.8341035</v>
      </c>
      <c r="AU16" s="10">
        <f>SUM(AU9:AU15)</f>
        <v>123872</v>
      </c>
      <c r="AV16" s="56">
        <f>SUM(AV9:AV15)</f>
        <v>32685</v>
      </c>
      <c r="AW16" s="23"/>
      <c r="AX16" s="10">
        <f>SUM(AX9:AX15)</f>
        <v>140304.266855</v>
      </c>
      <c r="AY16" s="10">
        <f>SUM(AY9:AY15)</f>
        <v>14436.4405</v>
      </c>
      <c r="AZ16" s="10">
        <f>SUM(AZ9:AZ15)</f>
        <v>154740.70735500002</v>
      </c>
      <c r="BA16" s="10">
        <f>SUM(BA9:BA15)</f>
        <v>28221</v>
      </c>
      <c r="BB16" s="10">
        <f>SUM(BB9:BB15)</f>
        <v>7446</v>
      </c>
      <c r="BC16" s="23"/>
      <c r="BD16" s="10">
        <f>SUM(BD9:BD15)</f>
        <v>300372.421457</v>
      </c>
      <c r="BE16" s="10">
        <f>SUM(BE9:BE15)</f>
        <v>30906.4627</v>
      </c>
      <c r="BF16" s="10">
        <f>SUM(BF9:BF15)</f>
        <v>331278.88415700005</v>
      </c>
      <c r="BG16" s="10">
        <f>SUM(BG9:BG15)</f>
        <v>60416</v>
      </c>
      <c r="BH16" s="10">
        <f>SUM(BH9:BH15)</f>
        <v>15941</v>
      </c>
      <c r="BI16" s="23"/>
      <c r="BJ16" s="10">
        <f>SUM(BJ9:BJ15)</f>
        <v>248457.791917</v>
      </c>
      <c r="BK16" s="10">
        <f>SUM(BK9:BK15)</f>
        <v>25564.768700000004</v>
      </c>
      <c r="BL16" s="10">
        <f>SUM(BL9:BL15)</f>
        <v>274022.56061700004</v>
      </c>
      <c r="BM16" s="10">
        <f>SUM(BM9:BM15)</f>
        <v>49973</v>
      </c>
      <c r="BN16" s="10">
        <f>SUM(BN9:BN15)</f>
        <v>13186</v>
      </c>
      <c r="BO16" s="23"/>
      <c r="BP16" s="10">
        <f>SUM(BP9:BP15)</f>
        <v>344802.2036184</v>
      </c>
      <c r="BQ16" s="10">
        <f>SUM(BQ9:BQ15)</f>
        <v>35478.012240000004</v>
      </c>
      <c r="BR16" s="10">
        <f>SUM(BR9:BR15)</f>
        <v>380280.2158584</v>
      </c>
      <c r="BS16" s="10">
        <f>SUM(BS9:BS15)</f>
        <v>69351</v>
      </c>
      <c r="BT16" s="10">
        <f>SUM(BT9:BT15)</f>
        <v>18299</v>
      </c>
      <c r="BU16" s="23"/>
      <c r="BV16" s="10">
        <f>SUM(BV9:BV15)</f>
        <v>21045.9330002</v>
      </c>
      <c r="BW16" s="10">
        <f>SUM(BW9:BW15)</f>
        <v>2165.49622</v>
      </c>
      <c r="BX16" s="10">
        <f>SUM(BX9:BX15)</f>
        <v>23211.4292202</v>
      </c>
      <c r="BY16" s="10">
        <f>SUM(BY9:BY15)</f>
        <v>4232</v>
      </c>
      <c r="BZ16" s="10">
        <f>SUM(BZ9:BZ15)</f>
        <v>1117</v>
      </c>
      <c r="CA16" s="23"/>
      <c r="CB16" s="10">
        <f>SUM(CB9:CB15)</f>
        <v>194990.99698589998</v>
      </c>
      <c r="CC16" s="10">
        <f>SUM(CC9:CC15)</f>
        <v>20063.36649</v>
      </c>
      <c r="CD16" s="10">
        <f>SUM(CD9:CD15)</f>
        <v>215054.36347590003</v>
      </c>
      <c r="CE16" s="10">
        <f>SUM(CE9:CE15)</f>
        <v>39219</v>
      </c>
      <c r="CF16" s="10">
        <f>SUM(CF9:CF15)</f>
        <v>10348</v>
      </c>
      <c r="CG16" s="23"/>
      <c r="CH16" s="10">
        <f>SUM(CH9:CH15)</f>
        <v>149559.8366994</v>
      </c>
      <c r="CI16" s="10">
        <f>SUM(CI9:CI15)</f>
        <v>15388.781340000001</v>
      </c>
      <c r="CJ16" s="10">
        <f>SUM(CJ9:CJ15)</f>
        <v>164948.61803940003</v>
      </c>
      <c r="CK16" s="10">
        <f>SUM(CK9:CK15)</f>
        <v>30081</v>
      </c>
      <c r="CL16" s="10">
        <f>SUM(CL9:CL15)</f>
        <v>7937</v>
      </c>
      <c r="CM16" s="23"/>
      <c r="CN16" s="10">
        <f>SUM(CN9:CN15)</f>
        <v>263464.4011399</v>
      </c>
      <c r="CO16" s="10">
        <f>SUM(CO9:CO15)</f>
        <v>27108.855890000003</v>
      </c>
      <c r="CP16" s="10">
        <f>SUM(CP9:CP15)</f>
        <v>290573.25702990004</v>
      </c>
      <c r="CQ16" s="10">
        <f>SUM(CQ9:CQ15)</f>
        <v>52992</v>
      </c>
      <c r="CR16" s="10">
        <f>SUM(CR9:CR15)</f>
        <v>13982</v>
      </c>
      <c r="CS16" s="23"/>
      <c r="CT16" s="10">
        <f>SUM(CT9:CT15)</f>
        <v>342600.8123861</v>
      </c>
      <c r="CU16" s="10">
        <f>SUM(CU9:CU15)</f>
        <v>35251.50271</v>
      </c>
      <c r="CV16" s="10">
        <f>SUM(CV9:CV15)</f>
        <v>377852.3150961</v>
      </c>
      <c r="CW16" s="10">
        <f>SUM(CW9:CW15)</f>
        <v>68908</v>
      </c>
      <c r="CX16" s="10">
        <f>SUM(CX9:CX15)</f>
        <v>18183</v>
      </c>
      <c r="CY16" s="23"/>
      <c r="CZ16" s="10">
        <f>SUM(CZ9:CZ15)</f>
        <v>117845.6231119</v>
      </c>
      <c r="DA16" s="10">
        <f>SUM(DA9:DA15)</f>
        <v>12125.58509</v>
      </c>
      <c r="DB16" s="10">
        <f>SUM(DB9:DB15)</f>
        <v>129971.20820190001</v>
      </c>
      <c r="DC16" s="10">
        <f>SUM(DC9:DC15)</f>
        <v>23702</v>
      </c>
      <c r="DD16" s="10">
        <f>SUM(DD9:DD15)</f>
        <v>6255</v>
      </c>
    </row>
    <row r="17" ht="13.5" thickTop="1"/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2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0.7109375" style="0" customWidth="1"/>
    <col min="2" max="2" width="3.7109375" style="0" customWidth="1"/>
    <col min="3" max="6" width="11.7109375" style="0" customWidth="1"/>
    <col min="7" max="7" width="16.00390625" style="0" customWidth="1"/>
    <col min="8" max="8" width="3.7109375" style="0" customWidth="1"/>
    <col min="9" max="12" width="11.7109375" style="0" customWidth="1"/>
    <col min="13" max="13" width="16.140625" style="0" customWidth="1"/>
    <col min="14" max="14" width="3.7109375" style="0" customWidth="1"/>
    <col min="15" max="18" width="11.7109375" style="0" customWidth="1"/>
    <col min="19" max="19" width="16.00390625" style="0" customWidth="1"/>
    <col min="20" max="20" width="3.7109375" style="0" customWidth="1"/>
    <col min="21" max="24" width="11.7109375" style="0" customWidth="1"/>
    <col min="25" max="25" width="16.421875" style="0" customWidth="1"/>
    <col min="26" max="26" width="3.7109375" style="0" customWidth="1"/>
    <col min="27" max="30" width="11.7109375" style="0" customWidth="1"/>
    <col min="31" max="31" width="16.57421875" style="0" customWidth="1"/>
    <col min="32" max="32" width="3.7109375" style="0" customWidth="1"/>
    <col min="33" max="36" width="11.7109375" style="0" customWidth="1"/>
    <col min="37" max="37" width="16.8515625" style="0" customWidth="1"/>
    <col min="38" max="38" width="3.7109375" style="0" customWidth="1"/>
    <col min="39" max="42" width="11.7109375" style="0" customWidth="1"/>
    <col min="43" max="43" width="16.00390625" style="0" customWidth="1"/>
    <col min="44" max="44" width="3.7109375" style="0" customWidth="1"/>
    <col min="45" max="48" width="11.7109375" style="0" customWidth="1"/>
    <col min="49" max="49" width="17.140625" style="0" customWidth="1"/>
    <col min="50" max="50" width="3.7109375" style="0" customWidth="1"/>
    <col min="51" max="54" width="11.7109375" style="0" customWidth="1"/>
    <col min="55" max="55" width="16.00390625" style="0" customWidth="1"/>
    <col min="56" max="56" width="3.7109375" style="0" customWidth="1"/>
    <col min="57" max="60" width="11.7109375" style="0" customWidth="1"/>
    <col min="61" max="61" width="15.28125" style="0" customWidth="1"/>
    <col min="62" max="62" width="3.7109375" style="0" customWidth="1"/>
    <col min="63" max="66" width="11.7109375" style="0" customWidth="1"/>
    <col min="67" max="67" width="18.28125" style="0" customWidth="1"/>
    <col min="68" max="68" width="3.7109375" style="0" customWidth="1"/>
    <col min="69" max="72" width="11.7109375" style="0" customWidth="1"/>
    <col min="73" max="73" width="16.8515625" style="0" customWidth="1"/>
    <col min="74" max="74" width="3.7109375" style="0" customWidth="1"/>
    <col min="75" max="78" width="11.7109375" style="0" customWidth="1"/>
    <col min="79" max="79" width="16.57421875" style="0" customWidth="1"/>
    <col min="80" max="80" width="3.7109375" style="0" customWidth="1"/>
    <col min="81" max="84" width="11.7109375" style="0" customWidth="1"/>
    <col min="85" max="85" width="15.28125" style="0" customWidth="1"/>
    <col min="86" max="86" width="3.7109375" style="0" customWidth="1"/>
    <col min="87" max="90" width="11.7109375" style="0" customWidth="1"/>
    <col min="91" max="91" width="16.7109375" style="0" customWidth="1"/>
    <col min="92" max="92" width="3.7109375" style="0" customWidth="1"/>
    <col min="93" max="96" width="11.7109375" style="0" customWidth="1"/>
    <col min="97" max="97" width="18.421875" style="0" customWidth="1"/>
    <col min="98" max="98" width="3.7109375" style="0" customWidth="1"/>
    <col min="99" max="102" width="11.7109375" style="0" customWidth="1"/>
    <col min="103" max="103" width="17.7109375" style="0" customWidth="1"/>
    <col min="104" max="104" width="3.7109375" style="0" customWidth="1"/>
    <col min="105" max="107" width="11.7109375" style="0" customWidth="1"/>
    <col min="109" max="109" width="16.421875" style="0" customWidth="1"/>
  </cols>
  <sheetData>
    <row r="1" spans="1:99" ht="12.75">
      <c r="A1" s="1"/>
      <c r="B1" s="11"/>
      <c r="C1" s="11"/>
      <c r="D1" s="11"/>
      <c r="E1" s="11"/>
      <c r="F1" s="35"/>
      <c r="G1" s="35"/>
      <c r="H1" s="35"/>
      <c r="I1" s="35"/>
      <c r="J1" s="11"/>
      <c r="K1" s="11"/>
      <c r="L1" s="11"/>
      <c r="M1" s="11"/>
      <c r="N1" s="11"/>
      <c r="O1" s="11"/>
      <c r="P1" s="11"/>
      <c r="Q1" s="11"/>
      <c r="R1" s="23"/>
      <c r="S1" s="23"/>
      <c r="AC1" s="11"/>
      <c r="AD1" s="11"/>
      <c r="AE1" s="11"/>
      <c r="AF1" s="11"/>
      <c r="AH1" s="11"/>
      <c r="AI1" s="11"/>
      <c r="AJ1" s="11"/>
      <c r="AK1" s="11"/>
      <c r="AM1" s="11"/>
      <c r="AN1" s="11"/>
      <c r="AO1" s="11"/>
      <c r="AR1" s="11"/>
      <c r="AS1" s="11"/>
      <c r="AT1" s="11"/>
      <c r="AV1" s="11"/>
      <c r="AW1" s="11"/>
      <c r="AX1" s="11"/>
      <c r="AY1" s="11"/>
      <c r="BA1" s="11"/>
      <c r="BB1" s="11"/>
      <c r="BC1" s="11"/>
      <c r="BD1" s="11"/>
      <c r="BF1" s="11"/>
      <c r="BG1" s="11"/>
      <c r="BH1" s="11"/>
      <c r="BI1" s="11"/>
      <c r="BK1" s="11"/>
      <c r="BL1" s="11"/>
      <c r="BM1" s="11"/>
      <c r="BP1" s="11"/>
      <c r="BQ1" s="11"/>
      <c r="BR1" s="11"/>
      <c r="BT1" s="11"/>
      <c r="BU1" s="11"/>
      <c r="BV1" s="11"/>
      <c r="BW1" s="11"/>
      <c r="BY1" s="11"/>
      <c r="BZ1" s="11"/>
      <c r="CA1" s="11"/>
      <c r="CB1" s="11"/>
      <c r="CD1" s="11"/>
      <c r="CE1" s="11"/>
      <c r="CF1" s="11"/>
      <c r="CG1" s="11"/>
      <c r="CI1" s="11"/>
      <c r="CJ1" s="11"/>
      <c r="CK1" s="11"/>
      <c r="CN1" s="11"/>
      <c r="CO1" s="11"/>
      <c r="CP1" s="11"/>
      <c r="CR1" s="11"/>
      <c r="CS1" s="11"/>
      <c r="CT1" s="11"/>
      <c r="CU1" s="11"/>
    </row>
    <row r="2" spans="1:99" ht="12.75">
      <c r="A2" s="1"/>
      <c r="B2" s="11"/>
      <c r="C2" s="24"/>
      <c r="D2" s="11"/>
      <c r="E2" s="11"/>
      <c r="F2" s="6" t="s">
        <v>3</v>
      </c>
      <c r="G2" s="6"/>
      <c r="H2" s="35"/>
      <c r="I2" s="35"/>
      <c r="J2" s="11"/>
      <c r="K2" s="11"/>
      <c r="L2" s="11"/>
      <c r="M2" s="11"/>
      <c r="N2" s="11"/>
      <c r="O2" s="11"/>
      <c r="P2" s="11"/>
      <c r="Q2" s="11"/>
      <c r="R2" s="23"/>
      <c r="S2" s="23"/>
      <c r="U2" s="6" t="s">
        <v>3</v>
      </c>
      <c r="X2" s="6"/>
      <c r="Y2" s="6"/>
      <c r="AC2" s="11"/>
      <c r="AD2" s="11"/>
      <c r="AE2" s="11"/>
      <c r="AF2" s="11"/>
      <c r="AH2" s="11"/>
      <c r="AI2" s="6" t="s">
        <v>3</v>
      </c>
      <c r="AJ2" s="11"/>
      <c r="AK2" s="11"/>
      <c r="AM2" s="6"/>
      <c r="AN2" s="11"/>
      <c r="AO2" s="12"/>
      <c r="AR2" s="11"/>
      <c r="AS2" s="12"/>
      <c r="AT2" s="11"/>
      <c r="AV2" s="11"/>
      <c r="AW2" s="11"/>
      <c r="AX2" s="6" t="s">
        <v>3</v>
      </c>
      <c r="AY2" s="11"/>
      <c r="BA2" s="11"/>
      <c r="BB2" s="11"/>
      <c r="BC2" s="11"/>
      <c r="BD2" s="11"/>
      <c r="BF2" s="6"/>
      <c r="BG2" s="11"/>
      <c r="BH2" s="11"/>
      <c r="BI2" s="11"/>
      <c r="BK2" s="11"/>
      <c r="BL2" s="6" t="s">
        <v>3</v>
      </c>
      <c r="BM2" s="11"/>
      <c r="BP2" s="11"/>
      <c r="BQ2" s="11"/>
      <c r="BR2" s="11"/>
      <c r="BT2" s="6"/>
      <c r="BU2" s="6"/>
      <c r="BV2" s="11"/>
      <c r="BW2" s="11"/>
      <c r="BY2" s="11"/>
      <c r="BZ2" s="6" t="s">
        <v>3</v>
      </c>
      <c r="CA2" s="6"/>
      <c r="CB2" s="11"/>
      <c r="CD2" s="6"/>
      <c r="CE2" s="11"/>
      <c r="CF2" s="11"/>
      <c r="CG2" s="11"/>
      <c r="CI2" s="11"/>
      <c r="CJ2" s="11"/>
      <c r="CK2" s="11"/>
      <c r="CN2" s="6"/>
      <c r="CO2" s="6" t="s">
        <v>3</v>
      </c>
      <c r="CP2" s="11"/>
      <c r="CR2" s="11"/>
      <c r="CS2" s="11"/>
      <c r="CT2" s="11"/>
      <c r="CU2" s="11"/>
    </row>
    <row r="3" spans="1:99" ht="12.75">
      <c r="A3" s="1"/>
      <c r="B3" s="23"/>
      <c r="C3" s="23"/>
      <c r="D3" s="11"/>
      <c r="E3" s="11"/>
      <c r="F3" s="23" t="s">
        <v>53</v>
      </c>
      <c r="G3" s="23"/>
      <c r="H3" s="35"/>
      <c r="I3" s="35"/>
      <c r="J3" s="11"/>
      <c r="K3" s="11"/>
      <c r="L3" s="11"/>
      <c r="M3" s="11"/>
      <c r="N3" s="11"/>
      <c r="O3" s="11"/>
      <c r="P3" s="11"/>
      <c r="Q3" s="11"/>
      <c r="R3" s="23"/>
      <c r="S3" s="23"/>
      <c r="U3" s="23" t="s">
        <v>53</v>
      </c>
      <c r="X3" s="6"/>
      <c r="Y3" s="6"/>
      <c r="AC3" s="11"/>
      <c r="AD3" s="11"/>
      <c r="AE3" s="11"/>
      <c r="AF3" s="11"/>
      <c r="AH3" s="11"/>
      <c r="AI3" s="23" t="s">
        <v>53</v>
      </c>
      <c r="AJ3" s="11"/>
      <c r="AK3" s="11"/>
      <c r="AM3" s="6"/>
      <c r="AN3" s="11"/>
      <c r="AO3" s="11"/>
      <c r="AR3" s="11"/>
      <c r="AS3" s="11"/>
      <c r="AT3" s="11"/>
      <c r="AV3" s="11"/>
      <c r="AW3" s="11"/>
      <c r="AX3" s="23" t="s">
        <v>53</v>
      </c>
      <c r="AY3" s="11"/>
      <c r="BA3" s="11"/>
      <c r="BB3" s="11"/>
      <c r="BC3" s="11"/>
      <c r="BD3" s="11"/>
      <c r="BF3" s="6"/>
      <c r="BG3" s="11"/>
      <c r="BH3" s="11"/>
      <c r="BI3" s="11"/>
      <c r="BK3" s="11"/>
      <c r="BL3" s="23" t="s">
        <v>53</v>
      </c>
      <c r="BM3" s="11"/>
      <c r="BP3" s="11"/>
      <c r="BQ3" s="11"/>
      <c r="BR3" s="11"/>
      <c r="BT3" s="6"/>
      <c r="BU3" s="6"/>
      <c r="BV3" s="11"/>
      <c r="BW3" s="11"/>
      <c r="BY3" s="11"/>
      <c r="BZ3" s="23" t="s">
        <v>53</v>
      </c>
      <c r="CA3" s="23"/>
      <c r="CB3" s="11"/>
      <c r="CD3" s="6"/>
      <c r="CE3" s="11"/>
      <c r="CF3" s="11"/>
      <c r="CG3" s="11"/>
      <c r="CI3" s="11"/>
      <c r="CJ3" s="11"/>
      <c r="CK3" s="11"/>
      <c r="CN3" s="6"/>
      <c r="CO3" s="23" t="s">
        <v>53</v>
      </c>
      <c r="CP3" s="11"/>
      <c r="CR3" s="11"/>
      <c r="CS3" s="11"/>
      <c r="CT3" s="11"/>
      <c r="CU3" s="11"/>
    </row>
    <row r="4" spans="1:99" ht="12.75">
      <c r="A4" s="1"/>
      <c r="B4" s="23"/>
      <c r="C4" s="23"/>
      <c r="D4" s="11"/>
      <c r="E4" s="11"/>
      <c r="F4" s="6" t="s">
        <v>54</v>
      </c>
      <c r="G4" s="6"/>
      <c r="H4" s="35"/>
      <c r="I4" s="35"/>
      <c r="J4" s="11"/>
      <c r="K4" s="11"/>
      <c r="L4" s="11"/>
      <c r="M4" s="11"/>
      <c r="N4" s="11"/>
      <c r="O4" s="11"/>
      <c r="P4" s="11"/>
      <c r="Q4" s="11"/>
      <c r="R4" s="23"/>
      <c r="S4" s="23"/>
      <c r="U4" s="6" t="s">
        <v>54</v>
      </c>
      <c r="X4" s="6"/>
      <c r="Y4" s="6"/>
      <c r="AC4" s="11"/>
      <c r="AD4" s="11"/>
      <c r="AE4" s="11"/>
      <c r="AF4" s="11"/>
      <c r="AH4" s="11"/>
      <c r="AI4" s="6" t="s">
        <v>54</v>
      </c>
      <c r="AJ4" s="11"/>
      <c r="AK4" s="11"/>
      <c r="AM4" s="6"/>
      <c r="AN4" s="11"/>
      <c r="AO4" s="12"/>
      <c r="AR4" s="11"/>
      <c r="AS4" s="12"/>
      <c r="AT4" s="11"/>
      <c r="AV4" s="11"/>
      <c r="AW4" s="11"/>
      <c r="AX4" s="6" t="s">
        <v>54</v>
      </c>
      <c r="AY4" s="11"/>
      <c r="BA4" s="11"/>
      <c r="BB4" s="11"/>
      <c r="BC4" s="11"/>
      <c r="BD4" s="11"/>
      <c r="BF4" s="6"/>
      <c r="BG4" s="11"/>
      <c r="BH4" s="11"/>
      <c r="BI4" s="11"/>
      <c r="BK4" s="11"/>
      <c r="BL4" s="6" t="s">
        <v>54</v>
      </c>
      <c r="BM4" s="11"/>
      <c r="BP4" s="11"/>
      <c r="BQ4" s="11"/>
      <c r="BR4" s="11"/>
      <c r="BT4" s="6"/>
      <c r="BU4" s="6"/>
      <c r="BV4" s="11"/>
      <c r="BW4" s="11"/>
      <c r="BY4" s="11"/>
      <c r="BZ4" s="6" t="s">
        <v>54</v>
      </c>
      <c r="CA4" s="6"/>
      <c r="CB4" s="11"/>
      <c r="CD4" s="6"/>
      <c r="CE4" s="11"/>
      <c r="CF4" s="11"/>
      <c r="CG4" s="11"/>
      <c r="CI4" s="11"/>
      <c r="CJ4" s="11"/>
      <c r="CK4" s="11"/>
      <c r="CN4" s="6"/>
      <c r="CO4" s="6" t="s">
        <v>54</v>
      </c>
      <c r="CP4" s="11"/>
      <c r="CR4" s="11"/>
      <c r="CS4" s="11"/>
      <c r="CT4" s="11"/>
      <c r="CU4" s="11"/>
    </row>
    <row r="5" spans="1:107" ht="12.75">
      <c r="A5" s="1"/>
      <c r="B5" s="1"/>
      <c r="C5" s="11"/>
      <c r="D5" s="11"/>
      <c r="E5" s="11"/>
      <c r="F5" s="11"/>
      <c r="G5" s="11"/>
      <c r="H5" s="23"/>
      <c r="T5" s="23"/>
      <c r="U5" s="11"/>
      <c r="V5" s="11"/>
      <c r="W5" s="11"/>
      <c r="X5" s="11"/>
      <c r="Y5" s="11"/>
      <c r="Z5" s="23"/>
      <c r="AA5" s="11"/>
      <c r="AB5" s="11"/>
      <c r="AC5" s="11"/>
      <c r="AD5" s="11"/>
      <c r="AE5" s="11"/>
      <c r="AF5" s="23"/>
      <c r="AG5" s="11"/>
      <c r="AH5" s="11"/>
      <c r="AI5" s="11"/>
      <c r="AJ5" s="11"/>
      <c r="AK5" s="11"/>
      <c r="AL5" s="23"/>
      <c r="AM5" s="11"/>
      <c r="AN5" s="11"/>
      <c r="AO5" s="11"/>
      <c r="AP5" s="11"/>
      <c r="AQ5" s="11"/>
      <c r="AS5" s="11"/>
      <c r="AT5" s="11"/>
      <c r="AU5" s="11"/>
      <c r="AV5" s="11"/>
      <c r="AW5" s="11"/>
      <c r="AX5" s="23"/>
      <c r="AY5" s="11"/>
      <c r="AZ5" s="11"/>
      <c r="BA5" s="11"/>
      <c r="BB5" s="11"/>
      <c r="BC5" s="11"/>
      <c r="BD5" s="23"/>
      <c r="BE5" s="11"/>
      <c r="BF5" s="11"/>
      <c r="BG5" s="11"/>
      <c r="BH5" s="11"/>
      <c r="BI5" s="11"/>
      <c r="BJ5" s="23"/>
      <c r="BK5" s="11"/>
      <c r="BL5" s="11"/>
      <c r="BM5" s="11"/>
      <c r="BN5" s="11"/>
      <c r="BO5" s="11"/>
      <c r="BP5" s="23"/>
      <c r="BQ5" s="11"/>
      <c r="BR5" s="11"/>
      <c r="BS5" s="11"/>
      <c r="BT5" s="11"/>
      <c r="BU5" s="11"/>
      <c r="BV5" s="23"/>
      <c r="BW5" s="11"/>
      <c r="BX5" s="11"/>
      <c r="BY5" s="11"/>
      <c r="BZ5" s="11"/>
      <c r="CA5" s="11"/>
      <c r="CB5" s="23"/>
      <c r="CC5" s="11"/>
      <c r="CD5" s="11"/>
      <c r="CE5" s="11"/>
      <c r="CF5" s="11"/>
      <c r="CG5" s="11"/>
      <c r="CH5" s="23"/>
      <c r="CI5" s="11"/>
      <c r="CJ5" s="11"/>
      <c r="CK5" s="11"/>
      <c r="CL5" s="11"/>
      <c r="CM5" s="11"/>
      <c r="CN5" s="23"/>
      <c r="CO5" s="11"/>
      <c r="CP5" s="11"/>
      <c r="CQ5" s="11"/>
      <c r="CR5" s="11"/>
      <c r="CS5" s="11"/>
      <c r="CT5" s="23"/>
      <c r="CU5" s="11"/>
      <c r="CV5" s="11"/>
      <c r="CW5" s="11"/>
      <c r="CX5" s="11"/>
      <c r="CY5" s="11"/>
      <c r="CZ5" s="23"/>
      <c r="DA5" s="11"/>
      <c r="DB5" s="11"/>
      <c r="DC5" s="11"/>
    </row>
    <row r="6" spans="1:109" ht="12.75">
      <c r="A6" s="2" t="s">
        <v>0</v>
      </c>
      <c r="B6" s="37"/>
      <c r="C6" s="46"/>
      <c r="D6" s="44" t="s">
        <v>50</v>
      </c>
      <c r="E6" s="45"/>
      <c r="F6" s="45"/>
      <c r="G6" s="61"/>
      <c r="H6" s="23"/>
      <c r="I6" s="4" t="s">
        <v>47</v>
      </c>
      <c r="J6" s="13"/>
      <c r="K6" s="15"/>
      <c r="L6" s="45"/>
      <c r="M6" s="61"/>
      <c r="O6" s="4" t="s">
        <v>48</v>
      </c>
      <c r="P6" s="13"/>
      <c r="Q6" s="15"/>
      <c r="R6" s="48"/>
      <c r="S6" s="61"/>
      <c r="T6" s="23"/>
      <c r="U6" s="4" t="s">
        <v>17</v>
      </c>
      <c r="V6" s="13"/>
      <c r="W6" s="15"/>
      <c r="X6" s="48"/>
      <c r="Y6" s="61"/>
      <c r="Z6" s="23"/>
      <c r="AA6" s="4" t="s">
        <v>18</v>
      </c>
      <c r="AB6" s="13"/>
      <c r="AC6" s="15"/>
      <c r="AD6" s="48"/>
      <c r="AE6" s="61"/>
      <c r="AF6" s="23"/>
      <c r="AG6" s="4" t="s">
        <v>19</v>
      </c>
      <c r="AH6" s="13"/>
      <c r="AI6" s="15"/>
      <c r="AJ6" s="48"/>
      <c r="AK6" s="61"/>
      <c r="AL6" s="23"/>
      <c r="AM6" s="4" t="s">
        <v>20</v>
      </c>
      <c r="AN6" s="13"/>
      <c r="AO6" s="15"/>
      <c r="AP6" s="48"/>
      <c r="AQ6" s="61"/>
      <c r="AS6" s="4" t="s">
        <v>6</v>
      </c>
      <c r="AT6" s="13"/>
      <c r="AU6" s="15"/>
      <c r="AV6" s="48"/>
      <c r="AW6" s="61"/>
      <c r="AX6" s="23"/>
      <c r="AY6" s="4" t="s">
        <v>7</v>
      </c>
      <c r="AZ6" s="13"/>
      <c r="BA6" s="15"/>
      <c r="BB6" s="48"/>
      <c r="BC6" s="61"/>
      <c r="BD6" s="23"/>
      <c r="BE6" s="4" t="s">
        <v>8</v>
      </c>
      <c r="BF6" s="13"/>
      <c r="BG6" s="15"/>
      <c r="BH6" s="48"/>
      <c r="BI6" s="61"/>
      <c r="BJ6" s="23"/>
      <c r="BK6" s="4" t="s">
        <v>9</v>
      </c>
      <c r="BL6" s="13"/>
      <c r="BM6" s="15"/>
      <c r="BN6" s="48"/>
      <c r="BO6" s="61"/>
      <c r="BP6" s="23"/>
      <c r="BQ6" s="4" t="s">
        <v>10</v>
      </c>
      <c r="BR6" s="13"/>
      <c r="BS6" s="15"/>
      <c r="BT6" s="48"/>
      <c r="BU6" s="61"/>
      <c r="BV6" s="23"/>
      <c r="BW6" s="4" t="s">
        <v>11</v>
      </c>
      <c r="BX6" s="13"/>
      <c r="BY6" s="15"/>
      <c r="BZ6" s="48"/>
      <c r="CA6" s="61"/>
      <c r="CB6" s="23"/>
      <c r="CC6" s="4" t="s">
        <v>12</v>
      </c>
      <c r="CD6" s="13"/>
      <c r="CE6" s="15"/>
      <c r="CF6" s="48"/>
      <c r="CG6" s="61"/>
      <c r="CH6" s="23"/>
      <c r="CI6" s="4" t="s">
        <v>13</v>
      </c>
      <c r="CJ6" s="13"/>
      <c r="CK6" s="15"/>
      <c r="CL6" s="48"/>
      <c r="CM6" s="61"/>
      <c r="CN6" s="23"/>
      <c r="CO6" s="4" t="s">
        <v>14</v>
      </c>
      <c r="CP6" s="13"/>
      <c r="CQ6" s="15"/>
      <c r="CR6" s="48"/>
      <c r="CS6" s="61"/>
      <c r="CT6" s="23"/>
      <c r="CU6" s="4" t="s">
        <v>15</v>
      </c>
      <c r="CV6" s="13"/>
      <c r="CW6" s="15"/>
      <c r="CX6" s="48"/>
      <c r="CY6" s="61"/>
      <c r="CZ6" s="23"/>
      <c r="DA6" s="4" t="s">
        <v>16</v>
      </c>
      <c r="DB6" s="13"/>
      <c r="DC6" s="15"/>
      <c r="DD6" s="48"/>
      <c r="DE6" s="61"/>
    </row>
    <row r="7" spans="1:109" ht="12.75">
      <c r="A7" s="17" t="s">
        <v>1</v>
      </c>
      <c r="B7" s="38"/>
      <c r="C7" s="51" t="s">
        <v>59</v>
      </c>
      <c r="D7" s="41"/>
      <c r="E7" s="42"/>
      <c r="F7" s="45" t="s">
        <v>51</v>
      </c>
      <c r="G7" s="45" t="s">
        <v>51</v>
      </c>
      <c r="H7" s="33"/>
      <c r="I7" s="19"/>
      <c r="J7" s="20"/>
      <c r="K7" s="21"/>
      <c r="L7" s="45" t="s">
        <v>51</v>
      </c>
      <c r="M7" s="45" t="s">
        <v>51</v>
      </c>
      <c r="N7" s="22"/>
      <c r="O7" s="19"/>
      <c r="P7" s="20"/>
      <c r="Q7" s="21"/>
      <c r="R7" s="45" t="s">
        <v>51</v>
      </c>
      <c r="S7" s="45" t="s">
        <v>51</v>
      </c>
      <c r="T7" s="33"/>
      <c r="U7" s="19"/>
      <c r="V7" s="20">
        <v>0.112572</v>
      </c>
      <c r="W7" s="21"/>
      <c r="X7" s="45" t="s">
        <v>51</v>
      </c>
      <c r="Y7" s="45" t="s">
        <v>51</v>
      </c>
      <c r="Z7" s="33"/>
      <c r="AA7" s="19"/>
      <c r="AB7" s="20">
        <v>0.1044562</v>
      </c>
      <c r="AC7" s="21"/>
      <c r="AD7" s="45" t="s">
        <v>51</v>
      </c>
      <c r="AE7" s="45" t="s">
        <v>51</v>
      </c>
      <c r="AF7" s="33"/>
      <c r="AG7" s="19"/>
      <c r="AH7" s="20">
        <v>0.146921</v>
      </c>
      <c r="AI7" s="21"/>
      <c r="AJ7" s="45" t="s">
        <v>51</v>
      </c>
      <c r="AK7" s="45" t="s">
        <v>51</v>
      </c>
      <c r="AL7" s="33"/>
      <c r="AM7" s="19"/>
      <c r="AN7" s="20">
        <v>0.1685472</v>
      </c>
      <c r="AO7" s="21"/>
      <c r="AP7" s="45" t="s">
        <v>51</v>
      </c>
      <c r="AQ7" s="45" t="s">
        <v>51</v>
      </c>
      <c r="AR7" s="22"/>
      <c r="AS7" s="19">
        <v>0.1073086</v>
      </c>
      <c r="AT7" s="20">
        <v>0.1051065</v>
      </c>
      <c r="AU7" s="21"/>
      <c r="AV7" s="45" t="s">
        <v>51</v>
      </c>
      <c r="AW7" s="45" t="s">
        <v>51</v>
      </c>
      <c r="AX7" s="33"/>
      <c r="AY7" s="19">
        <v>0.0245276</v>
      </c>
      <c r="AZ7" s="20">
        <v>0.023945</v>
      </c>
      <c r="BA7" s="21"/>
      <c r="BB7" s="45" t="s">
        <v>51</v>
      </c>
      <c r="BC7" s="45" t="s">
        <v>51</v>
      </c>
      <c r="BD7" s="33"/>
      <c r="BE7" s="19">
        <v>0.0524075</v>
      </c>
      <c r="BF7" s="20">
        <v>0.051263</v>
      </c>
      <c r="BG7" s="21"/>
      <c r="BH7" s="45" t="s">
        <v>51</v>
      </c>
      <c r="BI7" s="45" t="s">
        <v>51</v>
      </c>
      <c r="BJ7" s="33"/>
      <c r="BK7" s="19">
        <v>0.0434346</v>
      </c>
      <c r="BL7" s="20">
        <v>0.042403</v>
      </c>
      <c r="BM7" s="21"/>
      <c r="BN7" s="45" t="s">
        <v>51</v>
      </c>
      <c r="BO7" s="45" t="s">
        <v>51</v>
      </c>
      <c r="BP7" s="33"/>
      <c r="BQ7" s="19">
        <v>0.0601748</v>
      </c>
      <c r="BR7" s="20">
        <v>0.0588456</v>
      </c>
      <c r="BS7" s="21"/>
      <c r="BT7" s="45" t="s">
        <v>51</v>
      </c>
      <c r="BU7" s="45" t="s">
        <v>51</v>
      </c>
      <c r="BV7" s="33"/>
      <c r="BW7" s="19">
        <v>0.003679</v>
      </c>
      <c r="BX7" s="20">
        <v>0.0035918</v>
      </c>
      <c r="BY7" s="21"/>
      <c r="BZ7" s="45" t="s">
        <v>51</v>
      </c>
      <c r="CA7" s="45" t="s">
        <v>51</v>
      </c>
      <c r="CB7" s="33"/>
      <c r="CC7" s="19">
        <v>0.0299646</v>
      </c>
      <c r="CD7" s="20">
        <v>0.0332781</v>
      </c>
      <c r="CE7" s="21"/>
      <c r="CF7" s="45" t="s">
        <v>51</v>
      </c>
      <c r="CG7" s="45" t="s">
        <v>51</v>
      </c>
      <c r="CH7" s="33"/>
      <c r="CI7" s="19">
        <v>0.0245276</v>
      </c>
      <c r="CJ7" s="20">
        <v>0.0255246</v>
      </c>
      <c r="CK7" s="21"/>
      <c r="CL7" s="45" t="s">
        <v>51</v>
      </c>
      <c r="CM7" s="45" t="s">
        <v>51</v>
      </c>
      <c r="CN7" s="33"/>
      <c r="CO7" s="19">
        <v>0.0459896</v>
      </c>
      <c r="CP7" s="20">
        <v>0.0449641</v>
      </c>
      <c r="CQ7" s="21"/>
      <c r="CR7" s="45" t="s">
        <v>51</v>
      </c>
      <c r="CS7" s="45" t="s">
        <v>51</v>
      </c>
      <c r="CT7" s="33"/>
      <c r="CU7" s="19">
        <v>0.0549324</v>
      </c>
      <c r="CV7" s="20">
        <v>0.0584699</v>
      </c>
      <c r="CW7" s="21"/>
      <c r="CX7" s="45" t="s">
        <v>51</v>
      </c>
      <c r="CY7" s="45" t="s">
        <v>51</v>
      </c>
      <c r="CZ7" s="33"/>
      <c r="DA7" s="19">
        <v>0.0205574</v>
      </c>
      <c r="DB7" s="20">
        <v>0.0201121</v>
      </c>
      <c r="DC7" s="21"/>
      <c r="DD7" s="45" t="s">
        <v>51</v>
      </c>
      <c r="DE7" s="45" t="s">
        <v>51</v>
      </c>
    </row>
    <row r="8" spans="1:109" ht="12.75">
      <c r="A8" s="3"/>
      <c r="B8" s="3"/>
      <c r="C8" s="5" t="s">
        <v>4</v>
      </c>
      <c r="D8" s="39" t="s">
        <v>5</v>
      </c>
      <c r="E8" s="5" t="s">
        <v>2</v>
      </c>
      <c r="F8" s="53" t="s">
        <v>55</v>
      </c>
      <c r="G8" s="53" t="s">
        <v>60</v>
      </c>
      <c r="H8" s="23"/>
      <c r="I8" s="5" t="s">
        <v>4</v>
      </c>
      <c r="J8" s="5" t="s">
        <v>5</v>
      </c>
      <c r="K8" s="5" t="s">
        <v>2</v>
      </c>
      <c r="L8" s="53" t="s">
        <v>55</v>
      </c>
      <c r="M8" s="53" t="s">
        <v>60</v>
      </c>
      <c r="N8" s="26"/>
      <c r="O8" s="5" t="s">
        <v>4</v>
      </c>
      <c r="P8" s="5" t="s">
        <v>5</v>
      </c>
      <c r="Q8" s="5" t="s">
        <v>2</v>
      </c>
      <c r="R8" s="53" t="s">
        <v>55</v>
      </c>
      <c r="S8" s="53" t="s">
        <v>60</v>
      </c>
      <c r="T8" s="23"/>
      <c r="U8" s="5" t="s">
        <v>4</v>
      </c>
      <c r="V8" s="5" t="s">
        <v>5</v>
      </c>
      <c r="W8" s="5" t="s">
        <v>2</v>
      </c>
      <c r="X8" s="53" t="s">
        <v>55</v>
      </c>
      <c r="Y8" s="53" t="s">
        <v>60</v>
      </c>
      <c r="Z8" s="23"/>
      <c r="AA8" s="5" t="s">
        <v>4</v>
      </c>
      <c r="AB8" s="5" t="s">
        <v>5</v>
      </c>
      <c r="AC8" s="5" t="s">
        <v>2</v>
      </c>
      <c r="AD8" s="53" t="s">
        <v>55</v>
      </c>
      <c r="AE8" s="53" t="s">
        <v>60</v>
      </c>
      <c r="AF8" s="23"/>
      <c r="AG8" s="5" t="s">
        <v>4</v>
      </c>
      <c r="AH8" s="5" t="s">
        <v>5</v>
      </c>
      <c r="AI8" s="5" t="s">
        <v>2</v>
      </c>
      <c r="AJ8" s="53" t="s">
        <v>55</v>
      </c>
      <c r="AK8" s="53" t="s">
        <v>60</v>
      </c>
      <c r="AL8" s="23"/>
      <c r="AM8" s="5" t="s">
        <v>4</v>
      </c>
      <c r="AN8" s="5" t="s">
        <v>5</v>
      </c>
      <c r="AO8" s="5" t="s">
        <v>2</v>
      </c>
      <c r="AP8" s="53" t="s">
        <v>55</v>
      </c>
      <c r="AQ8" s="53" t="s">
        <v>60</v>
      </c>
      <c r="AR8" s="26"/>
      <c r="AS8" s="5" t="s">
        <v>4</v>
      </c>
      <c r="AT8" s="5" t="s">
        <v>5</v>
      </c>
      <c r="AU8" s="5" t="s">
        <v>2</v>
      </c>
      <c r="AV8" s="53" t="s">
        <v>55</v>
      </c>
      <c r="AW8" s="53" t="s">
        <v>60</v>
      </c>
      <c r="AX8" s="23"/>
      <c r="AY8" s="5" t="s">
        <v>4</v>
      </c>
      <c r="AZ8" s="5" t="s">
        <v>5</v>
      </c>
      <c r="BA8" s="25" t="s">
        <v>2</v>
      </c>
      <c r="BB8" s="53" t="s">
        <v>55</v>
      </c>
      <c r="BC8" s="53" t="s">
        <v>60</v>
      </c>
      <c r="BD8" s="23"/>
      <c r="BE8" s="5" t="s">
        <v>4</v>
      </c>
      <c r="BF8" s="5" t="s">
        <v>5</v>
      </c>
      <c r="BG8" s="25" t="s">
        <v>2</v>
      </c>
      <c r="BH8" s="53" t="s">
        <v>55</v>
      </c>
      <c r="BI8" s="53" t="s">
        <v>60</v>
      </c>
      <c r="BJ8" s="23"/>
      <c r="BK8" s="5" t="s">
        <v>4</v>
      </c>
      <c r="BL8" s="5" t="s">
        <v>5</v>
      </c>
      <c r="BM8" s="5" t="s">
        <v>2</v>
      </c>
      <c r="BN8" s="53" t="s">
        <v>55</v>
      </c>
      <c r="BO8" s="53" t="s">
        <v>60</v>
      </c>
      <c r="BP8" s="23"/>
      <c r="BQ8" s="5" t="s">
        <v>4</v>
      </c>
      <c r="BR8" s="5" t="s">
        <v>5</v>
      </c>
      <c r="BS8" s="5" t="s">
        <v>2</v>
      </c>
      <c r="BT8" s="53" t="s">
        <v>55</v>
      </c>
      <c r="BU8" s="53" t="s">
        <v>60</v>
      </c>
      <c r="BV8" s="23"/>
      <c r="BW8" s="5" t="s">
        <v>4</v>
      </c>
      <c r="BX8" s="5" t="s">
        <v>5</v>
      </c>
      <c r="BY8" s="5" t="s">
        <v>2</v>
      </c>
      <c r="BZ8" s="53" t="s">
        <v>55</v>
      </c>
      <c r="CA8" s="53" t="s">
        <v>60</v>
      </c>
      <c r="CB8" s="23"/>
      <c r="CC8" s="5" t="s">
        <v>4</v>
      </c>
      <c r="CD8" s="5" t="s">
        <v>5</v>
      </c>
      <c r="CE8" s="5" t="s">
        <v>2</v>
      </c>
      <c r="CF8" s="53" t="s">
        <v>55</v>
      </c>
      <c r="CG8" s="53" t="s">
        <v>60</v>
      </c>
      <c r="CH8" s="23"/>
      <c r="CI8" s="5" t="s">
        <v>4</v>
      </c>
      <c r="CJ8" s="5" t="s">
        <v>5</v>
      </c>
      <c r="CK8" s="5" t="s">
        <v>2</v>
      </c>
      <c r="CL8" s="53" t="s">
        <v>55</v>
      </c>
      <c r="CM8" s="53" t="s">
        <v>60</v>
      </c>
      <c r="CN8" s="23"/>
      <c r="CO8" s="5" t="s">
        <v>4</v>
      </c>
      <c r="CP8" s="5" t="s">
        <v>5</v>
      </c>
      <c r="CQ8" s="5" t="s">
        <v>2</v>
      </c>
      <c r="CR8" s="53" t="s">
        <v>55</v>
      </c>
      <c r="CS8" s="53" t="s">
        <v>60</v>
      </c>
      <c r="CT8" s="23"/>
      <c r="CU8" s="5" t="s">
        <v>4</v>
      </c>
      <c r="CV8" s="5" t="s">
        <v>5</v>
      </c>
      <c r="CW8" s="5" t="s">
        <v>2</v>
      </c>
      <c r="CX8" s="53" t="s">
        <v>55</v>
      </c>
      <c r="CY8" s="53" t="s">
        <v>60</v>
      </c>
      <c r="CZ8" s="23"/>
      <c r="DA8" s="5" t="s">
        <v>4</v>
      </c>
      <c r="DB8" s="5" t="s">
        <v>5</v>
      </c>
      <c r="DC8" s="5" t="s">
        <v>2</v>
      </c>
      <c r="DD8" s="53" t="s">
        <v>55</v>
      </c>
      <c r="DE8" s="53" t="s">
        <v>60</v>
      </c>
    </row>
    <row r="9" spans="1:109" ht="12.75">
      <c r="A9" s="52">
        <v>40087</v>
      </c>
      <c r="B9" s="1"/>
      <c r="C9" s="35">
        <v>3945000</v>
      </c>
      <c r="D9" s="35">
        <v>27944</v>
      </c>
      <c r="E9" s="11">
        <f>+C9+D9</f>
        <v>3972944</v>
      </c>
      <c r="F9" s="11">
        <v>188268</v>
      </c>
      <c r="G9" s="11">
        <v>285772</v>
      </c>
      <c r="H9" s="23"/>
      <c r="I9" s="36">
        <f>AA9+AG9+AM9</f>
        <v>1656601.758</v>
      </c>
      <c r="J9" s="36">
        <f>AB9+AH9+AN9</f>
        <v>11734.3674336</v>
      </c>
      <c r="K9" s="36">
        <f>I9+J9</f>
        <v>1668336.1254335998</v>
      </c>
      <c r="L9" s="36">
        <f>AD9+AJ9+AP9</f>
        <v>79058.32693920001</v>
      </c>
      <c r="M9" s="36">
        <f>AE9+AK9+AQ9</f>
        <v>120002.6356368</v>
      </c>
      <c r="O9" s="36">
        <f>AS9+AY9+BE9+BK9+BQ9+BW9+CC9+CI9+CO9+CU9+DA9</f>
        <v>1844302.0965</v>
      </c>
      <c r="P9" s="36">
        <f>AT9+AZ9+BF9+BL9+BR9+BX9+CD9+CJ9+CP9+CV9+DB9</f>
        <v>13063.923392800001</v>
      </c>
      <c r="Q9" s="36">
        <f>O9+P9</f>
        <v>1857366.0198928</v>
      </c>
      <c r="R9" s="36">
        <f>AV9+BB9+BH9+BN9+BT9+BZ9+CF9+CL9+CR9+CX9+DD9</f>
        <v>88015.9865916</v>
      </c>
      <c r="S9" s="36">
        <f>AW9+BC9+BI9+BO9+BU9+CA9+CG9+CM9+CS9+CY9+DE9</f>
        <v>133599.46735639998</v>
      </c>
      <c r="T9" s="23"/>
      <c r="U9" s="11">
        <f>$C9*V$7</f>
        <v>444096.54000000004</v>
      </c>
      <c r="V9" s="11">
        <f>$D9*V$7</f>
        <v>3145.711968</v>
      </c>
      <c r="W9" s="11">
        <f>SUM(U9:V9)</f>
        <v>447242.251968</v>
      </c>
      <c r="X9" s="11">
        <f>V$7*$F9</f>
        <v>21193.705296</v>
      </c>
      <c r="Y9" s="11">
        <f>V$7*$G9</f>
        <v>32169.925584</v>
      </c>
      <c r="Z9" s="23"/>
      <c r="AA9" s="11">
        <f>$C9*AB$7</f>
        <v>412079.709</v>
      </c>
      <c r="AB9" s="11">
        <f>$D9*AB$7</f>
        <v>2918.9240528</v>
      </c>
      <c r="AC9" s="11">
        <f>SUM(AA9:AB9)</f>
        <v>414998.63305279997</v>
      </c>
      <c r="AD9" s="11">
        <f>AB$7*$F9</f>
        <v>19665.7598616</v>
      </c>
      <c r="AE9" s="11">
        <f>AB$7*$G9</f>
        <v>29850.6571864</v>
      </c>
      <c r="AF9" s="23"/>
      <c r="AG9" s="11">
        <f>$C9*AH$7</f>
        <v>579603.345</v>
      </c>
      <c r="AH9" s="11">
        <f>$D9*AH$7</f>
        <v>4105.560424</v>
      </c>
      <c r="AI9" s="11">
        <f>SUM(AG9:AH9)</f>
        <v>583708.905424</v>
      </c>
      <c r="AJ9" s="11">
        <f>AH$7*$F9</f>
        <v>27660.522828</v>
      </c>
      <c r="AK9" s="11">
        <f>AH$7*$G9</f>
        <v>41985.908012</v>
      </c>
      <c r="AL9" s="23"/>
      <c r="AM9" s="11">
        <f>$C9*AN$7</f>
        <v>664918.704</v>
      </c>
      <c r="AN9" s="11">
        <f>$D9*AN$7</f>
        <v>4709.8829568</v>
      </c>
      <c r="AO9" s="11">
        <f>SUM(AM9:AN9)</f>
        <v>669628.5869568001</v>
      </c>
      <c r="AP9" s="11">
        <f>AN$7*$F9</f>
        <v>31732.044249600003</v>
      </c>
      <c r="AQ9" s="11">
        <f>AN$7*$G9</f>
        <v>48166.070438400006</v>
      </c>
      <c r="AS9" s="11">
        <f>$C9*AT$7</f>
        <v>414645.1425</v>
      </c>
      <c r="AT9" s="11">
        <f>$D9*AT$7</f>
        <v>2937.0960360000004</v>
      </c>
      <c r="AU9" s="11">
        <f>SUM(AS9:AT9)</f>
        <v>417582.238536</v>
      </c>
      <c r="AV9" s="11">
        <f>AT$7*$F9</f>
        <v>19788.190542</v>
      </c>
      <c r="AW9" s="11">
        <f>AT$7*$G9</f>
        <v>30036.494718</v>
      </c>
      <c r="AX9" s="23"/>
      <c r="AY9" s="11">
        <f>$C9*AZ$7</f>
        <v>94463.02500000001</v>
      </c>
      <c r="AZ9" s="11">
        <f>$D9*AZ$7</f>
        <v>669.11908</v>
      </c>
      <c r="BA9" s="11">
        <f>SUM(AY9:AZ9)</f>
        <v>95132.14408000001</v>
      </c>
      <c r="BB9" s="11">
        <f>AZ$7*$F9</f>
        <v>4508.07726</v>
      </c>
      <c r="BC9" s="11">
        <f>AZ$7*$G9</f>
        <v>6842.81054</v>
      </c>
      <c r="BD9" s="23"/>
      <c r="BE9" s="11">
        <f>$C9*BF$7</f>
        <v>202232.535</v>
      </c>
      <c r="BF9" s="11">
        <f>$D9*BF$7</f>
        <v>1432.4932720000002</v>
      </c>
      <c r="BG9" s="11">
        <f>SUM(BE9:BF9)</f>
        <v>203665.028272</v>
      </c>
      <c r="BH9" s="11">
        <f>BF$7*$F9</f>
        <v>9651.182484</v>
      </c>
      <c r="BI9" s="11">
        <f>BF$7*$G9</f>
        <v>14649.530036</v>
      </c>
      <c r="BJ9" s="23"/>
      <c r="BK9" s="11">
        <f>$C9*BL$7</f>
        <v>167279.83500000002</v>
      </c>
      <c r="BL9" s="11">
        <f>$D9*BL$7</f>
        <v>1184.9094320000002</v>
      </c>
      <c r="BM9" s="11">
        <f>SUM(BK9:BL9)</f>
        <v>168464.744432</v>
      </c>
      <c r="BN9" s="11">
        <f>BL$7*$F9</f>
        <v>7983.128004</v>
      </c>
      <c r="BO9" s="11">
        <f>BL$7*$G9</f>
        <v>12117.590116000001</v>
      </c>
      <c r="BP9" s="23"/>
      <c r="BQ9" s="11">
        <f>$C9*BR$7</f>
        <v>232145.892</v>
      </c>
      <c r="BR9" s="11">
        <f>$D9*BR$7</f>
        <v>1644.3814464</v>
      </c>
      <c r="BS9" s="11">
        <f>SUM(BQ9:BR9)</f>
        <v>233790.27344639998</v>
      </c>
      <c r="BT9" s="11">
        <f>BR$7*$F9</f>
        <v>11078.7434208</v>
      </c>
      <c r="BU9" s="11">
        <f>BR$7*$G9</f>
        <v>16816.4248032</v>
      </c>
      <c r="BV9" s="23"/>
      <c r="BW9" s="11">
        <f>$C9*BX$7</f>
        <v>14169.651</v>
      </c>
      <c r="BX9" s="11">
        <f>$D9*BX$7</f>
        <v>100.3692592</v>
      </c>
      <c r="BY9" s="11">
        <f>SUM(BW9:BX9)</f>
        <v>14270.0202592</v>
      </c>
      <c r="BZ9" s="11">
        <f>BX$7*$F9</f>
        <v>676.2210024</v>
      </c>
      <c r="CA9" s="11">
        <f>BX$7*$G9</f>
        <v>1026.4358696</v>
      </c>
      <c r="CB9" s="23"/>
      <c r="CC9" s="11">
        <f>$C9*CD$7</f>
        <v>131282.1045</v>
      </c>
      <c r="CD9" s="11">
        <f>$D9*CD$7</f>
        <v>929.9232264</v>
      </c>
      <c r="CE9" s="11">
        <f>SUM(CC9:CD9)</f>
        <v>132212.02772639997</v>
      </c>
      <c r="CF9" s="11">
        <f>CD$7*$F9</f>
        <v>6265.2013308</v>
      </c>
      <c r="CG9" s="11">
        <f>CD$7*$G9</f>
        <v>9509.9491932</v>
      </c>
      <c r="CH9" s="23"/>
      <c r="CI9" s="11">
        <f>$C9*CJ$7</f>
        <v>100694.547</v>
      </c>
      <c r="CJ9" s="11">
        <f>$D9*CJ$7</f>
        <v>713.2594224000001</v>
      </c>
      <c r="CK9" s="11">
        <f>SUM(CI9:CJ9)</f>
        <v>101407.80642240001</v>
      </c>
      <c r="CL9" s="11">
        <f>CJ$7*$F9</f>
        <v>4805.465392800001</v>
      </c>
      <c r="CM9" s="11">
        <f>CJ$7*$G9</f>
        <v>7294.215991200001</v>
      </c>
      <c r="CN9" s="23"/>
      <c r="CO9" s="11">
        <f>$C9*CP$7</f>
        <v>177383.3745</v>
      </c>
      <c r="CP9" s="11">
        <f>$D9*CP$7</f>
        <v>1256.4768104</v>
      </c>
      <c r="CQ9" s="11">
        <f>SUM(CO9:CP9)</f>
        <v>178639.8513104</v>
      </c>
      <c r="CR9" s="11">
        <f>CP$7*$F9</f>
        <v>8465.3011788</v>
      </c>
      <c r="CS9" s="11">
        <f>CP$7*$G9</f>
        <v>12849.4807852</v>
      </c>
      <c r="CT9" s="23"/>
      <c r="CU9" s="11">
        <f>$C9*CV$7</f>
        <v>230663.7555</v>
      </c>
      <c r="CV9" s="11">
        <f>$D9*CV$7</f>
        <v>1633.8828856</v>
      </c>
      <c r="CW9" s="11">
        <f>SUM(CU9:CV9)</f>
        <v>232297.6383856</v>
      </c>
      <c r="CX9" s="11">
        <f>CV$7*$F9</f>
        <v>11008.0111332</v>
      </c>
      <c r="CY9" s="11">
        <f>CV$7*$G9</f>
        <v>16709.060262799998</v>
      </c>
      <c r="CZ9" s="23"/>
      <c r="DA9" s="11">
        <f>$C9*DB$7</f>
        <v>79342.2345</v>
      </c>
      <c r="DB9" s="11">
        <f>$D9*DB$7</f>
        <v>562.0125224</v>
      </c>
      <c r="DC9" s="11">
        <f>SUM(DA9:DB9)</f>
        <v>79904.2470224</v>
      </c>
      <c r="DD9" s="11">
        <f>DB$7*$F9</f>
        <v>3786.4648428</v>
      </c>
      <c r="DE9" s="11">
        <f>DB$7*$G9</f>
        <v>5747.4750412</v>
      </c>
    </row>
    <row r="10" spans="1:109" ht="12.75">
      <c r="A10" s="52">
        <v>40269</v>
      </c>
      <c r="B10" s="1"/>
      <c r="C10" s="35"/>
      <c r="D10" s="35"/>
      <c r="E10" s="11"/>
      <c r="F10" s="11"/>
      <c r="G10" s="11"/>
      <c r="H10" s="23"/>
      <c r="I10" s="36"/>
      <c r="J10" s="36"/>
      <c r="K10" s="36"/>
      <c r="L10" s="36"/>
      <c r="M10" s="11"/>
      <c r="N10" s="8"/>
      <c r="O10" s="36"/>
      <c r="P10" s="36"/>
      <c r="Q10" s="36"/>
      <c r="R10" s="36"/>
      <c r="S10" s="11"/>
      <c r="T10" s="23"/>
      <c r="U10" s="11"/>
      <c r="V10" s="11"/>
      <c r="W10" s="11"/>
      <c r="X10" s="11"/>
      <c r="Y10" s="11"/>
      <c r="Z10" s="34"/>
      <c r="AA10" s="11"/>
      <c r="AB10" s="11"/>
      <c r="AC10" s="11"/>
      <c r="AD10" s="11"/>
      <c r="AE10" s="11"/>
      <c r="AF10" s="34"/>
      <c r="AG10" s="11"/>
      <c r="AH10" s="11"/>
      <c r="AI10" s="11"/>
      <c r="AJ10" s="11"/>
      <c r="AK10" s="11"/>
      <c r="AL10" s="34"/>
      <c r="AM10" s="11"/>
      <c r="AN10" s="11"/>
      <c r="AO10" s="11"/>
      <c r="AP10" s="11"/>
      <c r="AQ10" s="11"/>
      <c r="AR10" s="8"/>
      <c r="AS10" s="11"/>
      <c r="AT10" s="11"/>
      <c r="AU10" s="11"/>
      <c r="AV10" s="11"/>
      <c r="AW10" s="11"/>
      <c r="AX10" s="34"/>
      <c r="AY10" s="11"/>
      <c r="AZ10" s="11"/>
      <c r="BA10" s="11"/>
      <c r="BB10" s="11"/>
      <c r="BC10" s="11"/>
      <c r="BD10" s="34"/>
      <c r="BE10" s="11"/>
      <c r="BF10" s="11"/>
      <c r="BG10" s="11"/>
      <c r="BH10" s="11"/>
      <c r="BI10" s="11"/>
      <c r="BJ10" s="34"/>
      <c r="BK10" s="11"/>
      <c r="BL10" s="11"/>
      <c r="BM10" s="11"/>
      <c r="BN10" s="11"/>
      <c r="BO10" s="11"/>
      <c r="BP10" s="34"/>
      <c r="BQ10" s="11"/>
      <c r="BR10" s="11"/>
      <c r="BS10" s="11"/>
      <c r="BT10" s="11"/>
      <c r="BU10" s="11"/>
      <c r="BV10" s="34"/>
      <c r="BW10" s="11"/>
      <c r="BX10" s="11"/>
      <c r="BY10" s="11"/>
      <c r="BZ10" s="11"/>
      <c r="CA10" s="11"/>
      <c r="CB10" s="34"/>
      <c r="CC10" s="11"/>
      <c r="CD10" s="11"/>
      <c r="CE10" s="11"/>
      <c r="CF10" s="11"/>
      <c r="CG10" s="11"/>
      <c r="CH10" s="34"/>
      <c r="CI10" s="11"/>
      <c r="CJ10" s="11"/>
      <c r="CK10" s="11"/>
      <c r="CL10" s="11"/>
      <c r="CM10" s="11"/>
      <c r="CN10" s="34"/>
      <c r="CO10" s="11"/>
      <c r="CP10" s="11"/>
      <c r="CQ10" s="11"/>
      <c r="CR10" s="11"/>
      <c r="CS10" s="11"/>
      <c r="CT10" s="34"/>
      <c r="CU10" s="11"/>
      <c r="CV10" s="11"/>
      <c r="CW10" s="11"/>
      <c r="CX10" s="11"/>
      <c r="CY10" s="11"/>
      <c r="CZ10" s="34"/>
      <c r="DA10" s="11"/>
      <c r="DB10" s="11"/>
      <c r="DC10" s="11"/>
      <c r="DE10" s="11"/>
    </row>
    <row r="11" spans="1:109" ht="12.75">
      <c r="A11" s="52">
        <v>40452</v>
      </c>
      <c r="B11" s="1"/>
      <c r="C11" s="35"/>
      <c r="D11" s="35"/>
      <c r="E11" s="11"/>
      <c r="F11" s="11"/>
      <c r="G11" s="11"/>
      <c r="H11" s="23"/>
      <c r="I11" s="36"/>
      <c r="J11" s="36"/>
      <c r="K11" s="36"/>
      <c r="L11" s="36"/>
      <c r="M11" s="11"/>
      <c r="N11" s="8"/>
      <c r="O11" s="36"/>
      <c r="P11" s="36"/>
      <c r="Q11" s="36"/>
      <c r="R11" s="36"/>
      <c r="S11" s="11"/>
      <c r="T11" s="23"/>
      <c r="U11" s="11"/>
      <c r="V11" s="11"/>
      <c r="W11" s="11"/>
      <c r="X11" s="11"/>
      <c r="Y11" s="11"/>
      <c r="Z11" s="34"/>
      <c r="AA11" s="11"/>
      <c r="AB11" s="11"/>
      <c r="AC11" s="11"/>
      <c r="AD11" s="11"/>
      <c r="AE11" s="11"/>
      <c r="AF11" s="34"/>
      <c r="AG11" s="11"/>
      <c r="AH11" s="11"/>
      <c r="AI11" s="11"/>
      <c r="AJ11" s="11"/>
      <c r="AK11" s="11"/>
      <c r="AL11" s="34"/>
      <c r="AM11" s="11"/>
      <c r="AN11" s="11"/>
      <c r="AO11" s="11"/>
      <c r="AP11" s="11"/>
      <c r="AQ11" s="11"/>
      <c r="AR11" s="8"/>
      <c r="AS11" s="11"/>
      <c r="AT11" s="11"/>
      <c r="AU11" s="11"/>
      <c r="AV11" s="11"/>
      <c r="AW11" s="11"/>
      <c r="AX11" s="34"/>
      <c r="AY11" s="11"/>
      <c r="AZ11" s="11"/>
      <c r="BA11" s="11"/>
      <c r="BB11" s="11"/>
      <c r="BC11" s="11"/>
      <c r="BD11" s="34"/>
      <c r="BE11" s="11"/>
      <c r="BF11" s="11"/>
      <c r="BG11" s="11"/>
      <c r="BH11" s="11"/>
      <c r="BI11" s="11"/>
      <c r="BJ11" s="34"/>
      <c r="BK11" s="11"/>
      <c r="BL11" s="11"/>
      <c r="BM11" s="11"/>
      <c r="BN11" s="11"/>
      <c r="BO11" s="11"/>
      <c r="BP11" s="34"/>
      <c r="BQ11" s="11"/>
      <c r="BR11" s="11"/>
      <c r="BS11" s="11"/>
      <c r="BT11" s="11"/>
      <c r="BU11" s="11"/>
      <c r="BV11" s="34"/>
      <c r="BW11" s="11"/>
      <c r="BX11" s="11"/>
      <c r="BY11" s="11"/>
      <c r="BZ11" s="11"/>
      <c r="CA11" s="11"/>
      <c r="CB11" s="34"/>
      <c r="CC11" s="11"/>
      <c r="CD11" s="11"/>
      <c r="CE11" s="11"/>
      <c r="CF11" s="11"/>
      <c r="CG11" s="11"/>
      <c r="CH11" s="34"/>
      <c r="CI11" s="11"/>
      <c r="CJ11" s="11"/>
      <c r="CK11" s="11"/>
      <c r="CL11" s="11"/>
      <c r="CM11" s="11"/>
      <c r="CN11" s="34"/>
      <c r="CO11" s="11"/>
      <c r="CP11" s="11"/>
      <c r="CQ11" s="11"/>
      <c r="CR11" s="11"/>
      <c r="CS11" s="11"/>
      <c r="CT11" s="34"/>
      <c r="CU11" s="11"/>
      <c r="CV11" s="11"/>
      <c r="CW11" s="11"/>
      <c r="CX11" s="11"/>
      <c r="CY11" s="11"/>
      <c r="CZ11" s="34"/>
      <c r="DA11" s="11"/>
      <c r="DB11" s="11"/>
      <c r="DC11" s="11"/>
      <c r="DE11" s="11"/>
    </row>
    <row r="12" spans="1:109" ht="12.75">
      <c r="A12" s="52">
        <v>40634</v>
      </c>
      <c r="B12" s="1"/>
      <c r="C12" s="35"/>
      <c r="D12" s="35"/>
      <c r="E12" s="11"/>
      <c r="F12" s="11"/>
      <c r="G12" s="11"/>
      <c r="H12" s="23"/>
      <c r="I12" s="36"/>
      <c r="J12" s="36"/>
      <c r="K12" s="36"/>
      <c r="L12" s="36"/>
      <c r="M12" s="11"/>
      <c r="N12" s="8"/>
      <c r="O12" s="36"/>
      <c r="P12" s="36"/>
      <c r="Q12" s="36"/>
      <c r="R12" s="36"/>
      <c r="S12" s="11"/>
      <c r="T12" s="23"/>
      <c r="U12" s="11"/>
      <c r="V12" s="11"/>
      <c r="W12" s="11"/>
      <c r="X12" s="11"/>
      <c r="Y12" s="11"/>
      <c r="Z12" s="34"/>
      <c r="AA12" s="11"/>
      <c r="AB12" s="11"/>
      <c r="AC12" s="11"/>
      <c r="AD12" s="11"/>
      <c r="AE12" s="11"/>
      <c r="AF12" s="34"/>
      <c r="AG12" s="11"/>
      <c r="AH12" s="11"/>
      <c r="AI12" s="11"/>
      <c r="AJ12" s="11"/>
      <c r="AK12" s="11"/>
      <c r="AL12" s="34"/>
      <c r="AM12" s="11"/>
      <c r="AN12" s="11"/>
      <c r="AO12" s="11"/>
      <c r="AP12" s="11"/>
      <c r="AQ12" s="11"/>
      <c r="AR12" s="8"/>
      <c r="AS12" s="11"/>
      <c r="AT12" s="11"/>
      <c r="AU12" s="11"/>
      <c r="AV12" s="11"/>
      <c r="AW12" s="11"/>
      <c r="AX12" s="34"/>
      <c r="AY12" s="11"/>
      <c r="AZ12" s="11"/>
      <c r="BA12" s="11"/>
      <c r="BB12" s="11"/>
      <c r="BC12" s="11"/>
      <c r="BD12" s="34"/>
      <c r="BE12" s="11"/>
      <c r="BF12" s="11"/>
      <c r="BG12" s="11"/>
      <c r="BH12" s="11"/>
      <c r="BI12" s="11"/>
      <c r="BJ12" s="34"/>
      <c r="BK12" s="11"/>
      <c r="BL12" s="11"/>
      <c r="BM12" s="11"/>
      <c r="BN12" s="11"/>
      <c r="BO12" s="11"/>
      <c r="BP12" s="34"/>
      <c r="BQ12" s="11"/>
      <c r="BR12" s="11"/>
      <c r="BS12" s="11"/>
      <c r="BT12" s="11"/>
      <c r="BU12" s="11"/>
      <c r="BV12" s="34"/>
      <c r="BW12" s="11"/>
      <c r="BX12" s="11"/>
      <c r="BY12" s="11"/>
      <c r="BZ12" s="11"/>
      <c r="CA12" s="11"/>
      <c r="CB12" s="34"/>
      <c r="CC12" s="11"/>
      <c r="CD12" s="11"/>
      <c r="CE12" s="11"/>
      <c r="CF12" s="11"/>
      <c r="CG12" s="11"/>
      <c r="CH12" s="34"/>
      <c r="CI12" s="11"/>
      <c r="CJ12" s="11"/>
      <c r="CK12" s="11"/>
      <c r="CL12" s="11"/>
      <c r="CM12" s="11"/>
      <c r="CN12" s="34"/>
      <c r="CO12" s="11"/>
      <c r="CP12" s="11"/>
      <c r="CQ12" s="11"/>
      <c r="CR12" s="11"/>
      <c r="CS12" s="11"/>
      <c r="CT12" s="34"/>
      <c r="CU12" s="11"/>
      <c r="CV12" s="11"/>
      <c r="CW12" s="11"/>
      <c r="CX12" s="11"/>
      <c r="CY12" s="11"/>
      <c r="CZ12" s="34"/>
      <c r="DA12" s="11"/>
      <c r="DB12" s="11"/>
      <c r="DC12" s="11"/>
      <c r="DE12" s="11"/>
    </row>
    <row r="13" spans="1:109" ht="12.75">
      <c r="A13" s="52">
        <v>40817</v>
      </c>
      <c r="B13" s="1"/>
      <c r="C13" s="35"/>
      <c r="D13" s="35"/>
      <c r="E13" s="11"/>
      <c r="F13" s="11"/>
      <c r="G13" s="11"/>
      <c r="H13" s="23"/>
      <c r="I13" s="36"/>
      <c r="J13" s="36"/>
      <c r="K13" s="36"/>
      <c r="L13" s="36"/>
      <c r="M13" s="11"/>
      <c r="N13" s="8"/>
      <c r="O13" s="36"/>
      <c r="P13" s="36"/>
      <c r="Q13" s="36"/>
      <c r="R13" s="36"/>
      <c r="S13" s="11"/>
      <c r="T13" s="23"/>
      <c r="U13" s="11"/>
      <c r="V13" s="11"/>
      <c r="W13" s="11"/>
      <c r="X13" s="11"/>
      <c r="Y13" s="11"/>
      <c r="Z13" s="34"/>
      <c r="AA13" s="11"/>
      <c r="AB13" s="11"/>
      <c r="AC13" s="11"/>
      <c r="AD13" s="11"/>
      <c r="AE13" s="11"/>
      <c r="AF13" s="34"/>
      <c r="AG13" s="11"/>
      <c r="AH13" s="11"/>
      <c r="AI13" s="11"/>
      <c r="AJ13" s="11"/>
      <c r="AK13" s="11"/>
      <c r="AL13" s="34"/>
      <c r="AM13" s="11"/>
      <c r="AN13" s="11"/>
      <c r="AO13" s="11"/>
      <c r="AP13" s="11"/>
      <c r="AQ13" s="11"/>
      <c r="AR13" s="8"/>
      <c r="AS13" s="11"/>
      <c r="AT13" s="11"/>
      <c r="AU13" s="11"/>
      <c r="AV13" s="11"/>
      <c r="AW13" s="11"/>
      <c r="AX13" s="34"/>
      <c r="AY13" s="11"/>
      <c r="AZ13" s="11"/>
      <c r="BA13" s="11"/>
      <c r="BB13" s="11"/>
      <c r="BC13" s="11"/>
      <c r="BD13" s="34"/>
      <c r="BE13" s="11"/>
      <c r="BF13" s="11"/>
      <c r="BG13" s="11"/>
      <c r="BH13" s="11"/>
      <c r="BI13" s="11"/>
      <c r="BJ13" s="34"/>
      <c r="BK13" s="11"/>
      <c r="BL13" s="11"/>
      <c r="BM13" s="11"/>
      <c r="BN13" s="11"/>
      <c r="BO13" s="11"/>
      <c r="BP13" s="34"/>
      <c r="BQ13" s="11"/>
      <c r="BR13" s="11"/>
      <c r="BS13" s="11"/>
      <c r="BT13" s="11"/>
      <c r="BU13" s="11"/>
      <c r="BV13" s="34"/>
      <c r="BW13" s="11"/>
      <c r="BX13" s="11"/>
      <c r="BY13" s="11"/>
      <c r="BZ13" s="11"/>
      <c r="CA13" s="11"/>
      <c r="CB13" s="34"/>
      <c r="CC13" s="11"/>
      <c r="CD13" s="11"/>
      <c r="CE13" s="11"/>
      <c r="CF13" s="11"/>
      <c r="CG13" s="11"/>
      <c r="CH13" s="34"/>
      <c r="CI13" s="11"/>
      <c r="CJ13" s="11"/>
      <c r="CK13" s="11"/>
      <c r="CL13" s="11"/>
      <c r="CM13" s="11"/>
      <c r="CN13" s="34"/>
      <c r="CO13" s="11"/>
      <c r="CP13" s="11"/>
      <c r="CQ13" s="11"/>
      <c r="CR13" s="11"/>
      <c r="CS13" s="11"/>
      <c r="CT13" s="34"/>
      <c r="CU13" s="11"/>
      <c r="CV13" s="11"/>
      <c r="CW13" s="11"/>
      <c r="CX13" s="11"/>
      <c r="CY13" s="11"/>
      <c r="CZ13" s="34"/>
      <c r="DA13" s="11"/>
      <c r="DB13" s="11"/>
      <c r="DC13" s="11"/>
      <c r="DE13" s="11"/>
    </row>
    <row r="14" spans="1:109" ht="12.75">
      <c r="A14" s="52">
        <v>41000</v>
      </c>
      <c r="B14" s="1"/>
      <c r="C14" s="35"/>
      <c r="D14" s="35"/>
      <c r="E14" s="11"/>
      <c r="F14" s="11"/>
      <c r="G14" s="11"/>
      <c r="H14" s="23"/>
      <c r="I14" s="36"/>
      <c r="J14" s="36"/>
      <c r="K14" s="36"/>
      <c r="L14" s="36"/>
      <c r="M14" s="11"/>
      <c r="N14" s="8"/>
      <c r="O14" s="36"/>
      <c r="P14" s="36"/>
      <c r="Q14" s="36"/>
      <c r="R14" s="36"/>
      <c r="S14" s="11"/>
      <c r="T14" s="23"/>
      <c r="U14" s="11"/>
      <c r="V14" s="11"/>
      <c r="W14" s="11"/>
      <c r="X14" s="11"/>
      <c r="Y14" s="11"/>
      <c r="Z14" s="34"/>
      <c r="AA14" s="11"/>
      <c r="AB14" s="11"/>
      <c r="AC14" s="11"/>
      <c r="AD14" s="11"/>
      <c r="AE14" s="11"/>
      <c r="AF14" s="34"/>
      <c r="AG14" s="11"/>
      <c r="AH14" s="11"/>
      <c r="AI14" s="11"/>
      <c r="AJ14" s="11"/>
      <c r="AK14" s="11"/>
      <c r="AL14" s="34"/>
      <c r="AM14" s="11"/>
      <c r="AN14" s="11"/>
      <c r="AO14" s="11"/>
      <c r="AP14" s="11"/>
      <c r="AQ14" s="11"/>
      <c r="AR14" s="8"/>
      <c r="AS14" s="11"/>
      <c r="AT14" s="11"/>
      <c r="AU14" s="11"/>
      <c r="AV14" s="11"/>
      <c r="AW14" s="11"/>
      <c r="AX14" s="34"/>
      <c r="AY14" s="11"/>
      <c r="AZ14" s="11"/>
      <c r="BA14" s="11"/>
      <c r="BB14" s="11"/>
      <c r="BC14" s="11"/>
      <c r="BD14" s="34"/>
      <c r="BE14" s="11"/>
      <c r="BF14" s="11"/>
      <c r="BG14" s="11"/>
      <c r="BH14" s="11"/>
      <c r="BI14" s="11"/>
      <c r="BJ14" s="34"/>
      <c r="BK14" s="11"/>
      <c r="BL14" s="11"/>
      <c r="BM14" s="11"/>
      <c r="BN14" s="11"/>
      <c r="BO14" s="11"/>
      <c r="BP14" s="34"/>
      <c r="BQ14" s="11"/>
      <c r="BR14" s="11"/>
      <c r="BS14" s="11"/>
      <c r="BT14" s="11"/>
      <c r="BU14" s="11"/>
      <c r="BV14" s="34"/>
      <c r="BW14" s="11"/>
      <c r="BX14" s="11"/>
      <c r="BY14" s="11"/>
      <c r="BZ14" s="11"/>
      <c r="CA14" s="11"/>
      <c r="CB14" s="34"/>
      <c r="CC14" s="11"/>
      <c r="CD14" s="11"/>
      <c r="CE14" s="11"/>
      <c r="CF14" s="11"/>
      <c r="CG14" s="11"/>
      <c r="CH14" s="34"/>
      <c r="CI14" s="11"/>
      <c r="CJ14" s="11"/>
      <c r="CK14" s="11"/>
      <c r="CL14" s="11"/>
      <c r="CM14" s="11"/>
      <c r="CN14" s="34"/>
      <c r="CO14" s="11"/>
      <c r="CP14" s="11"/>
      <c r="CQ14" s="11"/>
      <c r="CR14" s="11"/>
      <c r="CS14" s="11"/>
      <c r="CT14" s="34"/>
      <c r="CU14" s="11"/>
      <c r="CV14" s="11"/>
      <c r="CW14" s="11"/>
      <c r="CX14" s="11"/>
      <c r="CY14" s="11"/>
      <c r="CZ14" s="34"/>
      <c r="DA14" s="11"/>
      <c r="DB14" s="11"/>
      <c r="DC14" s="11"/>
      <c r="DE14" s="11"/>
    </row>
    <row r="15" spans="1:109" ht="12.75">
      <c r="A15" s="1"/>
      <c r="B15" s="1"/>
      <c r="C15" s="35"/>
      <c r="D15" s="35"/>
      <c r="E15" s="11"/>
      <c r="F15" s="11"/>
      <c r="G15" s="11"/>
      <c r="H15" s="23"/>
      <c r="I15" s="36"/>
      <c r="J15" s="36"/>
      <c r="K15" s="36"/>
      <c r="L15" s="36"/>
      <c r="M15" s="11"/>
      <c r="N15" s="8"/>
      <c r="O15" s="36"/>
      <c r="P15" s="36"/>
      <c r="Q15" s="36"/>
      <c r="R15" s="36"/>
      <c r="S15" s="11"/>
      <c r="T15" s="23"/>
      <c r="U15" s="11"/>
      <c r="V15" s="11"/>
      <c r="W15" s="11"/>
      <c r="X15" s="11"/>
      <c r="Y15" s="11"/>
      <c r="Z15" s="34"/>
      <c r="AA15" s="11"/>
      <c r="AB15" s="11"/>
      <c r="AC15" s="11"/>
      <c r="AD15" s="11"/>
      <c r="AE15" s="11"/>
      <c r="AF15" s="34"/>
      <c r="AG15" s="11"/>
      <c r="AH15" s="11"/>
      <c r="AI15" s="11"/>
      <c r="AJ15" s="11"/>
      <c r="AK15" s="11"/>
      <c r="AL15" s="34"/>
      <c r="AM15" s="11"/>
      <c r="AN15" s="11"/>
      <c r="AO15" s="11"/>
      <c r="AP15" s="11"/>
      <c r="AQ15" s="11"/>
      <c r="AR15" s="8"/>
      <c r="AS15" s="11"/>
      <c r="AT15" s="11"/>
      <c r="AU15" s="11"/>
      <c r="AV15" s="11"/>
      <c r="AW15" s="11"/>
      <c r="AX15" s="34"/>
      <c r="AY15" s="11"/>
      <c r="AZ15" s="11"/>
      <c r="BA15" s="11"/>
      <c r="BB15" s="11"/>
      <c r="BC15" s="11"/>
      <c r="BD15" s="34"/>
      <c r="BE15" s="11"/>
      <c r="BF15" s="11"/>
      <c r="BG15" s="11"/>
      <c r="BH15" s="11"/>
      <c r="BI15" s="11"/>
      <c r="BJ15" s="34"/>
      <c r="BK15" s="11"/>
      <c r="BL15" s="11"/>
      <c r="BM15" s="11"/>
      <c r="BN15" s="11"/>
      <c r="BO15" s="11"/>
      <c r="BP15" s="34"/>
      <c r="BQ15" s="11"/>
      <c r="BR15" s="11"/>
      <c r="BS15" s="11"/>
      <c r="BT15" s="11"/>
      <c r="BU15" s="11"/>
      <c r="BV15" s="34"/>
      <c r="BW15" s="11"/>
      <c r="BX15" s="11"/>
      <c r="BY15" s="11"/>
      <c r="BZ15" s="11"/>
      <c r="CA15" s="11"/>
      <c r="CB15" s="34"/>
      <c r="CC15" s="11"/>
      <c r="CD15" s="11"/>
      <c r="CE15" s="11"/>
      <c r="CF15" s="11"/>
      <c r="CG15" s="11"/>
      <c r="CH15" s="34"/>
      <c r="CI15" s="11"/>
      <c r="CJ15" s="11"/>
      <c r="CK15" s="11"/>
      <c r="CL15" s="11"/>
      <c r="CM15" s="11"/>
      <c r="CN15" s="34"/>
      <c r="CO15" s="11"/>
      <c r="CP15" s="11"/>
      <c r="CQ15" s="11"/>
      <c r="CR15" s="11"/>
      <c r="CS15" s="11"/>
      <c r="CT15" s="34"/>
      <c r="CU15" s="11"/>
      <c r="CV15" s="11"/>
      <c r="CW15" s="11"/>
      <c r="CX15" s="11"/>
      <c r="CY15" s="11"/>
      <c r="CZ15" s="34"/>
      <c r="DA15" s="11"/>
      <c r="DB15" s="11"/>
      <c r="DC15" s="11"/>
      <c r="DE15" s="11"/>
    </row>
    <row r="16" spans="1:109" ht="12.75">
      <c r="A16" s="1"/>
      <c r="B16" s="1"/>
      <c r="C16" s="8"/>
      <c r="D16" s="8"/>
      <c r="E16" s="43"/>
      <c r="F16" s="9"/>
      <c r="G16" s="9"/>
      <c r="H16" s="23"/>
      <c r="I16" s="8"/>
      <c r="J16" s="8"/>
      <c r="K16" s="8"/>
      <c r="L16" s="8"/>
      <c r="M16" s="9"/>
      <c r="N16" s="8"/>
      <c r="O16" s="8"/>
      <c r="P16" s="8"/>
      <c r="Q16" s="8"/>
      <c r="R16" s="8"/>
      <c r="S16" s="9"/>
      <c r="T16" s="23"/>
      <c r="U16" s="9"/>
      <c r="V16" s="9"/>
      <c r="W16" s="9"/>
      <c r="X16" s="9"/>
      <c r="Y16" s="9"/>
      <c r="Z16" s="34"/>
      <c r="AA16" s="9"/>
      <c r="AB16" s="9"/>
      <c r="AC16" s="9"/>
      <c r="AD16" s="9"/>
      <c r="AE16" s="9"/>
      <c r="AF16" s="34"/>
      <c r="AG16" s="9"/>
      <c r="AH16" s="9"/>
      <c r="AI16" s="9"/>
      <c r="AJ16" s="9"/>
      <c r="AK16" s="9"/>
      <c r="AL16" s="34"/>
      <c r="AM16" s="9"/>
      <c r="AN16" s="9"/>
      <c r="AO16" s="9"/>
      <c r="AP16" s="9"/>
      <c r="AQ16" s="9"/>
      <c r="AR16" s="8"/>
      <c r="AS16" s="9"/>
      <c r="AT16" s="9"/>
      <c r="AU16" s="9"/>
      <c r="AV16" s="9"/>
      <c r="AW16" s="9"/>
      <c r="AX16" s="34"/>
      <c r="AY16" s="9"/>
      <c r="AZ16" s="9"/>
      <c r="BA16" s="9"/>
      <c r="BB16" s="9"/>
      <c r="BC16" s="9"/>
      <c r="BD16" s="34"/>
      <c r="BE16" s="9"/>
      <c r="BF16" s="9"/>
      <c r="BG16" s="9"/>
      <c r="BH16" s="9"/>
      <c r="BI16" s="9"/>
      <c r="BJ16" s="34"/>
      <c r="BK16" s="9"/>
      <c r="BL16" s="9"/>
      <c r="BM16" s="9"/>
      <c r="BN16" s="9"/>
      <c r="BO16" s="9"/>
      <c r="BP16" s="34"/>
      <c r="BQ16" s="9"/>
      <c r="BR16" s="9"/>
      <c r="BS16" s="9"/>
      <c r="BT16" s="9"/>
      <c r="BU16" s="9"/>
      <c r="BV16" s="34"/>
      <c r="BW16" s="9"/>
      <c r="BX16" s="9"/>
      <c r="BY16" s="9"/>
      <c r="BZ16" s="9"/>
      <c r="CA16" s="9"/>
      <c r="CB16" s="34"/>
      <c r="CC16" s="9"/>
      <c r="CD16" s="9"/>
      <c r="CE16" s="9"/>
      <c r="CF16" s="9"/>
      <c r="CG16" s="9"/>
      <c r="CH16" s="34"/>
      <c r="CI16" s="9"/>
      <c r="CJ16" s="9"/>
      <c r="CK16" s="9"/>
      <c r="CL16" s="9"/>
      <c r="CM16" s="9"/>
      <c r="CN16" s="34"/>
      <c r="CO16" s="9"/>
      <c r="CP16" s="9"/>
      <c r="CQ16" s="9"/>
      <c r="CR16" s="9"/>
      <c r="CS16" s="9"/>
      <c r="CT16" s="34"/>
      <c r="CU16" s="9"/>
      <c r="CV16" s="9"/>
      <c r="CW16" s="9"/>
      <c r="CX16" s="9"/>
      <c r="CY16" s="9"/>
      <c r="CZ16" s="34"/>
      <c r="DA16" s="9"/>
      <c r="DB16" s="9"/>
      <c r="DC16" s="9"/>
      <c r="DE16" s="9"/>
    </row>
    <row r="17" spans="1:109" ht="13.5" thickBot="1">
      <c r="A17" s="7" t="s">
        <v>2</v>
      </c>
      <c r="B17" s="7"/>
      <c r="C17" s="10">
        <f>SUM(C9:C16)</f>
        <v>3945000</v>
      </c>
      <c r="D17" s="10">
        <f>SUM(D9:D16)</f>
        <v>27944</v>
      </c>
      <c r="E17" s="10">
        <f>SUM(E9:E16)</f>
        <v>3972944</v>
      </c>
      <c r="F17" s="10">
        <f>SUM(F9:F16)</f>
        <v>188268</v>
      </c>
      <c r="G17" s="62">
        <f>SUM(G9:G16)</f>
        <v>285772</v>
      </c>
      <c r="H17" s="23"/>
      <c r="I17" s="10">
        <f>SUM(I9:I16)</f>
        <v>1656601.758</v>
      </c>
      <c r="J17" s="10">
        <f>SUM(J9:J16)</f>
        <v>11734.3674336</v>
      </c>
      <c r="K17" s="10">
        <f>SUM(K9:K16)</f>
        <v>1668336.1254335998</v>
      </c>
      <c r="L17" s="10">
        <f>SUM(L9:L16)</f>
        <v>79058.32693920001</v>
      </c>
      <c r="M17" s="62">
        <f>SUM(M9:M16)</f>
        <v>120002.6356368</v>
      </c>
      <c r="O17" s="10">
        <f>SUM(O9:O16)</f>
        <v>1844302.0965</v>
      </c>
      <c r="P17" s="10">
        <f>SUM(P9:P16)</f>
        <v>13063.923392800001</v>
      </c>
      <c r="Q17" s="10">
        <f>SUM(Q9:Q16)</f>
        <v>1857366.0198928</v>
      </c>
      <c r="R17" s="10">
        <f>SUM(R9:R16)</f>
        <v>88015.9865916</v>
      </c>
      <c r="S17" s="62">
        <f>SUM(S9:S16)</f>
        <v>133599.46735639998</v>
      </c>
      <c r="T17" s="23"/>
      <c r="U17" s="10">
        <f>SUM(U9:U16)</f>
        <v>444096.54000000004</v>
      </c>
      <c r="V17" s="10">
        <f>SUM(V9:V16)</f>
        <v>3145.711968</v>
      </c>
      <c r="W17" s="10">
        <f>SUM(W9:W16)</f>
        <v>447242.251968</v>
      </c>
      <c r="X17" s="10">
        <f>SUM(X9:X16)</f>
        <v>21193.705296</v>
      </c>
      <c r="Y17" s="62">
        <f>SUM(Y9:Y16)</f>
        <v>32169.925584</v>
      </c>
      <c r="Z17" s="23"/>
      <c r="AA17" s="10">
        <f>SUM(AA9:AA16)</f>
        <v>412079.709</v>
      </c>
      <c r="AB17" s="10">
        <f>SUM(AB9:AB16)</f>
        <v>2918.9240528</v>
      </c>
      <c r="AC17" s="10">
        <f>SUM(AC9:AC16)</f>
        <v>414998.63305279997</v>
      </c>
      <c r="AD17" s="10">
        <f>SUM(AD9:AD16)</f>
        <v>19665.7598616</v>
      </c>
      <c r="AE17" s="62">
        <f>SUM(AE9:AE16)</f>
        <v>29850.6571864</v>
      </c>
      <c r="AF17" s="23"/>
      <c r="AG17" s="10">
        <f>SUM(AG9:AG16)</f>
        <v>579603.345</v>
      </c>
      <c r="AH17" s="10">
        <f>SUM(AH9:AH16)</f>
        <v>4105.560424</v>
      </c>
      <c r="AI17" s="10">
        <f>SUM(AI9:AI16)</f>
        <v>583708.905424</v>
      </c>
      <c r="AJ17" s="10">
        <f>SUM(AJ9:AJ16)</f>
        <v>27660.522828</v>
      </c>
      <c r="AK17" s="62">
        <f>SUM(AK9:AK16)</f>
        <v>41985.908012</v>
      </c>
      <c r="AL17" s="23"/>
      <c r="AM17" s="10">
        <f>SUM(AM9:AM16)</f>
        <v>664918.704</v>
      </c>
      <c r="AN17" s="10">
        <f>SUM(AN9:AN16)</f>
        <v>4709.8829568</v>
      </c>
      <c r="AO17" s="10">
        <f>SUM(AO9:AO16)</f>
        <v>669628.5869568001</v>
      </c>
      <c r="AP17" s="10">
        <f>SUM(AP9:AP16)</f>
        <v>31732.044249600003</v>
      </c>
      <c r="AQ17" s="62">
        <f>SUM(AQ9:AQ16)</f>
        <v>48166.070438400006</v>
      </c>
      <c r="AS17" s="10">
        <f>SUM(AS9:AS16)</f>
        <v>414645.1425</v>
      </c>
      <c r="AT17" s="10">
        <f>SUM(AT9:AT16)</f>
        <v>2937.0960360000004</v>
      </c>
      <c r="AU17" s="10">
        <f>SUM(AU9:AU16)</f>
        <v>417582.238536</v>
      </c>
      <c r="AV17" s="10">
        <f>SUM(AV9:AV16)</f>
        <v>19788.190542</v>
      </c>
      <c r="AW17" s="62">
        <f>SUM(AW9:AW16)</f>
        <v>30036.494718</v>
      </c>
      <c r="AX17" s="23"/>
      <c r="AY17" s="10">
        <f>SUM(AY9:AY16)</f>
        <v>94463.02500000001</v>
      </c>
      <c r="AZ17" s="10">
        <f>SUM(AZ9:AZ16)</f>
        <v>669.11908</v>
      </c>
      <c r="BA17" s="10">
        <f>SUM(BA9:BA16)</f>
        <v>95132.14408000001</v>
      </c>
      <c r="BB17" s="10">
        <f>SUM(BB9:BB16)</f>
        <v>4508.07726</v>
      </c>
      <c r="BC17" s="62">
        <f>SUM(BC9:BC16)</f>
        <v>6842.81054</v>
      </c>
      <c r="BD17" s="23"/>
      <c r="BE17" s="10">
        <f>SUM(BE9:BE16)</f>
        <v>202232.535</v>
      </c>
      <c r="BF17" s="10">
        <f>SUM(BF9:BF16)</f>
        <v>1432.4932720000002</v>
      </c>
      <c r="BG17" s="10">
        <f>SUM(BG9:BG16)</f>
        <v>203665.028272</v>
      </c>
      <c r="BH17" s="10">
        <f>SUM(BH9:BH16)</f>
        <v>9651.182484</v>
      </c>
      <c r="BI17" s="62">
        <f>SUM(BI9:BI16)</f>
        <v>14649.530036</v>
      </c>
      <c r="BJ17" s="23"/>
      <c r="BK17" s="10">
        <f>SUM(BK9:BK16)</f>
        <v>167279.83500000002</v>
      </c>
      <c r="BL17" s="10">
        <f>SUM(BL9:BL16)</f>
        <v>1184.9094320000002</v>
      </c>
      <c r="BM17" s="10">
        <f>SUM(BM9:BM16)</f>
        <v>168464.744432</v>
      </c>
      <c r="BN17" s="10">
        <f>SUM(BN9:BN16)</f>
        <v>7983.128004</v>
      </c>
      <c r="BO17" s="62">
        <f>SUM(BO9:BO16)</f>
        <v>12117.590116000001</v>
      </c>
      <c r="BP17" s="23"/>
      <c r="BQ17" s="10">
        <f>SUM(BQ9:BQ16)</f>
        <v>232145.892</v>
      </c>
      <c r="BR17" s="10">
        <f>SUM(BR9:BR16)</f>
        <v>1644.3814464</v>
      </c>
      <c r="BS17" s="10">
        <f>SUM(BS9:BS16)</f>
        <v>233790.27344639998</v>
      </c>
      <c r="BT17" s="10">
        <f>SUM(BT9:BT16)</f>
        <v>11078.7434208</v>
      </c>
      <c r="BU17" s="62">
        <f>SUM(BU9:BU16)</f>
        <v>16816.4248032</v>
      </c>
      <c r="BV17" s="23"/>
      <c r="BW17" s="10">
        <f>SUM(BW9:BW16)</f>
        <v>14169.651</v>
      </c>
      <c r="BX17" s="10">
        <f>SUM(BX9:BX16)</f>
        <v>100.3692592</v>
      </c>
      <c r="BY17" s="10">
        <f>SUM(BY9:BY16)</f>
        <v>14270.0202592</v>
      </c>
      <c r="BZ17" s="10">
        <f>SUM(BZ9:BZ16)</f>
        <v>676.2210024</v>
      </c>
      <c r="CA17" s="62">
        <f>SUM(CA9:CA16)</f>
        <v>1026.4358696</v>
      </c>
      <c r="CB17" s="23"/>
      <c r="CC17" s="10">
        <f>SUM(CC9:CC16)</f>
        <v>131282.1045</v>
      </c>
      <c r="CD17" s="10">
        <f>SUM(CD9:CD16)</f>
        <v>929.9232264</v>
      </c>
      <c r="CE17" s="10">
        <f>SUM(CE9:CE16)</f>
        <v>132212.02772639997</v>
      </c>
      <c r="CF17" s="10">
        <f>SUM(CF9:CF16)</f>
        <v>6265.2013308</v>
      </c>
      <c r="CG17" s="62">
        <f>SUM(CG9:CG16)</f>
        <v>9509.9491932</v>
      </c>
      <c r="CH17" s="23"/>
      <c r="CI17" s="10">
        <f>SUM(CI9:CI16)</f>
        <v>100694.547</v>
      </c>
      <c r="CJ17" s="10">
        <f>SUM(CJ9:CJ16)</f>
        <v>713.2594224000001</v>
      </c>
      <c r="CK17" s="10">
        <f>SUM(CK9:CK16)</f>
        <v>101407.80642240001</v>
      </c>
      <c r="CL17" s="10">
        <f>SUM(CL9:CL16)</f>
        <v>4805.465392800001</v>
      </c>
      <c r="CM17" s="62">
        <f>SUM(CM9:CM16)</f>
        <v>7294.215991200001</v>
      </c>
      <c r="CN17" s="23"/>
      <c r="CO17" s="10">
        <f>SUM(CO9:CO16)</f>
        <v>177383.3745</v>
      </c>
      <c r="CP17" s="10">
        <f>SUM(CP9:CP16)</f>
        <v>1256.4768104</v>
      </c>
      <c r="CQ17" s="10">
        <f>SUM(CQ9:CQ16)</f>
        <v>178639.8513104</v>
      </c>
      <c r="CR17" s="10">
        <f>SUM(CR9:CR16)</f>
        <v>8465.3011788</v>
      </c>
      <c r="CS17" s="62">
        <f>SUM(CS9:CS16)</f>
        <v>12849.4807852</v>
      </c>
      <c r="CT17" s="23"/>
      <c r="CU17" s="10">
        <f>SUM(CU9:CU16)</f>
        <v>230663.7555</v>
      </c>
      <c r="CV17" s="10">
        <f>SUM(CV9:CV16)</f>
        <v>1633.8828856</v>
      </c>
      <c r="CW17" s="10">
        <f>SUM(CW9:CW16)</f>
        <v>232297.6383856</v>
      </c>
      <c r="CX17" s="10">
        <f>SUM(CX9:CX16)</f>
        <v>11008.0111332</v>
      </c>
      <c r="CY17" s="62">
        <f>SUM(CY9:CY16)</f>
        <v>16709.060262799998</v>
      </c>
      <c r="CZ17" s="23"/>
      <c r="DA17" s="10">
        <f>SUM(DA9:DA16)</f>
        <v>79342.2345</v>
      </c>
      <c r="DB17" s="10">
        <f>SUM(DB9:DB16)</f>
        <v>562.0125224</v>
      </c>
      <c r="DC17" s="10">
        <f>SUM(DC9:DC16)</f>
        <v>79904.2470224</v>
      </c>
      <c r="DD17" s="10">
        <f>SUM(DD9:DD16)</f>
        <v>3786.4648428</v>
      </c>
      <c r="DE17" s="62">
        <f>SUM(DE9:DE16)</f>
        <v>5747.4750412</v>
      </c>
    </row>
    <row r="18" spans="1:107" ht="13.5" thickTop="1">
      <c r="A18" s="1"/>
      <c r="B18" s="1"/>
      <c r="E18" s="11"/>
      <c r="F18" s="11"/>
      <c r="G18" s="11"/>
      <c r="H18" s="23"/>
      <c r="T18" s="23"/>
      <c r="U18" s="11"/>
      <c r="V18" s="11"/>
      <c r="W18" s="11"/>
      <c r="X18" s="11"/>
      <c r="Y18" s="11"/>
      <c r="Z18" s="23"/>
      <c r="AA18" s="11"/>
      <c r="AB18" s="11"/>
      <c r="AC18" s="11"/>
      <c r="AD18" s="11"/>
      <c r="AE18" s="11"/>
      <c r="AF18" s="23"/>
      <c r="AG18" s="11"/>
      <c r="AH18" s="11"/>
      <c r="AI18" s="11"/>
      <c r="AJ18" s="11"/>
      <c r="AK18" s="11"/>
      <c r="AL18" s="23"/>
      <c r="AM18" s="11"/>
      <c r="AN18" s="11"/>
      <c r="AO18" s="11"/>
      <c r="AP18" s="11"/>
      <c r="AQ18" s="11"/>
      <c r="AS18" s="11"/>
      <c r="AT18" s="11"/>
      <c r="AU18" s="11"/>
      <c r="AV18" s="11"/>
      <c r="AW18" s="11"/>
      <c r="AX18" s="23"/>
      <c r="AY18" s="11"/>
      <c r="AZ18" s="11"/>
      <c r="BA18" s="11"/>
      <c r="BB18" s="11"/>
      <c r="BC18" s="11"/>
      <c r="BD18" s="23"/>
      <c r="BE18" s="11"/>
      <c r="BF18" s="11"/>
      <c r="BG18" s="11"/>
      <c r="BH18" s="11"/>
      <c r="BI18" s="11"/>
      <c r="BJ18" s="23"/>
      <c r="BK18" s="11"/>
      <c r="BL18" s="11"/>
      <c r="BM18" s="11"/>
      <c r="BN18" s="11"/>
      <c r="BO18" s="11"/>
      <c r="BP18" s="23"/>
      <c r="BQ18" s="11"/>
      <c r="BR18" s="11"/>
      <c r="BS18" s="11"/>
      <c r="BT18" s="11"/>
      <c r="BU18" s="11"/>
      <c r="BV18" s="23"/>
      <c r="BW18" s="11"/>
      <c r="BX18" s="11"/>
      <c r="BY18" s="11"/>
      <c r="BZ18" s="11"/>
      <c r="CA18" s="11"/>
      <c r="CB18" s="23"/>
      <c r="CC18" s="11"/>
      <c r="CD18" s="11"/>
      <c r="CE18" s="11"/>
      <c r="CF18" s="11"/>
      <c r="CG18" s="11"/>
      <c r="CH18" s="23"/>
      <c r="CI18" s="11"/>
      <c r="CJ18" s="11"/>
      <c r="CK18" s="11"/>
      <c r="CL18" s="11"/>
      <c r="CM18" s="11"/>
      <c r="CN18" s="23"/>
      <c r="CO18" s="11"/>
      <c r="CP18" s="11"/>
      <c r="CQ18" s="11"/>
      <c r="CR18" s="11"/>
      <c r="CS18" s="11"/>
      <c r="CT18" s="23"/>
      <c r="CU18" s="11"/>
      <c r="CV18" s="11"/>
      <c r="CW18" s="11"/>
      <c r="CX18" s="11"/>
      <c r="CY18" s="11"/>
      <c r="CZ18" s="23"/>
      <c r="DA18" s="11"/>
      <c r="DB18" s="11"/>
      <c r="DC18" s="11"/>
    </row>
    <row r="19" spans="3:4" ht="12.75">
      <c r="C19" s="35"/>
      <c r="D19" s="35"/>
    </row>
    <row r="20" ht="12.75">
      <c r="C20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20.7109375" style="0" customWidth="1"/>
    <col min="3" max="3" width="10.7109375" style="0" customWidth="1"/>
    <col min="4" max="5" width="13.7109375" style="22" customWidth="1"/>
    <col min="6" max="6" width="9.8515625" style="0" bestFit="1" customWidth="1"/>
  </cols>
  <sheetData>
    <row r="3" spans="1:5" ht="12.75">
      <c r="A3" s="27" t="s">
        <v>21</v>
      </c>
      <c r="B3" s="27" t="s">
        <v>22</v>
      </c>
      <c r="C3" s="27"/>
      <c r="D3" s="30" t="s">
        <v>23</v>
      </c>
      <c r="E3" s="30" t="s">
        <v>23</v>
      </c>
    </row>
    <row r="4" spans="1:6" ht="12.75">
      <c r="A4" s="28"/>
      <c r="B4" s="29"/>
      <c r="C4" s="29"/>
      <c r="D4" s="32" t="s">
        <v>45</v>
      </c>
      <c r="E4" s="32" t="s">
        <v>46</v>
      </c>
      <c r="F4" t="s">
        <v>44</v>
      </c>
    </row>
    <row r="5" spans="1:6" ht="12.75">
      <c r="A5" t="s">
        <v>24</v>
      </c>
      <c r="B5" t="s">
        <v>25</v>
      </c>
      <c r="C5" t="s">
        <v>38</v>
      </c>
      <c r="D5" s="22">
        <f>319122/2973871</f>
        <v>0.1073086223309619</v>
      </c>
      <c r="E5" s="22">
        <v>0.1051065</v>
      </c>
      <c r="F5" s="22">
        <f>E5-D5</f>
        <v>-0.0022021223309618976</v>
      </c>
    </row>
    <row r="6" spans="1:6" ht="12.75">
      <c r="A6" t="s">
        <v>24</v>
      </c>
      <c r="B6" t="s">
        <v>26</v>
      </c>
      <c r="C6" t="s">
        <v>38</v>
      </c>
      <c r="D6" s="22">
        <f>72942/2973871</f>
        <v>0.024527627459294637</v>
      </c>
      <c r="E6" s="22">
        <v>0.023945</v>
      </c>
      <c r="F6" s="22">
        <f aca="true" t="shared" si="0" ref="F6:F19">E6-D6</f>
        <v>-0.0005826274592946358</v>
      </c>
    </row>
    <row r="7" spans="1:6" ht="12.75">
      <c r="A7" t="s">
        <v>27</v>
      </c>
      <c r="B7" t="s">
        <v>28</v>
      </c>
      <c r="C7" t="s">
        <v>38</v>
      </c>
      <c r="D7" s="22">
        <f>155853/2973871</f>
        <v>0.05240745143282947</v>
      </c>
      <c r="E7" s="22">
        <v>0.051263</v>
      </c>
      <c r="F7" s="22">
        <f t="shared" si="0"/>
        <v>-0.0011444514328294644</v>
      </c>
    </row>
    <row r="8" spans="1:6" ht="12.75">
      <c r="A8" t="s">
        <v>27</v>
      </c>
      <c r="B8" t="s">
        <v>29</v>
      </c>
      <c r="C8" t="s">
        <v>38</v>
      </c>
      <c r="D8" s="22">
        <f>129169/2973871</f>
        <v>0.043434634521806764</v>
      </c>
      <c r="E8" s="22">
        <v>0.042403</v>
      </c>
      <c r="F8" s="22">
        <f t="shared" si="0"/>
        <v>-0.001031634521806761</v>
      </c>
    </row>
    <row r="9" spans="1:6" ht="12.75">
      <c r="A9" t="s">
        <v>27</v>
      </c>
      <c r="B9" t="s">
        <v>30</v>
      </c>
      <c r="C9" t="s">
        <v>38</v>
      </c>
      <c r="D9" s="22">
        <f>178952/2973871</f>
        <v>0.060174768845050776</v>
      </c>
      <c r="E9" s="22">
        <v>0.0588456</v>
      </c>
      <c r="F9" s="22">
        <f t="shared" si="0"/>
        <v>-0.001329168845050778</v>
      </c>
    </row>
    <row r="10" spans="1:6" ht="12.75">
      <c r="A10" t="s">
        <v>27</v>
      </c>
      <c r="B10" t="s">
        <v>31</v>
      </c>
      <c r="C10" t="s">
        <v>38</v>
      </c>
      <c r="D10" s="22">
        <f>10941/2973871</f>
        <v>0.003679043240275049</v>
      </c>
      <c r="E10" s="22">
        <v>0.0035918</v>
      </c>
      <c r="F10" s="22">
        <f t="shared" si="0"/>
        <v>-8.724324027504886E-05</v>
      </c>
    </row>
    <row r="11" spans="1:6" ht="12.75">
      <c r="A11" t="s">
        <v>27</v>
      </c>
      <c r="B11" t="s">
        <v>32</v>
      </c>
      <c r="C11" t="s">
        <v>38</v>
      </c>
      <c r="D11" s="22">
        <f>89111/2973871</f>
        <v>0.02996464876923041</v>
      </c>
      <c r="E11" s="22">
        <v>0.0332781</v>
      </c>
      <c r="F11" s="22">
        <f t="shared" si="0"/>
        <v>0.0033134512307695894</v>
      </c>
    </row>
    <row r="12" spans="1:6" ht="12.75">
      <c r="A12" t="s">
        <v>27</v>
      </c>
      <c r="B12" t="s">
        <v>25</v>
      </c>
      <c r="C12" t="s">
        <v>38</v>
      </c>
      <c r="D12" s="22">
        <f>72942/2973871</f>
        <v>0.024527627459294637</v>
      </c>
      <c r="E12" s="22">
        <v>0.0255246</v>
      </c>
      <c r="F12" s="22">
        <f t="shared" si="0"/>
        <v>0.0009969725407053646</v>
      </c>
    </row>
    <row r="13" spans="1:6" ht="12.75">
      <c r="A13" t="s">
        <v>34</v>
      </c>
      <c r="B13" t="s">
        <v>33</v>
      </c>
      <c r="C13" t="s">
        <v>38</v>
      </c>
      <c r="D13" s="22">
        <f>136767/2973871</f>
        <v>0.04598955368272531</v>
      </c>
      <c r="E13" s="22">
        <v>0.0449641</v>
      </c>
      <c r="F13" s="22">
        <f t="shared" si="0"/>
        <v>-0.0010254536827253094</v>
      </c>
    </row>
    <row r="14" spans="1:6" ht="12.75">
      <c r="A14" t="s">
        <v>35</v>
      </c>
      <c r="B14" t="s">
        <v>28</v>
      </c>
      <c r="C14" t="s">
        <v>38</v>
      </c>
      <c r="D14" s="22">
        <f>163362/2973871</f>
        <v>0.05493244327006787</v>
      </c>
      <c r="E14" s="22">
        <v>0.0584699</v>
      </c>
      <c r="F14" s="22">
        <f t="shared" si="0"/>
        <v>0.00353745672993213</v>
      </c>
    </row>
    <row r="15" spans="1:6" ht="12.75">
      <c r="A15" t="s">
        <v>36</v>
      </c>
      <c r="B15" t="s">
        <v>25</v>
      </c>
      <c r="C15" t="s">
        <v>38</v>
      </c>
      <c r="D15" s="22">
        <f>61135/2973871</f>
        <v>0.02055738127174985</v>
      </c>
      <c r="E15" s="22">
        <v>0.0201121</v>
      </c>
      <c r="F15" s="22">
        <f t="shared" si="0"/>
        <v>-0.00044528127174985055</v>
      </c>
    </row>
    <row r="16" spans="1:6" ht="12.75">
      <c r="A16" t="s">
        <v>27</v>
      </c>
      <c r="B16" t="s">
        <v>37</v>
      </c>
      <c r="C16" t="s">
        <v>39</v>
      </c>
      <c r="D16" s="22">
        <v>0.112572</v>
      </c>
      <c r="E16" s="22">
        <v>0.112572</v>
      </c>
      <c r="F16" s="22">
        <f t="shared" si="0"/>
        <v>0</v>
      </c>
    </row>
    <row r="17" spans="1:6" ht="12.75">
      <c r="A17" t="s">
        <v>27</v>
      </c>
      <c r="B17" t="s">
        <v>40</v>
      </c>
      <c r="C17" t="s">
        <v>39</v>
      </c>
      <c r="D17" s="22">
        <v>0.1044562</v>
      </c>
      <c r="E17" s="22">
        <v>0.1044562</v>
      </c>
      <c r="F17" s="22">
        <f t="shared" si="0"/>
        <v>0</v>
      </c>
    </row>
    <row r="18" spans="1:6" ht="12.75">
      <c r="A18" t="s">
        <v>27</v>
      </c>
      <c r="B18" t="s">
        <v>41</v>
      </c>
      <c r="C18" t="s">
        <v>39</v>
      </c>
      <c r="D18" s="22">
        <v>0.1469211</v>
      </c>
      <c r="E18" s="22">
        <v>0.1469211</v>
      </c>
      <c r="F18" s="22">
        <f t="shared" si="0"/>
        <v>0</v>
      </c>
    </row>
    <row r="19" spans="1:6" ht="12.75">
      <c r="A19" t="s">
        <v>42</v>
      </c>
      <c r="B19" t="s">
        <v>43</v>
      </c>
      <c r="C19" t="s">
        <v>39</v>
      </c>
      <c r="D19" s="22">
        <v>0.1685472</v>
      </c>
      <c r="E19" s="22">
        <v>0.1685472</v>
      </c>
      <c r="F19" s="22">
        <f t="shared" si="0"/>
        <v>0</v>
      </c>
    </row>
    <row r="21" spans="3:6" ht="13.5" thickBot="1">
      <c r="C21" t="s">
        <v>2</v>
      </c>
      <c r="D21" s="31">
        <f>SUM(D5:D20)</f>
        <v>1.0000003022832866</v>
      </c>
      <c r="E21" s="31">
        <f>SUM(E5:E20)</f>
        <v>1.0000002000000001</v>
      </c>
      <c r="F21" s="31">
        <f>SUM(F5:F20)</f>
        <v>-1.0228328666157804E-07</v>
      </c>
    </row>
    <row r="22" ht="13.5" thickTop="1"/>
  </sheetData>
  <sheetProtection/>
  <printOptions/>
  <pageMargins left="2" right="0.75" top="1.5" bottom="1" header="1" footer="0.5"/>
  <pageSetup horizontalDpi="600" verticalDpi="600" orientation="landscape" r:id="rId1"/>
  <headerFooter alignWithMargins="0">
    <oddHeader>&amp;C1989 Series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2005-04-15T18:27:11Z</cp:lastPrinted>
  <dcterms:created xsi:type="dcterms:W3CDTF">1997-11-06T16:03:09Z</dcterms:created>
  <dcterms:modified xsi:type="dcterms:W3CDTF">2010-01-07T14:59:11Z</dcterms:modified>
  <cp:category/>
  <cp:version/>
  <cp:contentType/>
  <cp:contentStatus/>
</cp:coreProperties>
</file>