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420" windowWidth="9420" windowHeight="4240" activeTab="0"/>
  </bookViews>
  <sheets>
    <sheet name="2003B" sheetId="1" r:id="rId1"/>
  </sheets>
  <definedNames>
    <definedName name="_xlnm.Print_Area" localSheetId="0">'2003B'!$A$1:$S$16</definedName>
  </definedNames>
  <calcPr fullCalcOnLoad="1"/>
</workbook>
</file>

<file path=xl/sharedStrings.xml><?xml version="1.0" encoding="utf-8"?>
<sst xmlns="http://schemas.openxmlformats.org/spreadsheetml/2006/main" count="35" uniqueCount="16">
  <si>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</si>
  <si>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</si>
  <si>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</si>
  <si>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</si>
  <si>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</si>
  <si>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</si>
  <si>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      TU Refinance Residence Hall (Auxiliary)</t>
  </si>
  <si>
    <t xml:space="preserve">   USM Debt Service From Earnings (Auxiliary)</t>
  </si>
  <si>
    <t>University System of Maryland</t>
  </si>
  <si>
    <t xml:space="preserve">          Distribution of Debt Services after 2003B Bond Issue</t>
  </si>
  <si>
    <t>Revised 93B after 2003B</t>
  </si>
  <si>
    <t>1993 Series B Bond Funded Projects 2003B</t>
  </si>
  <si>
    <t xml:space="preserve">      1993B refinanced on 2003B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</si>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</sst>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2" xfId="0" applyNumberFormat="1" applyFill="1" applyBorder="1" applyAlignment="1">
      <alignment horizontal="centerContinuous"/>
    </xf>
    <xf numFmtId="38" fontId="0" fillId="0" borderId="15" xfId="0" applyNumberFormat="1" applyFill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C21" sqref="C21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140625" style="0" customWidth="1"/>
    <col min="20" max="20" width="3.7109375" style="0" customWidth="1"/>
    <col min="21" max="23" width="13.7109375" style="0" customWidth="1"/>
    <col min="24" max="24" width="3.7109375" style="0" customWidth="1"/>
  </cols>
  <sheetData>
    <row r="1" spans="1:23" ht="12">
      <c r="A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">
      <c r="A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8</v>
      </c>
      <c r="Q2" s="10"/>
      <c r="R2" s="10"/>
      <c r="S2" s="10"/>
      <c r="T2" s="10"/>
      <c r="U2" s="10"/>
      <c r="V2" s="10"/>
      <c r="W2" s="10"/>
    </row>
    <row r="3" spans="1:23" ht="12">
      <c r="A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9</v>
      </c>
      <c r="P3" s="10"/>
      <c r="Q3" s="10"/>
      <c r="R3" s="10"/>
      <c r="S3" s="10"/>
      <c r="T3" s="10"/>
      <c r="U3" s="10"/>
      <c r="V3" s="10"/>
      <c r="W3" s="10"/>
    </row>
    <row r="4" spans="1:23" ht="12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11</v>
      </c>
      <c r="Q4" s="10"/>
      <c r="R4" s="10"/>
      <c r="S4" s="10"/>
      <c r="T4" s="10"/>
      <c r="U4" s="10"/>
      <c r="V4" s="10"/>
      <c r="W4" s="10"/>
    </row>
    <row r="5" spans="1:23" ht="12">
      <c r="A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ht="12">
      <c r="A6" s="2" t="s">
        <v>0</v>
      </c>
      <c r="C6" s="18" t="s">
        <v>10</v>
      </c>
      <c r="D6" s="18"/>
      <c r="E6" s="19"/>
      <c r="F6" s="15"/>
      <c r="G6" s="15"/>
      <c r="H6" s="10"/>
      <c r="I6" s="12" t="s">
        <v>5</v>
      </c>
      <c r="J6" s="13"/>
      <c r="K6" s="14"/>
      <c r="L6" s="15"/>
      <c r="M6" s="15"/>
      <c r="N6" s="10"/>
      <c r="O6" s="12" t="s">
        <v>6</v>
      </c>
      <c r="P6" s="13"/>
      <c r="Q6" s="14"/>
      <c r="R6" s="15"/>
      <c r="S6" s="15"/>
      <c r="T6" s="10"/>
      <c r="U6" s="12" t="s">
        <v>7</v>
      </c>
      <c r="V6" s="13"/>
      <c r="W6" s="14"/>
      <c r="X6" s="4"/>
    </row>
    <row r="7" spans="1:25" ht="12">
      <c r="A7" s="7"/>
      <c r="B7" s="5"/>
      <c r="C7" s="20" t="s">
        <v>12</v>
      </c>
      <c r="D7" s="21"/>
      <c r="E7" s="22"/>
      <c r="F7" s="15" t="s">
        <v>13</v>
      </c>
      <c r="G7" s="15" t="s">
        <v>13</v>
      </c>
      <c r="H7" s="5"/>
      <c r="I7" s="8"/>
      <c r="J7" s="6"/>
      <c r="K7" s="9"/>
      <c r="L7" s="15" t="s">
        <v>13</v>
      </c>
      <c r="M7" s="15" t="s">
        <v>13</v>
      </c>
      <c r="N7" s="5"/>
      <c r="O7" s="8"/>
      <c r="P7" s="6"/>
      <c r="Q7" s="9"/>
      <c r="R7" s="15" t="s">
        <v>13</v>
      </c>
      <c r="S7" s="15" t="s">
        <v>13</v>
      </c>
      <c r="T7" s="5"/>
      <c r="U7" s="8"/>
      <c r="V7" s="6"/>
      <c r="W7" s="9"/>
      <c r="X7" s="5"/>
      <c r="Y7" s="5"/>
    </row>
    <row r="8" spans="1:24" ht="12">
      <c r="A8" s="3" t="s">
        <v>1</v>
      </c>
      <c r="C8" s="15" t="s">
        <v>3</v>
      </c>
      <c r="D8" s="15" t="s">
        <v>4</v>
      </c>
      <c r="E8" s="15" t="s">
        <v>2</v>
      </c>
      <c r="F8" s="15" t="s">
        <v>14</v>
      </c>
      <c r="G8" s="15" t="s">
        <v>15</v>
      </c>
      <c r="H8" s="10"/>
      <c r="I8" s="15" t="s">
        <v>3</v>
      </c>
      <c r="J8" s="15" t="s">
        <v>4</v>
      </c>
      <c r="K8" s="15" t="s">
        <v>2</v>
      </c>
      <c r="L8" s="15" t="s">
        <v>14</v>
      </c>
      <c r="M8" s="15" t="s">
        <v>15</v>
      </c>
      <c r="N8" s="10"/>
      <c r="O8" s="15" t="s">
        <v>3</v>
      </c>
      <c r="P8" s="15" t="s">
        <v>4</v>
      </c>
      <c r="Q8" s="15" t="s">
        <v>2</v>
      </c>
      <c r="R8" s="15" t="s">
        <v>14</v>
      </c>
      <c r="S8" s="15" t="s">
        <v>15</v>
      </c>
      <c r="T8" s="10"/>
      <c r="U8" s="15" t="s">
        <v>3</v>
      </c>
      <c r="V8" s="15" t="s">
        <v>4</v>
      </c>
      <c r="W8" s="15" t="s">
        <v>2</v>
      </c>
      <c r="X8" s="4"/>
    </row>
    <row r="9" spans="1:24" ht="12">
      <c r="A9" s="1">
        <v>40452</v>
      </c>
      <c r="C9" s="10"/>
      <c r="D9" s="10">
        <v>87169</v>
      </c>
      <c r="E9" s="10">
        <f aca="true" t="shared" si="0" ref="E9:E14">C9+D9</f>
        <v>87169</v>
      </c>
      <c r="F9" s="10">
        <f aca="true" t="shared" si="1" ref="F9:F14">L9+R9</f>
        <v>77338</v>
      </c>
      <c r="G9" s="10">
        <f aca="true" t="shared" si="2" ref="G9:G14">M9+S9</f>
        <v>95839</v>
      </c>
      <c r="H9" s="10"/>
      <c r="I9" s="10"/>
      <c r="J9" s="10">
        <f>D9*250/1435</f>
        <v>15186.236933797909</v>
      </c>
      <c r="K9" s="10">
        <f aca="true" t="shared" si="3" ref="K9:K14">I9+J9</f>
        <v>15186.236933797909</v>
      </c>
      <c r="L9" s="10">
        <v>13454</v>
      </c>
      <c r="M9" s="10">
        <v>16686</v>
      </c>
      <c r="N9" s="10"/>
      <c r="O9" s="10"/>
      <c r="P9" s="10">
        <f>D9*1185/1435</f>
        <v>71982.7630662021</v>
      </c>
      <c r="Q9" s="10">
        <f aca="true" t="shared" si="4" ref="Q9:Q14">O9+P9</f>
        <v>71982.7630662021</v>
      </c>
      <c r="R9" s="10">
        <v>63884</v>
      </c>
      <c r="S9" s="10">
        <v>79153</v>
      </c>
      <c r="T9" s="10"/>
      <c r="U9" s="10"/>
      <c r="V9" s="10"/>
      <c r="W9" s="10"/>
      <c r="X9" s="4"/>
    </row>
    <row r="10" spans="1:24" ht="12">
      <c r="A10" s="1">
        <v>40634</v>
      </c>
      <c r="C10" s="10">
        <v>1380000</v>
      </c>
      <c r="D10" s="10">
        <v>87169</v>
      </c>
      <c r="E10" s="10">
        <f t="shared" si="0"/>
        <v>1467169</v>
      </c>
      <c r="F10" s="10">
        <f t="shared" si="1"/>
        <v>77338</v>
      </c>
      <c r="G10" s="10">
        <f t="shared" si="2"/>
        <v>95839</v>
      </c>
      <c r="H10" s="10"/>
      <c r="I10" s="10">
        <f>1380000*250/1435</f>
        <v>240418.11846689894</v>
      </c>
      <c r="J10" s="10">
        <f>D10*250/1435</f>
        <v>15186.236933797909</v>
      </c>
      <c r="K10" s="10">
        <f t="shared" si="3"/>
        <v>255604.35540069686</v>
      </c>
      <c r="L10" s="10">
        <v>13454</v>
      </c>
      <c r="M10" s="10">
        <v>16686</v>
      </c>
      <c r="N10" s="10"/>
      <c r="O10" s="10">
        <f>1380000*1185/1435</f>
        <v>1139581.881533101</v>
      </c>
      <c r="P10" s="10">
        <f>D10*1185/1435</f>
        <v>71982.7630662021</v>
      </c>
      <c r="Q10" s="10">
        <f t="shared" si="4"/>
        <v>1211564.6445993031</v>
      </c>
      <c r="R10" s="10">
        <v>63884</v>
      </c>
      <c r="S10" s="10">
        <v>79153</v>
      </c>
      <c r="T10" s="10"/>
      <c r="U10" s="10"/>
      <c r="V10" s="10"/>
      <c r="W10" s="10"/>
      <c r="X10" s="4"/>
    </row>
    <row r="11" spans="1:24" ht="12">
      <c r="A11" s="1">
        <v>40817</v>
      </c>
      <c r="C11" s="10"/>
      <c r="D11" s="10">
        <v>61294</v>
      </c>
      <c r="E11" s="10">
        <f t="shared" si="0"/>
        <v>61294</v>
      </c>
      <c r="F11" s="10">
        <f t="shared" si="1"/>
        <v>77338</v>
      </c>
      <c r="G11" s="10">
        <f t="shared" si="2"/>
        <v>95839</v>
      </c>
      <c r="H11" s="10"/>
      <c r="I11" s="10"/>
      <c r="J11" s="17">
        <f>D11*270/1540</f>
        <v>10746.35064935065</v>
      </c>
      <c r="K11" s="10">
        <f t="shared" si="3"/>
        <v>10746.35064935065</v>
      </c>
      <c r="L11" s="10">
        <v>13454</v>
      </c>
      <c r="M11" s="10">
        <v>16686</v>
      </c>
      <c r="N11" s="10"/>
      <c r="O11" s="10"/>
      <c r="P11" s="17">
        <f>D11*1270/1540</f>
        <v>50547.64935064935</v>
      </c>
      <c r="Q11" s="10">
        <f t="shared" si="4"/>
        <v>50547.64935064935</v>
      </c>
      <c r="R11" s="10">
        <v>63884</v>
      </c>
      <c r="S11" s="10">
        <v>79153</v>
      </c>
      <c r="T11" s="10"/>
      <c r="U11" s="10"/>
      <c r="V11" s="10"/>
      <c r="W11" s="10"/>
      <c r="X11" s="4"/>
    </row>
    <row r="12" spans="1:24" ht="12">
      <c r="A12" s="1">
        <v>41000</v>
      </c>
      <c r="C12" s="10">
        <v>1435000</v>
      </c>
      <c r="D12" s="10">
        <v>61294</v>
      </c>
      <c r="E12" s="10">
        <f t="shared" si="0"/>
        <v>1496294</v>
      </c>
      <c r="F12" s="10">
        <f t="shared" si="1"/>
        <v>77338</v>
      </c>
      <c r="G12" s="10">
        <f t="shared" si="2"/>
        <v>95839</v>
      </c>
      <c r="H12" s="10"/>
      <c r="I12" s="10">
        <f>1435000*270/1540</f>
        <v>251590.9090909091</v>
      </c>
      <c r="J12" s="17">
        <f>D12*270/1540</f>
        <v>10746.35064935065</v>
      </c>
      <c r="K12" s="10">
        <f t="shared" si="3"/>
        <v>262337.25974025973</v>
      </c>
      <c r="L12" s="10">
        <v>13454</v>
      </c>
      <c r="M12" s="10">
        <v>16686</v>
      </c>
      <c r="N12" s="10"/>
      <c r="O12" s="10">
        <f>1435000*1270/1540</f>
        <v>1183409.0909090908</v>
      </c>
      <c r="P12" s="17">
        <f>D12*1270/1540</f>
        <v>50547.64935064935</v>
      </c>
      <c r="Q12" s="10">
        <f t="shared" si="4"/>
        <v>1233956.7402597403</v>
      </c>
      <c r="R12" s="10">
        <v>63884</v>
      </c>
      <c r="S12" s="10">
        <v>79153</v>
      </c>
      <c r="T12" s="10"/>
      <c r="U12" s="10"/>
      <c r="V12" s="10"/>
      <c r="W12" s="10"/>
      <c r="X12" s="4"/>
    </row>
    <row r="13" spans="1:24" ht="12">
      <c r="A13" s="1">
        <v>41183</v>
      </c>
      <c r="C13" s="10"/>
      <c r="D13" s="10">
        <v>32594</v>
      </c>
      <c r="E13" s="10">
        <f t="shared" si="0"/>
        <v>32594</v>
      </c>
      <c r="F13" s="10">
        <f t="shared" si="1"/>
        <v>77338</v>
      </c>
      <c r="G13" s="10">
        <f t="shared" si="2"/>
        <v>95839</v>
      </c>
      <c r="H13" s="10"/>
      <c r="I13" s="10"/>
      <c r="J13" s="17">
        <f>D13*285/1645</f>
        <v>5646.984802431611</v>
      </c>
      <c r="K13" s="10">
        <f t="shared" si="3"/>
        <v>5646.984802431611</v>
      </c>
      <c r="L13" s="10">
        <v>13454</v>
      </c>
      <c r="M13" s="10">
        <v>16686</v>
      </c>
      <c r="N13" s="10"/>
      <c r="O13" s="10"/>
      <c r="P13" s="17">
        <f>D13*1360/1645</f>
        <v>26947.015197568388</v>
      </c>
      <c r="Q13" s="10">
        <f t="shared" si="4"/>
        <v>26947.015197568388</v>
      </c>
      <c r="R13" s="10">
        <v>63884</v>
      </c>
      <c r="S13" s="10">
        <v>79153</v>
      </c>
      <c r="T13" s="10"/>
      <c r="U13" s="10"/>
      <c r="V13" s="10"/>
      <c r="W13" s="10"/>
      <c r="X13" s="4"/>
    </row>
    <row r="14" spans="1:24" ht="12">
      <c r="A14" s="1">
        <v>41365</v>
      </c>
      <c r="C14" s="10">
        <v>1490000</v>
      </c>
      <c r="D14" s="10">
        <v>32594</v>
      </c>
      <c r="E14" s="10">
        <f t="shared" si="0"/>
        <v>1522594</v>
      </c>
      <c r="F14" s="10">
        <f t="shared" si="1"/>
        <v>77342</v>
      </c>
      <c r="G14" s="10">
        <f t="shared" si="2"/>
        <v>95839</v>
      </c>
      <c r="H14" s="10"/>
      <c r="I14" s="10">
        <f>1490000*285/1645</f>
        <v>258145.89665653495</v>
      </c>
      <c r="J14" s="17">
        <f>D14*285/1645</f>
        <v>5646.984802431611</v>
      </c>
      <c r="K14" s="10">
        <f t="shared" si="3"/>
        <v>263792.8814589666</v>
      </c>
      <c r="L14" s="10">
        <v>13456</v>
      </c>
      <c r="M14" s="10">
        <v>16685</v>
      </c>
      <c r="N14" s="10"/>
      <c r="O14" s="10">
        <f>1490000*1360/1645</f>
        <v>1231854.1033434651</v>
      </c>
      <c r="P14" s="17">
        <f>D14*1360/1645</f>
        <v>26947.015197568388</v>
      </c>
      <c r="Q14" s="10">
        <f t="shared" si="4"/>
        <v>1258801.1185410335</v>
      </c>
      <c r="R14" s="10">
        <v>63886</v>
      </c>
      <c r="S14" s="10">
        <v>79154</v>
      </c>
      <c r="T14" s="10"/>
      <c r="U14" s="10"/>
      <c r="V14" s="10"/>
      <c r="W14" s="10"/>
      <c r="X14" s="4"/>
    </row>
    <row r="15" spans="1:24" ht="12">
      <c r="A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4"/>
    </row>
    <row r="16" spans="1:24" ht="12.75" thickBot="1">
      <c r="A16" s="1" t="s">
        <v>2</v>
      </c>
      <c r="C16" s="16">
        <f>SUM(C9:C15)</f>
        <v>4305000</v>
      </c>
      <c r="D16" s="16">
        <f>SUM(D9:D15)</f>
        <v>362114</v>
      </c>
      <c r="E16" s="16">
        <f>SUM(E9:E15)</f>
        <v>4667114</v>
      </c>
      <c r="F16" s="16">
        <f>SUM(F9:F15)</f>
        <v>464032</v>
      </c>
      <c r="G16" s="16">
        <f>SUM(G9:G15)</f>
        <v>575034</v>
      </c>
      <c r="H16" s="10"/>
      <c r="I16" s="16">
        <f>SUM(I9:I15)</f>
        <v>750154.924214343</v>
      </c>
      <c r="J16" s="16">
        <f>SUM(J9:J15)</f>
        <v>63159.14477116033</v>
      </c>
      <c r="K16" s="16">
        <f>SUM(K9:K15)</f>
        <v>813314.0689855034</v>
      </c>
      <c r="L16" s="16">
        <f>SUM(L9:L15)</f>
        <v>80726</v>
      </c>
      <c r="M16" s="16">
        <f>SUM(M9:M15)</f>
        <v>100115</v>
      </c>
      <c r="N16" s="10"/>
      <c r="O16" s="16">
        <f>SUM(O9:O15)</f>
        <v>3554845.0757856574</v>
      </c>
      <c r="P16" s="16">
        <f>SUM(P9:P15)</f>
        <v>298954.8552288397</v>
      </c>
      <c r="Q16" s="16">
        <f>SUM(Q9:Q15)</f>
        <v>3853799.9310144973</v>
      </c>
      <c r="R16" s="16">
        <f>SUM(R9:R15)</f>
        <v>383306</v>
      </c>
      <c r="S16" s="16">
        <f>SUM(S9:S15)</f>
        <v>474919</v>
      </c>
      <c r="T16" s="10"/>
      <c r="U16" s="16">
        <f>SUM(U9:U12)</f>
        <v>0</v>
      </c>
      <c r="V16" s="16">
        <f>SUM(V9:V12)</f>
        <v>0</v>
      </c>
      <c r="W16" s="16">
        <f>SUM(W9:W12)</f>
        <v>0</v>
      </c>
      <c r="X16" s="4"/>
    </row>
    <row r="17" ht="12.75" thickTop="1"/>
  </sheetData>
  <sheetProtection/>
  <printOptions/>
  <pageMargins left="0.75" right="0.75" top="1" bottom="1" header="0.5" footer="0.5"/>
  <pageSetup horizontalDpi="600" verticalDpi="600" orientation="landscape" scale="75"/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2011-05-03T14:57:44Z</cp:lastPrinted>
  <dcterms:created xsi:type="dcterms:W3CDTF">1997-11-06T16:03:09Z</dcterms:created>
  <dcterms:modified xsi:type="dcterms:W3CDTF">2011-05-03T14:58:01Z</dcterms:modified>
  <cp:category/>
  <cp:version/>
  <cp:contentType/>
  <cp:contentStatus/>
</cp:coreProperties>
</file>