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8800" windowHeight="17460" tabRatio="871" activeTab="0"/>
  </bookViews>
  <sheets>
    <sheet name="2005A-2015A" sheetId="1" r:id="rId1"/>
  </sheets>
  <definedNames>
    <definedName name="_xlnm.Print_Titles" localSheetId="0">'2005A-2015A'!$A:$A</definedName>
  </definedNames>
  <calcPr fullCalcOnLoad="1"/>
</workbook>
</file>

<file path=xl/sharedStrings.xml><?xml version="1.0" encoding="utf-8"?>
<sst xmlns="http://schemas.openxmlformats.org/spreadsheetml/2006/main" count="244" uniqueCount="44">
  <si>
    <t>Total</t>
  </si>
  <si>
    <t>Payment</t>
  </si>
  <si>
    <t xml:space="preserve">            UMCP Byrd Stadium (Auxiliary)</t>
  </si>
  <si>
    <t xml:space="preserve"> UMCP Health &amp; Human Performance (Auxiliary)</t>
  </si>
  <si>
    <t xml:space="preserve">         UMCP Recreation Fields (Auxiliary)</t>
  </si>
  <si>
    <t xml:space="preserve">         UMCP Ritchie Coliseum (Auxiliary)</t>
  </si>
  <si>
    <t xml:space="preserve">           UMBC Field House (Auxiliary)</t>
  </si>
  <si>
    <t xml:space="preserve">         SSU Dining Facility (Auxiliary)</t>
  </si>
  <si>
    <t xml:space="preserve">    USM Debt Service from Earnings (Auxiliary)</t>
  </si>
  <si>
    <t>Date</t>
  </si>
  <si>
    <t>Principal</t>
  </si>
  <si>
    <t>Interest</t>
  </si>
  <si>
    <t xml:space="preserve">    UMCP Performing Arts Center (Academic)</t>
  </si>
  <si>
    <t xml:space="preserve">          SSU Facilities Renewal (Academic)</t>
  </si>
  <si>
    <t xml:space="preserve">       UMBC Facilities Renewal (Academic)</t>
  </si>
  <si>
    <t xml:space="preserve">        CEES Facilities Renewal (Academic)</t>
  </si>
  <si>
    <t xml:space="preserve">            BSU Facilities Renewal (Academic)</t>
  </si>
  <si>
    <t xml:space="preserve">         FSU Facilities Renewal (Academic)</t>
  </si>
  <si>
    <t xml:space="preserve">          SSU Holloway Hall (Academic)</t>
  </si>
  <si>
    <t xml:space="preserve">          TU Facilities Renewal (Academic)</t>
  </si>
  <si>
    <t xml:space="preserve">           UMCP Golf Course (Auxiliary)</t>
  </si>
  <si>
    <t xml:space="preserve">           UMCP Stamp Union (Auxiliary)</t>
  </si>
  <si>
    <t xml:space="preserve">           UMCP Parking Garage III (Auxiliary)</t>
  </si>
  <si>
    <t xml:space="preserve">  TU Richmond Hall &amp; Newell Dining (Auxiliary)</t>
  </si>
  <si>
    <t xml:space="preserve">  UMCP Parking Garage - Planning (Auxiliary)</t>
  </si>
  <si>
    <t xml:space="preserve">  (1.2 millions) +</t>
  </si>
  <si>
    <t xml:space="preserve">        UMCP Facilities Renewal (Academic)</t>
  </si>
  <si>
    <t xml:space="preserve">    UMCP Construct Steam Plant (Academic)</t>
  </si>
  <si>
    <t xml:space="preserve">     UMB Health Sciences Library (Academic)</t>
  </si>
  <si>
    <t xml:space="preserve"> UMB Health Sci Facility Equipment (Academic)</t>
  </si>
  <si>
    <t xml:space="preserve">         UMB Facilities Renewal (Academic)</t>
  </si>
  <si>
    <t xml:space="preserve">           Total Auxiliary Projects - 1997 A</t>
  </si>
  <si>
    <t xml:space="preserve">           Total Academic Projects - 1997 A</t>
  </si>
  <si>
    <t>University System of Maryland</t>
  </si>
  <si>
    <t xml:space="preserve">                     1997 Series A Bonds Funded Projects</t>
  </si>
  <si>
    <t xml:space="preserve">        Distribution of Debt Service after 2005 A Bonds Issue</t>
  </si>
  <si>
    <t>Amort of</t>
  </si>
  <si>
    <t>Premium</t>
  </si>
  <si>
    <t xml:space="preserve">Amort of </t>
  </si>
  <si>
    <t>Loss on Refunding</t>
  </si>
  <si>
    <t xml:space="preserve">    </t>
  </si>
  <si>
    <t>Revised 97A after 2015A</t>
  </si>
  <si>
    <t xml:space="preserve">        Distribution of Debt Service after 2015 A Bonds Issue</t>
  </si>
  <si>
    <t>97A Refinanced on the 2005A/2015A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</si>
</sst>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%"/>
    <numFmt numFmtId="173" formatCode="mm/dd/yy"/>
  </numFmts>
  <fonts count="38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173" fontId="0" fillId="0" borderId="10" xfId="0" applyNumberFormat="1" applyBorder="1" applyAlignment="1">
      <alignment horizontal="center"/>
    </xf>
    <xf numFmtId="3" fontId="0" fillId="0" borderId="11" xfId="0" applyNumberFormat="1" applyBorder="1" applyAlignment="1" quotePrefix="1">
      <alignment horizontal="left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17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72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173" fontId="0" fillId="0" borderId="0" xfId="0" applyNumberFormat="1" applyAlignment="1">
      <alignment horizontal="center"/>
    </xf>
    <xf numFmtId="172" fontId="0" fillId="0" borderId="12" xfId="0" applyNumberFormat="1" applyBorder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Alignment="1">
      <alignment horizontal="right"/>
    </xf>
    <xf numFmtId="38" fontId="0" fillId="0" borderId="11" xfId="0" applyNumberFormat="1" applyBorder="1" applyAlignment="1" quotePrefix="1">
      <alignment horizontal="left"/>
    </xf>
    <xf numFmtId="38" fontId="0" fillId="0" borderId="12" xfId="0" applyNumberFormat="1" applyBorder="1" applyAlignment="1">
      <alignment horizontal="right"/>
    </xf>
    <xf numFmtId="38" fontId="0" fillId="0" borderId="13" xfId="0" applyNumberFormat="1" applyBorder="1" applyAlignment="1">
      <alignment horizontal="right"/>
    </xf>
    <xf numFmtId="38" fontId="0" fillId="0" borderId="11" xfId="0" applyNumberFormat="1" applyBorder="1" applyAlignment="1" quotePrefix="1">
      <alignment horizontal="right"/>
    </xf>
    <xf numFmtId="38" fontId="0" fillId="0" borderId="15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38" fontId="0" fillId="0" borderId="0" xfId="0" applyNumberFormat="1" applyAlignment="1">
      <alignment horizontal="left"/>
    </xf>
    <xf numFmtId="172" fontId="0" fillId="0" borderId="16" xfId="0" applyNumberFormat="1" applyBorder="1" applyAlignment="1">
      <alignment horizontal="center"/>
    </xf>
    <xf numFmtId="172" fontId="0" fillId="0" borderId="11" xfId="0" applyNumberFormat="1" applyBorder="1" applyAlignment="1" quotePrefix="1">
      <alignment horizontal="left"/>
    </xf>
    <xf numFmtId="172" fontId="0" fillId="0" borderId="13" xfId="0" applyNumberFormat="1" applyBorder="1" applyAlignment="1">
      <alignment/>
    </xf>
    <xf numFmtId="38" fontId="0" fillId="0" borderId="12" xfId="0" applyNumberFormat="1" applyBorder="1" applyAlignment="1">
      <alignment/>
    </xf>
    <xf numFmtId="38" fontId="0" fillId="0" borderId="13" xfId="0" applyNumberFormat="1" applyBorder="1" applyAlignment="1">
      <alignment/>
    </xf>
    <xf numFmtId="38" fontId="0" fillId="0" borderId="17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38" fontId="0" fillId="33" borderId="20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M17"/>
  <sheetViews>
    <sheetView tabSelected="1" zoomScale="150" zoomScaleNormal="15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9" sqref="C9"/>
    </sheetView>
  </sheetViews>
  <sheetFormatPr defaultColWidth="8.8515625" defaultRowHeight="12.75"/>
  <cols>
    <col min="1" max="1" width="9.7109375" style="0" customWidth="1"/>
    <col min="2" max="2" width="3.7109375" style="0" customWidth="1"/>
    <col min="3" max="6" width="13.7109375" style="0" customWidth="1"/>
    <col min="7" max="7" width="16.00390625" style="0" customWidth="1"/>
    <col min="8" max="8" width="3.7109375" style="0" customWidth="1"/>
    <col min="9" max="12" width="13.7109375" style="0" customWidth="1"/>
    <col min="13" max="13" width="17.7109375" style="0" customWidth="1"/>
    <col min="14" max="14" width="3.7109375" style="0" customWidth="1"/>
    <col min="15" max="18" width="13.7109375" style="0" customWidth="1"/>
    <col min="19" max="19" width="17.140625" style="0" customWidth="1"/>
    <col min="20" max="20" width="3.7109375" style="0" customWidth="1"/>
    <col min="21" max="25" width="13.7109375" style="0" customWidth="1"/>
    <col min="26" max="26" width="3.7109375" style="0" customWidth="1"/>
    <col min="27" max="30" width="13.7109375" style="0" customWidth="1"/>
    <col min="31" max="31" width="16.28125" style="0" customWidth="1"/>
    <col min="32" max="32" width="3.7109375" style="0" customWidth="1"/>
    <col min="33" max="36" width="13.7109375" style="0" customWidth="1"/>
    <col min="37" max="37" width="16.421875" style="0" customWidth="1"/>
    <col min="38" max="38" width="3.7109375" style="0" customWidth="1"/>
    <col min="39" max="42" width="13.7109375" style="0" customWidth="1"/>
    <col min="43" max="43" width="16.28125" style="0" customWidth="1"/>
    <col min="44" max="44" width="3.7109375" style="0" customWidth="1"/>
    <col min="45" max="49" width="13.7109375" style="0" customWidth="1"/>
    <col min="50" max="50" width="3.7109375" style="0" customWidth="1"/>
    <col min="51" max="55" width="13.7109375" style="0" customWidth="1"/>
    <col min="56" max="56" width="3.7109375" style="0" customWidth="1"/>
    <col min="57" max="60" width="13.7109375" style="0" customWidth="1"/>
    <col min="61" max="61" width="16.421875" style="0" customWidth="1"/>
    <col min="62" max="62" width="3.7109375" style="0" customWidth="1"/>
    <col min="63" max="66" width="13.7109375" style="0" customWidth="1"/>
    <col min="67" max="67" width="16.140625" style="0" customWidth="1"/>
    <col min="68" max="68" width="3.7109375" style="0" customWidth="1"/>
    <col min="69" max="72" width="13.7109375" style="0" customWidth="1"/>
    <col min="73" max="73" width="16.28125" style="0" customWidth="1"/>
    <col min="74" max="74" width="3.7109375" style="0" customWidth="1"/>
    <col min="75" max="78" width="13.7109375" style="0" customWidth="1"/>
    <col min="79" max="79" width="16.00390625" style="0" customWidth="1"/>
    <col min="80" max="80" width="3.7109375" style="0" customWidth="1"/>
    <col min="81" max="85" width="13.7109375" style="0" customWidth="1"/>
    <col min="86" max="86" width="3.7109375" style="0" customWidth="1"/>
    <col min="87" max="91" width="13.7109375" style="0" customWidth="1"/>
    <col min="92" max="92" width="4.28125" style="0" customWidth="1"/>
    <col min="93" max="96" width="13.7109375" style="0" customWidth="1"/>
    <col min="97" max="97" width="16.421875" style="0" customWidth="1"/>
    <col min="98" max="98" width="3.7109375" style="0" customWidth="1"/>
    <col min="99" max="102" width="13.7109375" style="0" customWidth="1"/>
    <col min="103" max="103" width="16.140625" style="0" customWidth="1"/>
    <col min="104" max="104" width="3.7109375" style="0" customWidth="1"/>
    <col min="105" max="108" width="13.7109375" style="0" customWidth="1"/>
    <col min="109" max="109" width="17.00390625" style="0" customWidth="1"/>
    <col min="110" max="110" width="3.7109375" style="0" customWidth="1"/>
    <col min="111" max="114" width="13.7109375" style="0" customWidth="1"/>
    <col min="115" max="115" width="16.421875" style="0" customWidth="1"/>
    <col min="116" max="116" width="3.7109375" style="0" customWidth="1"/>
    <col min="117" max="120" width="13.7109375" style="0" customWidth="1"/>
    <col min="121" max="121" width="17.140625" style="0" customWidth="1"/>
    <col min="122" max="122" width="3.7109375" style="0" customWidth="1"/>
    <col min="123" max="126" width="13.7109375" style="0" customWidth="1"/>
    <col min="127" max="127" width="17.28125" style="0" customWidth="1"/>
    <col min="128" max="128" width="3.7109375" style="0" customWidth="1"/>
    <col min="129" max="133" width="13.7109375" style="0" customWidth="1"/>
    <col min="134" max="134" width="3.7109375" style="0" customWidth="1"/>
    <col min="135" max="138" width="13.7109375" style="0" customWidth="1"/>
    <col min="139" max="139" width="15.7109375" style="0" customWidth="1"/>
    <col min="140" max="140" width="3.7109375" style="0" customWidth="1"/>
    <col min="141" max="144" width="13.7109375" style="0" customWidth="1"/>
    <col min="145" max="145" width="15.8515625" style="0" customWidth="1"/>
    <col min="146" max="146" width="3.7109375" style="0" customWidth="1"/>
    <col min="147" max="151" width="13.7109375" style="0" customWidth="1"/>
    <col min="152" max="152" width="3.7109375" style="0" customWidth="1"/>
    <col min="153" max="156" width="13.7109375" style="0" customWidth="1"/>
    <col min="157" max="157" width="15.7109375" style="0" customWidth="1"/>
    <col min="158" max="158" width="3.7109375" style="0" customWidth="1"/>
    <col min="159" max="163" width="13.7109375" style="0" customWidth="1"/>
    <col min="164" max="164" width="3.7109375" style="0" customWidth="1"/>
    <col min="165" max="168" width="13.7109375" style="0" customWidth="1"/>
    <col min="169" max="169" width="16.421875" style="0" customWidth="1"/>
  </cols>
  <sheetData>
    <row r="1" spans="15:88" ht="12.75">
      <c r="O1" s="23"/>
      <c r="P1" s="23" t="s">
        <v>33</v>
      </c>
      <c r="AG1" s="23"/>
      <c r="AH1" s="23" t="s">
        <v>33</v>
      </c>
      <c r="AY1" s="23"/>
      <c r="AZ1" s="23" t="s">
        <v>33</v>
      </c>
      <c r="BQ1" s="23"/>
      <c r="BR1" s="23" t="s">
        <v>33</v>
      </c>
      <c r="CI1" s="23"/>
      <c r="CJ1" s="23" t="s">
        <v>33</v>
      </c>
    </row>
    <row r="2" spans="15:88" ht="12.75">
      <c r="O2" s="23" t="s">
        <v>42</v>
      </c>
      <c r="P2" s="16"/>
      <c r="AG2" s="23" t="str">
        <f>O2</f>
        <v>        Distribution of Debt Service after 2015 A Bonds Issue</v>
      </c>
      <c r="AH2" s="16"/>
      <c r="AY2" s="23" t="s">
        <v>35</v>
      </c>
      <c r="AZ2" s="16"/>
      <c r="BQ2" s="23" t="s">
        <v>35</v>
      </c>
      <c r="BR2" s="16"/>
      <c r="CI2" s="23" t="s">
        <v>35</v>
      </c>
      <c r="CJ2" s="16"/>
    </row>
    <row r="3" spans="15:88" ht="12.75">
      <c r="O3" s="23" t="s">
        <v>34</v>
      </c>
      <c r="P3" s="16"/>
      <c r="AG3" s="23" t="s">
        <v>34</v>
      </c>
      <c r="AH3" s="16"/>
      <c r="AY3" s="23" t="s">
        <v>34</v>
      </c>
      <c r="AZ3" s="16"/>
      <c r="BQ3" s="23" t="s">
        <v>34</v>
      </c>
      <c r="BR3" s="16"/>
      <c r="CI3" s="23" t="s">
        <v>34</v>
      </c>
      <c r="CJ3" s="16"/>
    </row>
    <row r="5" spans="1:169" ht="12.75">
      <c r="A5" s="4" t="s">
        <v>1</v>
      </c>
      <c r="C5" s="33" t="s">
        <v>41</v>
      </c>
      <c r="D5" s="33"/>
      <c r="E5" s="34"/>
      <c r="F5" s="21"/>
      <c r="G5" s="21"/>
      <c r="H5" s="15"/>
      <c r="I5" s="17" t="s">
        <v>32</v>
      </c>
      <c r="J5" s="18"/>
      <c r="K5" s="19"/>
      <c r="L5" s="21"/>
      <c r="M5" s="21"/>
      <c r="O5" s="17" t="s">
        <v>31</v>
      </c>
      <c r="P5" s="18"/>
      <c r="Q5" s="19"/>
      <c r="R5" s="21"/>
      <c r="S5" s="21"/>
      <c r="U5" s="5" t="s">
        <v>2</v>
      </c>
      <c r="V5" s="6"/>
      <c r="W5" s="7"/>
      <c r="X5" s="21"/>
      <c r="Y5" s="21"/>
      <c r="Z5" s="3"/>
      <c r="AA5" s="5" t="s">
        <v>4</v>
      </c>
      <c r="AB5" s="6"/>
      <c r="AC5" s="7"/>
      <c r="AD5" s="21"/>
      <c r="AE5" s="21"/>
      <c r="AF5" s="3"/>
      <c r="AG5" s="5" t="s">
        <v>5</v>
      </c>
      <c r="AH5" s="6"/>
      <c r="AI5" s="7"/>
      <c r="AJ5" s="21"/>
      <c r="AK5" s="21"/>
      <c r="AL5" s="3"/>
      <c r="AM5" s="5" t="s">
        <v>3</v>
      </c>
      <c r="AN5" s="6"/>
      <c r="AO5" s="7"/>
      <c r="AP5" s="21"/>
      <c r="AQ5" s="21"/>
      <c r="AR5" s="3"/>
      <c r="AS5" s="5" t="s">
        <v>24</v>
      </c>
      <c r="AT5" s="6"/>
      <c r="AU5" s="7"/>
      <c r="AV5" s="21"/>
      <c r="AW5" s="21"/>
      <c r="AX5" s="11"/>
      <c r="AY5" s="5" t="s">
        <v>20</v>
      </c>
      <c r="AZ5" s="6"/>
      <c r="BA5" s="7"/>
      <c r="BB5" s="21"/>
      <c r="BC5" s="21"/>
      <c r="BD5" s="11"/>
      <c r="BE5" s="5" t="s">
        <v>21</v>
      </c>
      <c r="BF5" s="6"/>
      <c r="BG5" s="7"/>
      <c r="BH5" s="21"/>
      <c r="BI5" s="21"/>
      <c r="BJ5" s="11"/>
      <c r="BK5" s="5" t="s">
        <v>22</v>
      </c>
      <c r="BL5" s="6"/>
      <c r="BM5" s="7"/>
      <c r="BN5" s="21"/>
      <c r="BO5" s="21"/>
      <c r="BP5" s="3"/>
      <c r="BQ5" s="5" t="s">
        <v>6</v>
      </c>
      <c r="BR5" s="6"/>
      <c r="BS5" s="7"/>
      <c r="BT5" s="21"/>
      <c r="BU5" s="21"/>
      <c r="BV5" s="3"/>
      <c r="BW5" s="5" t="s">
        <v>7</v>
      </c>
      <c r="BX5" s="6"/>
      <c r="BY5" s="7"/>
      <c r="BZ5" s="21"/>
      <c r="CA5" s="21"/>
      <c r="CB5" s="11"/>
      <c r="CC5" s="5" t="s">
        <v>23</v>
      </c>
      <c r="CD5" s="6"/>
      <c r="CE5" s="7"/>
      <c r="CF5" s="21"/>
      <c r="CG5" s="21"/>
      <c r="CH5" s="11"/>
      <c r="CI5" s="5" t="s">
        <v>8</v>
      </c>
      <c r="CJ5" s="6"/>
      <c r="CK5" s="7"/>
      <c r="CL5" s="21"/>
      <c r="CM5" s="21"/>
      <c r="CO5" s="17" t="s">
        <v>26</v>
      </c>
      <c r="CP5" s="27"/>
      <c r="CQ5" s="28"/>
      <c r="CR5" s="21"/>
      <c r="CS5" s="21"/>
      <c r="CT5" s="3"/>
      <c r="CU5" s="5" t="s">
        <v>12</v>
      </c>
      <c r="CV5" s="6"/>
      <c r="CW5" s="7"/>
      <c r="CX5" s="21"/>
      <c r="CY5" s="21"/>
      <c r="DA5" s="17" t="s">
        <v>27</v>
      </c>
      <c r="DB5" s="27"/>
      <c r="DC5" s="28"/>
      <c r="DD5" s="21"/>
      <c r="DE5" s="21"/>
      <c r="DG5" s="17" t="s">
        <v>28</v>
      </c>
      <c r="DH5" s="27"/>
      <c r="DI5" s="28"/>
      <c r="DJ5" s="21"/>
      <c r="DK5" s="21"/>
      <c r="DM5" s="5" t="s">
        <v>29</v>
      </c>
      <c r="DN5" s="6"/>
      <c r="DO5" s="7"/>
      <c r="DP5" s="21"/>
      <c r="DQ5" s="21"/>
      <c r="DR5" s="11"/>
      <c r="DS5" s="5" t="s">
        <v>30</v>
      </c>
      <c r="DT5" s="6"/>
      <c r="DU5" s="7"/>
      <c r="DV5" s="21"/>
      <c r="DW5" s="21"/>
      <c r="DY5" s="5" t="s">
        <v>14</v>
      </c>
      <c r="DZ5" s="6"/>
      <c r="EA5" s="7"/>
      <c r="EB5" s="21"/>
      <c r="EC5" s="21"/>
      <c r="EE5" s="5" t="s">
        <v>15</v>
      </c>
      <c r="EF5" s="6"/>
      <c r="EG5" s="7"/>
      <c r="EH5" s="21"/>
      <c r="EI5" s="21"/>
      <c r="EK5" s="5" t="s">
        <v>16</v>
      </c>
      <c r="EL5" s="6"/>
      <c r="EM5" s="7"/>
      <c r="EN5" s="21"/>
      <c r="EO5" s="21"/>
      <c r="EQ5" s="5" t="s">
        <v>17</v>
      </c>
      <c r="ER5" s="6"/>
      <c r="ES5" s="7"/>
      <c r="ET5" s="21"/>
      <c r="EU5" s="21"/>
      <c r="EW5" s="5" t="s">
        <v>18</v>
      </c>
      <c r="EX5" s="6"/>
      <c r="EY5" s="7"/>
      <c r="EZ5" s="21"/>
      <c r="FA5" s="21"/>
      <c r="FC5" s="5" t="s">
        <v>13</v>
      </c>
      <c r="FD5" s="6"/>
      <c r="FE5" s="7"/>
      <c r="FF5" s="21"/>
      <c r="FG5" s="21"/>
      <c r="FH5" s="11"/>
      <c r="FI5" s="5" t="s">
        <v>19</v>
      </c>
      <c r="FJ5" s="6"/>
      <c r="FK5" s="7"/>
      <c r="FL5" s="21"/>
      <c r="FM5" s="21"/>
    </row>
    <row r="6" spans="1:169" s="1" customFormat="1" ht="12.75">
      <c r="A6" s="24" t="s">
        <v>9</v>
      </c>
      <c r="C6" s="35" t="s">
        <v>43</v>
      </c>
      <c r="D6" s="33"/>
      <c r="E6" s="33"/>
      <c r="F6" s="21" t="s">
        <v>36</v>
      </c>
      <c r="G6" s="21" t="s">
        <v>38</v>
      </c>
      <c r="H6" s="15"/>
      <c r="I6" s="20"/>
      <c r="J6" s="18"/>
      <c r="K6" s="19"/>
      <c r="L6" s="21" t="s">
        <v>36</v>
      </c>
      <c r="M6" s="21" t="s">
        <v>38</v>
      </c>
      <c r="O6" s="20"/>
      <c r="P6" s="18"/>
      <c r="Q6" s="19"/>
      <c r="R6" s="21" t="s">
        <v>36</v>
      </c>
      <c r="S6" s="21" t="s">
        <v>38</v>
      </c>
      <c r="U6" s="25"/>
      <c r="V6" s="14">
        <v>0.0037339</v>
      </c>
      <c r="W6" s="26"/>
      <c r="X6" s="21" t="s">
        <v>36</v>
      </c>
      <c r="Y6" s="21" t="s">
        <v>38</v>
      </c>
      <c r="AA6" s="25"/>
      <c r="AB6" s="14">
        <v>0.0021809</v>
      </c>
      <c r="AC6" s="26"/>
      <c r="AD6" s="21" t="s">
        <v>36</v>
      </c>
      <c r="AE6" s="21" t="s">
        <v>38</v>
      </c>
      <c r="AG6" s="25"/>
      <c r="AH6" s="14">
        <v>0.0102552</v>
      </c>
      <c r="AI6" s="26"/>
      <c r="AJ6" s="21" t="s">
        <v>36</v>
      </c>
      <c r="AK6" s="21" t="s">
        <v>38</v>
      </c>
      <c r="AM6" s="25"/>
      <c r="AN6" s="14">
        <v>0.1989677</v>
      </c>
      <c r="AO6" s="26"/>
      <c r="AP6" s="21" t="s">
        <v>36</v>
      </c>
      <c r="AQ6" s="21" t="s">
        <v>38</v>
      </c>
      <c r="AS6" s="25"/>
      <c r="AT6" s="14">
        <v>0.0011078</v>
      </c>
      <c r="AU6" s="26"/>
      <c r="AV6" s="21" t="s">
        <v>36</v>
      </c>
      <c r="AW6" s="21" t="s">
        <v>38</v>
      </c>
      <c r="AX6" s="10"/>
      <c r="AY6" s="25"/>
      <c r="AZ6" s="14">
        <v>0.0021643</v>
      </c>
      <c r="BA6" s="26"/>
      <c r="BB6" s="21" t="s">
        <v>36</v>
      </c>
      <c r="BC6" s="21" t="s">
        <v>38</v>
      </c>
      <c r="BD6" s="10"/>
      <c r="BE6" s="25"/>
      <c r="BF6" s="14">
        <v>0.0151823</v>
      </c>
      <c r="BG6" s="26"/>
      <c r="BH6" s="21" t="s">
        <v>36</v>
      </c>
      <c r="BI6" s="21" t="s">
        <v>38</v>
      </c>
      <c r="BJ6" s="10"/>
      <c r="BK6" s="25"/>
      <c r="BL6" s="14">
        <v>0.1390135</v>
      </c>
      <c r="BM6" s="26"/>
      <c r="BN6" s="21" t="s">
        <v>36</v>
      </c>
      <c r="BO6" s="21" t="s">
        <v>38</v>
      </c>
      <c r="BQ6" s="25"/>
      <c r="BR6" s="14">
        <v>0.0077001</v>
      </c>
      <c r="BS6" s="26"/>
      <c r="BT6" s="21" t="s">
        <v>36</v>
      </c>
      <c r="BU6" s="21" t="s">
        <v>38</v>
      </c>
      <c r="BW6" s="25" t="s">
        <v>25</v>
      </c>
      <c r="BX6" s="14">
        <v>0.0072914</v>
      </c>
      <c r="BY6" s="26"/>
      <c r="BZ6" s="21" t="s">
        <v>36</v>
      </c>
      <c r="CA6" s="21" t="s">
        <v>38</v>
      </c>
      <c r="CB6" s="10"/>
      <c r="CC6" s="25"/>
      <c r="CD6" s="14">
        <v>0.0006017</v>
      </c>
      <c r="CE6" s="26"/>
      <c r="CF6" s="21" t="s">
        <v>36</v>
      </c>
      <c r="CG6" s="21" t="s">
        <v>38</v>
      </c>
      <c r="CH6" s="10"/>
      <c r="CI6" s="25"/>
      <c r="CJ6" s="14"/>
      <c r="CK6" s="26"/>
      <c r="CL6" s="21" t="s">
        <v>36</v>
      </c>
      <c r="CM6" s="21" t="s">
        <v>38</v>
      </c>
      <c r="CO6" s="17"/>
      <c r="CP6" s="14">
        <v>0.0602983</v>
      </c>
      <c r="CQ6" s="28"/>
      <c r="CR6" s="21" t="s">
        <v>36</v>
      </c>
      <c r="CS6" s="21" t="s">
        <v>38</v>
      </c>
      <c r="CU6" s="25"/>
      <c r="CV6" s="14">
        <v>0.3809199</v>
      </c>
      <c r="CW6" s="26"/>
      <c r="CX6" s="21" t="s">
        <v>36</v>
      </c>
      <c r="CY6" s="21" t="s">
        <v>38</v>
      </c>
      <c r="DA6" s="17"/>
      <c r="DB6" s="14">
        <v>1.85E-05</v>
      </c>
      <c r="DC6" s="28"/>
      <c r="DD6" s="21" t="s">
        <v>36</v>
      </c>
      <c r="DE6" s="21" t="s">
        <v>38</v>
      </c>
      <c r="DG6" s="17"/>
      <c r="DH6" s="14">
        <v>0.1342347</v>
      </c>
      <c r="DI6" s="28"/>
      <c r="DJ6" s="21" t="s">
        <v>36</v>
      </c>
      <c r="DK6" s="21" t="s">
        <v>38</v>
      </c>
      <c r="DM6" s="25"/>
      <c r="DN6" s="14">
        <v>0.0038294</v>
      </c>
      <c r="DO6" s="26"/>
      <c r="DP6" s="21" t="s">
        <v>36</v>
      </c>
      <c r="DQ6" s="21" t="s">
        <v>38</v>
      </c>
      <c r="DR6" s="10"/>
      <c r="DS6" s="25"/>
      <c r="DT6" s="14">
        <v>0.0007256</v>
      </c>
      <c r="DU6" s="26"/>
      <c r="DV6" s="21" t="s">
        <v>36</v>
      </c>
      <c r="DW6" s="21" t="s">
        <v>38</v>
      </c>
      <c r="DY6" s="25"/>
      <c r="DZ6" s="14">
        <v>6.61E-05</v>
      </c>
      <c r="EA6" s="26"/>
      <c r="EB6" s="21" t="s">
        <v>36</v>
      </c>
      <c r="EC6" s="21" t="s">
        <v>38</v>
      </c>
      <c r="EE6" s="25"/>
      <c r="EF6" s="14">
        <v>0.0053335</v>
      </c>
      <c r="EG6" s="26"/>
      <c r="EH6" s="21" t="s">
        <v>36</v>
      </c>
      <c r="EI6" s="21" t="s">
        <v>38</v>
      </c>
      <c r="EK6" s="25"/>
      <c r="EL6" s="14">
        <v>0.0023655</v>
      </c>
      <c r="EM6" s="26"/>
      <c r="EN6" s="21" t="s">
        <v>36</v>
      </c>
      <c r="EO6" s="21" t="s">
        <v>38</v>
      </c>
      <c r="EQ6" s="25"/>
      <c r="ER6" s="14">
        <v>0.0021455</v>
      </c>
      <c r="ES6" s="26"/>
      <c r="ET6" s="21" t="s">
        <v>36</v>
      </c>
      <c r="EU6" s="21" t="s">
        <v>38</v>
      </c>
      <c r="EW6" s="25"/>
      <c r="EX6" s="14">
        <v>0.008912</v>
      </c>
      <c r="EY6" s="26"/>
      <c r="EZ6" s="21" t="s">
        <v>36</v>
      </c>
      <c r="FA6" s="21" t="s">
        <v>38</v>
      </c>
      <c r="FC6" s="25"/>
      <c r="FD6" s="14">
        <v>0.0001363</v>
      </c>
      <c r="FE6" s="26"/>
      <c r="FF6" s="21" t="s">
        <v>36</v>
      </c>
      <c r="FG6" s="21" t="s">
        <v>38</v>
      </c>
      <c r="FH6" s="10"/>
      <c r="FI6" s="25"/>
      <c r="FJ6" s="14">
        <v>0.0128156</v>
      </c>
      <c r="FK6" s="26"/>
      <c r="FL6" s="21" t="s">
        <v>36</v>
      </c>
      <c r="FM6" s="21" t="s">
        <v>38</v>
      </c>
    </row>
    <row r="7" spans="1:169" ht="12.75">
      <c r="A7" s="8"/>
      <c r="C7" s="21" t="s">
        <v>10</v>
      </c>
      <c r="D7" s="21" t="s">
        <v>11</v>
      </c>
      <c r="E7" s="21" t="s">
        <v>0</v>
      </c>
      <c r="F7" s="21" t="s">
        <v>37</v>
      </c>
      <c r="G7" s="21" t="s">
        <v>39</v>
      </c>
      <c r="H7" s="15"/>
      <c r="I7" s="21" t="s">
        <v>10</v>
      </c>
      <c r="J7" s="21" t="s">
        <v>11</v>
      </c>
      <c r="K7" s="21" t="s">
        <v>0</v>
      </c>
      <c r="L7" s="21" t="s">
        <v>37</v>
      </c>
      <c r="M7" s="21" t="s">
        <v>39</v>
      </c>
      <c r="O7" s="21" t="s">
        <v>10</v>
      </c>
      <c r="P7" s="21" t="s">
        <v>11</v>
      </c>
      <c r="Q7" s="21" t="s">
        <v>0</v>
      </c>
      <c r="R7" s="21" t="s">
        <v>37</v>
      </c>
      <c r="S7" s="21" t="s">
        <v>39</v>
      </c>
      <c r="U7" s="9" t="s">
        <v>10</v>
      </c>
      <c r="V7" s="9" t="s">
        <v>11</v>
      </c>
      <c r="W7" s="9" t="s">
        <v>0</v>
      </c>
      <c r="X7" s="21" t="s">
        <v>37</v>
      </c>
      <c r="Y7" s="21" t="s">
        <v>39</v>
      </c>
      <c r="Z7" s="3"/>
      <c r="AA7" s="9" t="s">
        <v>10</v>
      </c>
      <c r="AB7" s="9" t="s">
        <v>11</v>
      </c>
      <c r="AC7" s="9" t="s">
        <v>0</v>
      </c>
      <c r="AD7" s="21" t="s">
        <v>37</v>
      </c>
      <c r="AE7" s="21" t="s">
        <v>39</v>
      </c>
      <c r="AF7" s="3"/>
      <c r="AG7" s="9" t="s">
        <v>10</v>
      </c>
      <c r="AH7" s="9" t="s">
        <v>11</v>
      </c>
      <c r="AI7" s="9" t="s">
        <v>0</v>
      </c>
      <c r="AJ7" s="21" t="s">
        <v>37</v>
      </c>
      <c r="AK7" s="21" t="s">
        <v>39</v>
      </c>
      <c r="AL7" s="3"/>
      <c r="AM7" s="9" t="s">
        <v>10</v>
      </c>
      <c r="AN7" s="9" t="s">
        <v>11</v>
      </c>
      <c r="AO7" s="9" t="s">
        <v>0</v>
      </c>
      <c r="AP7" s="21" t="s">
        <v>37</v>
      </c>
      <c r="AQ7" s="21" t="s">
        <v>39</v>
      </c>
      <c r="AR7" s="3"/>
      <c r="AS7" s="9" t="s">
        <v>10</v>
      </c>
      <c r="AT7" s="9" t="s">
        <v>11</v>
      </c>
      <c r="AU7" s="9" t="s">
        <v>0</v>
      </c>
      <c r="AV7" s="21" t="s">
        <v>37</v>
      </c>
      <c r="AW7" s="21" t="s">
        <v>39</v>
      </c>
      <c r="AX7" s="12"/>
      <c r="AY7" s="9" t="s">
        <v>10</v>
      </c>
      <c r="AZ7" s="9" t="s">
        <v>11</v>
      </c>
      <c r="BA7" s="9" t="s">
        <v>0</v>
      </c>
      <c r="BB7" s="21" t="s">
        <v>37</v>
      </c>
      <c r="BC7" s="21" t="s">
        <v>39</v>
      </c>
      <c r="BD7" s="12"/>
      <c r="BE7" s="9" t="s">
        <v>10</v>
      </c>
      <c r="BF7" s="9" t="s">
        <v>11</v>
      </c>
      <c r="BG7" s="9" t="s">
        <v>0</v>
      </c>
      <c r="BH7" s="21" t="s">
        <v>37</v>
      </c>
      <c r="BI7" s="21" t="s">
        <v>39</v>
      </c>
      <c r="BJ7" s="12"/>
      <c r="BK7" s="9" t="s">
        <v>10</v>
      </c>
      <c r="BL7" s="9" t="s">
        <v>11</v>
      </c>
      <c r="BM7" s="9" t="s">
        <v>0</v>
      </c>
      <c r="BN7" s="21" t="s">
        <v>37</v>
      </c>
      <c r="BO7" s="21" t="s">
        <v>39</v>
      </c>
      <c r="BP7" s="3"/>
      <c r="BQ7" s="9" t="s">
        <v>10</v>
      </c>
      <c r="BR7" s="9" t="s">
        <v>11</v>
      </c>
      <c r="BS7" s="9" t="s">
        <v>0</v>
      </c>
      <c r="BT7" s="21" t="s">
        <v>37</v>
      </c>
      <c r="BU7" s="21" t="s">
        <v>39</v>
      </c>
      <c r="BV7" s="3"/>
      <c r="BW7" s="9" t="s">
        <v>10</v>
      </c>
      <c r="BX7" s="9" t="s">
        <v>11</v>
      </c>
      <c r="BY7" s="9" t="s">
        <v>0</v>
      </c>
      <c r="BZ7" s="21" t="s">
        <v>37</v>
      </c>
      <c r="CA7" s="21" t="s">
        <v>39</v>
      </c>
      <c r="CB7" s="12"/>
      <c r="CC7" s="9" t="s">
        <v>10</v>
      </c>
      <c r="CD7" s="9" t="s">
        <v>11</v>
      </c>
      <c r="CE7" s="9" t="s">
        <v>0</v>
      </c>
      <c r="CF7" s="21" t="s">
        <v>37</v>
      </c>
      <c r="CG7" s="21" t="s">
        <v>39</v>
      </c>
      <c r="CH7" s="12"/>
      <c r="CI7" s="9" t="s">
        <v>10</v>
      </c>
      <c r="CJ7" s="9" t="s">
        <v>11</v>
      </c>
      <c r="CK7" s="9" t="s">
        <v>0</v>
      </c>
      <c r="CL7" s="21" t="s">
        <v>37</v>
      </c>
      <c r="CM7" s="21" t="s">
        <v>39</v>
      </c>
      <c r="CO7" s="21" t="s">
        <v>10</v>
      </c>
      <c r="CP7" s="21" t="s">
        <v>11</v>
      </c>
      <c r="CQ7" s="21" t="s">
        <v>0</v>
      </c>
      <c r="CR7" s="21" t="s">
        <v>37</v>
      </c>
      <c r="CS7" s="21" t="s">
        <v>39</v>
      </c>
      <c r="CT7" s="3"/>
      <c r="CU7" s="9" t="s">
        <v>10</v>
      </c>
      <c r="CV7" s="9" t="s">
        <v>11</v>
      </c>
      <c r="CW7" s="9" t="s">
        <v>0</v>
      </c>
      <c r="CX7" s="21" t="s">
        <v>37</v>
      </c>
      <c r="CY7" s="21" t="s">
        <v>39</v>
      </c>
      <c r="DA7" s="21" t="s">
        <v>10</v>
      </c>
      <c r="DB7" s="21" t="s">
        <v>11</v>
      </c>
      <c r="DC7" s="21" t="s">
        <v>0</v>
      </c>
      <c r="DD7" s="21" t="s">
        <v>37</v>
      </c>
      <c r="DE7" s="21" t="s">
        <v>39</v>
      </c>
      <c r="DG7" s="21" t="s">
        <v>10</v>
      </c>
      <c r="DH7" s="21" t="s">
        <v>11</v>
      </c>
      <c r="DI7" s="21" t="s">
        <v>0</v>
      </c>
      <c r="DJ7" s="21" t="s">
        <v>37</v>
      </c>
      <c r="DK7" s="21" t="s">
        <v>39</v>
      </c>
      <c r="DM7" s="9" t="s">
        <v>10</v>
      </c>
      <c r="DN7" s="9" t="s">
        <v>11</v>
      </c>
      <c r="DO7" s="9" t="s">
        <v>0</v>
      </c>
      <c r="DP7" s="21" t="s">
        <v>37</v>
      </c>
      <c r="DQ7" s="21" t="s">
        <v>39</v>
      </c>
      <c r="DR7" s="12"/>
      <c r="DS7" s="9" t="s">
        <v>10</v>
      </c>
      <c r="DT7" s="9" t="s">
        <v>11</v>
      </c>
      <c r="DU7" s="9" t="s">
        <v>0</v>
      </c>
      <c r="DV7" s="21" t="s">
        <v>37</v>
      </c>
      <c r="DW7" s="21" t="s">
        <v>39</v>
      </c>
      <c r="DY7" s="9" t="s">
        <v>10</v>
      </c>
      <c r="DZ7" s="9" t="s">
        <v>11</v>
      </c>
      <c r="EA7" s="9" t="s">
        <v>0</v>
      </c>
      <c r="EB7" s="21" t="s">
        <v>37</v>
      </c>
      <c r="EC7" s="21" t="s">
        <v>39</v>
      </c>
      <c r="EE7" s="9" t="s">
        <v>10</v>
      </c>
      <c r="EF7" s="9" t="s">
        <v>11</v>
      </c>
      <c r="EG7" s="9" t="s">
        <v>0</v>
      </c>
      <c r="EH7" s="21" t="s">
        <v>37</v>
      </c>
      <c r="EI7" s="21" t="s">
        <v>39</v>
      </c>
      <c r="EK7" s="9" t="s">
        <v>10</v>
      </c>
      <c r="EL7" s="9" t="s">
        <v>11</v>
      </c>
      <c r="EM7" s="9" t="s">
        <v>0</v>
      </c>
      <c r="EN7" s="21" t="s">
        <v>37</v>
      </c>
      <c r="EO7" s="21" t="s">
        <v>39</v>
      </c>
      <c r="EQ7" s="9" t="s">
        <v>10</v>
      </c>
      <c r="ER7" s="9" t="s">
        <v>11</v>
      </c>
      <c r="ES7" s="9" t="s">
        <v>0</v>
      </c>
      <c r="ET7" s="21" t="s">
        <v>37</v>
      </c>
      <c r="EU7" s="21" t="s">
        <v>39</v>
      </c>
      <c r="EW7" s="9" t="s">
        <v>10</v>
      </c>
      <c r="EX7" s="9" t="s">
        <v>11</v>
      </c>
      <c r="EY7" s="9" t="s">
        <v>0</v>
      </c>
      <c r="EZ7" s="21" t="s">
        <v>37</v>
      </c>
      <c r="FA7" s="21" t="s">
        <v>39</v>
      </c>
      <c r="FC7" s="9" t="s">
        <v>10</v>
      </c>
      <c r="FD7" s="9" t="s">
        <v>11</v>
      </c>
      <c r="FE7" s="9" t="s">
        <v>0</v>
      </c>
      <c r="FF7" s="21" t="s">
        <v>37</v>
      </c>
      <c r="FG7" s="21" t="s">
        <v>39</v>
      </c>
      <c r="FH7" s="12"/>
      <c r="FI7" s="9" t="s">
        <v>10</v>
      </c>
      <c r="FJ7" s="9" t="s">
        <v>11</v>
      </c>
      <c r="FK7" s="9" t="s">
        <v>0</v>
      </c>
      <c r="FL7" s="21" t="s">
        <v>37</v>
      </c>
      <c r="FM7" s="21" t="s">
        <v>39</v>
      </c>
    </row>
    <row r="8" spans="1:169" ht="12.75">
      <c r="A8" s="2">
        <v>42278</v>
      </c>
      <c r="C8" s="16"/>
      <c r="D8" s="16">
        <v>269675</v>
      </c>
      <c r="E8" s="16">
        <f aca="true" t="shared" si="0" ref="E8:E13">C8+D8</f>
        <v>269675</v>
      </c>
      <c r="F8" s="16">
        <f>210187+2</f>
        <v>210189</v>
      </c>
      <c r="G8" s="16">
        <f>78909-2</f>
        <v>78907</v>
      </c>
      <c r="H8" s="15"/>
      <c r="I8" s="16">
        <f aca="true" t="shared" si="1" ref="I8:J13">CO8+CU8+DA8+DG8+DM8+DS8+DY8+EE8+EK8+EQ8+EW8+FC8+FI8</f>
        <v>0</v>
      </c>
      <c r="J8" s="22">
        <f t="shared" si="1"/>
        <v>164987.40770749998</v>
      </c>
      <c r="K8" s="16">
        <f aca="true" t="shared" si="2" ref="K8:K13">I8+J8</f>
        <v>164987.40770749998</v>
      </c>
      <c r="L8" s="16">
        <f aca="true" t="shared" si="3" ref="L8:M13">CR8+CX8+DD8+DJ8+DP8+DV8+EB8+EH8+EN8+ET8+EZ8+FF8+FL8</f>
        <v>128593.81937009998</v>
      </c>
      <c r="M8" s="16">
        <f t="shared" si="3"/>
        <v>48275.37361630001</v>
      </c>
      <c r="O8" s="15">
        <f aca="true" t="shared" si="4" ref="O8:P13">U8+AA8+AG8+AM8+AS8+AY8+BE8+BK8+BQ8+BW8+CC8+CI8</f>
        <v>0</v>
      </c>
      <c r="P8" s="15">
        <f t="shared" si="4"/>
        <v>104687.51139</v>
      </c>
      <c r="Q8" s="15">
        <f aca="true" t="shared" si="5" ref="Q8:Q13">O8+P8</f>
        <v>104687.51139</v>
      </c>
      <c r="R8" s="15">
        <f aca="true" t="shared" si="6" ref="R8:S13">X8+AD8+AJ8+AP8+AV8+BB8+BH8+BN8+BT8+BZ8+CF8+CL8</f>
        <v>81595.11757319998</v>
      </c>
      <c r="S8" s="15">
        <f t="shared" si="6"/>
        <v>30631.602711600004</v>
      </c>
      <c r="U8" s="15"/>
      <c r="V8" s="15">
        <f aca="true" t="shared" si="7" ref="V8:V13">$D8*V$6</f>
        <v>1006.9394825</v>
      </c>
      <c r="W8" s="15">
        <f aca="true" t="shared" si="8" ref="W8:W13">U8+V8</f>
        <v>1006.9394825</v>
      </c>
      <c r="X8" s="15">
        <f aca="true" t="shared" si="9" ref="X8:X13">V$6*$F8</f>
        <v>784.8247071000001</v>
      </c>
      <c r="Y8" s="15">
        <f aca="true" t="shared" si="10" ref="Y8:Y13">V$6*$G8</f>
        <v>294.6308473</v>
      </c>
      <c r="Z8" s="15"/>
      <c r="AA8" s="15"/>
      <c r="AB8" s="15">
        <f aca="true" t="shared" si="11" ref="AB8:AB13">$D8*AB$6</f>
        <v>588.1342075</v>
      </c>
      <c r="AC8" s="15">
        <f aca="true" t="shared" si="12" ref="AC8:AC13">AA8+AB8</f>
        <v>588.1342075</v>
      </c>
      <c r="AD8" s="15">
        <f aca="true" t="shared" si="13" ref="AD8:AD13">AB$6*$F8</f>
        <v>458.4011901</v>
      </c>
      <c r="AE8" s="15">
        <f aca="true" t="shared" si="14" ref="AE8:AE13">AB$6*$G8</f>
        <v>172.0882763</v>
      </c>
      <c r="AF8" s="15"/>
      <c r="AG8" s="15"/>
      <c r="AH8" s="15">
        <f aca="true" t="shared" si="15" ref="AH8:AH13">$D8*AH$6</f>
        <v>2765.57106</v>
      </c>
      <c r="AI8" s="15">
        <f aca="true" t="shared" si="16" ref="AI8:AI13">AG8+AH8</f>
        <v>2765.57106</v>
      </c>
      <c r="AJ8" s="15">
        <f aca="true" t="shared" si="17" ref="AJ8:AJ13">AH$6*$F8</f>
        <v>2155.5302328000002</v>
      </c>
      <c r="AK8" s="15">
        <f aca="true" t="shared" si="18" ref="AK8:AK13">AH$6*$G8</f>
        <v>809.2070664</v>
      </c>
      <c r="AL8" s="15"/>
      <c r="AM8" s="15"/>
      <c r="AN8" s="15">
        <f aca="true" t="shared" si="19" ref="AN8:AN13">$D8*AN$6</f>
        <v>53656.6144975</v>
      </c>
      <c r="AO8" s="15">
        <f aca="true" t="shared" si="20" ref="AO8:AO13">AM8+AN8</f>
        <v>53656.6144975</v>
      </c>
      <c r="AP8" s="15">
        <f aca="true" t="shared" si="21" ref="AP8:AP13">AN$6*$F8</f>
        <v>41820.821895299996</v>
      </c>
      <c r="AQ8" s="15">
        <f aca="true" t="shared" si="22" ref="AQ8:AQ13">AN$6*$G8</f>
        <v>15699.9443039</v>
      </c>
      <c r="AR8" s="15"/>
      <c r="AS8" s="15"/>
      <c r="AT8" s="15">
        <f aca="true" t="shared" si="23" ref="AT8:AT13">$D8*AT$6</f>
        <v>298.74596499999996</v>
      </c>
      <c r="AU8" s="15">
        <f aca="true" t="shared" si="24" ref="AU8:AU13">AS8+AT8</f>
        <v>298.74596499999996</v>
      </c>
      <c r="AV8" s="15">
        <f aca="true" t="shared" si="25" ref="AV8:AV13">AT$6*$F8</f>
        <v>232.8473742</v>
      </c>
      <c r="AW8" s="15">
        <f aca="true" t="shared" si="26" ref="AW8:AW13">AT$6*$G8</f>
        <v>87.41317459999999</v>
      </c>
      <c r="AX8" s="15"/>
      <c r="AY8" s="15"/>
      <c r="AZ8" s="15">
        <f aca="true" t="shared" si="27" ref="AZ8:AZ13">$D8*AZ$6</f>
        <v>583.6576025</v>
      </c>
      <c r="BA8" s="15">
        <f aca="true" t="shared" si="28" ref="BA8:BA13">AY8+AZ8</f>
        <v>583.6576025</v>
      </c>
      <c r="BB8" s="15">
        <f aca="true" t="shared" si="29" ref="BB8:BB13">AZ$6*$F8</f>
        <v>454.9120527</v>
      </c>
      <c r="BC8" s="15">
        <f aca="true" t="shared" si="30" ref="BC8:BC13">AZ$6*$G8</f>
        <v>170.7784201</v>
      </c>
      <c r="BD8" s="15"/>
      <c r="BE8" s="15"/>
      <c r="BF8" s="15">
        <f aca="true" t="shared" si="31" ref="BF8:BF13">$D8*BF$6</f>
        <v>4094.2867524999997</v>
      </c>
      <c r="BG8" s="15">
        <f aca="true" t="shared" si="32" ref="BG8:BG13">BE8+BF8</f>
        <v>4094.2867524999997</v>
      </c>
      <c r="BH8" s="15">
        <f aca="true" t="shared" si="33" ref="BH8:BH13">BF$6*$F8</f>
        <v>3191.1524547</v>
      </c>
      <c r="BI8" s="15">
        <f aca="true" t="shared" si="34" ref="BI8:BI13">BF$6*$G8</f>
        <v>1197.9897461</v>
      </c>
      <c r="BJ8" s="15"/>
      <c r="BK8" s="15"/>
      <c r="BL8" s="15">
        <f aca="true" t="shared" si="35" ref="BL8:BL13">$D8*BL$6</f>
        <v>37488.465612500004</v>
      </c>
      <c r="BM8" s="15">
        <f aca="true" t="shared" si="36" ref="BM8:BM13">BK8+BL8</f>
        <v>37488.465612500004</v>
      </c>
      <c r="BN8" s="15">
        <f aca="true" t="shared" si="37" ref="BN8:BN13">BL$6*$F8</f>
        <v>29219.1085515</v>
      </c>
      <c r="BO8" s="15">
        <f aca="true" t="shared" si="38" ref="BO8:BO13">BL$6*$G8</f>
        <v>10969.138244500002</v>
      </c>
      <c r="BP8" s="15"/>
      <c r="BQ8" s="15"/>
      <c r="BR8" s="15">
        <f aca="true" t="shared" si="39" ref="BR8:BR13">$D8*BR$6</f>
        <v>2076.5244675</v>
      </c>
      <c r="BS8" s="15">
        <f aca="true" t="shared" si="40" ref="BS8:BS13">BQ8+BR8</f>
        <v>2076.5244675</v>
      </c>
      <c r="BT8" s="15">
        <f aca="true" t="shared" si="41" ref="BT8:BT13">BR$6*$F8</f>
        <v>1618.4763189</v>
      </c>
      <c r="BU8" s="15">
        <f aca="true" t="shared" si="42" ref="BU8:BU13">BR$6*$G8</f>
        <v>607.5917906999999</v>
      </c>
      <c r="BV8" s="15"/>
      <c r="BW8" s="15"/>
      <c r="BX8" s="15">
        <f aca="true" t="shared" si="43" ref="BX8:BX13">$D8*BX$6</f>
        <v>1966.308295</v>
      </c>
      <c r="BY8" s="15">
        <f aca="true" t="shared" si="44" ref="BY8:BY13">BW8+BX8</f>
        <v>1966.308295</v>
      </c>
      <c r="BZ8" s="15">
        <f aca="true" t="shared" si="45" ref="BZ8:BZ13">BX$6*$F8</f>
        <v>1532.5720746</v>
      </c>
      <c r="CA8" s="15">
        <f aca="true" t="shared" si="46" ref="CA8:CA13">BX$6*$G8</f>
        <v>575.3424998</v>
      </c>
      <c r="CB8" s="15"/>
      <c r="CC8" s="15"/>
      <c r="CD8" s="15">
        <f aca="true" t="shared" si="47" ref="CD8:CD13">$D8*CD$6</f>
        <v>162.2634475</v>
      </c>
      <c r="CE8" s="15">
        <f aca="true" t="shared" si="48" ref="CE8:CE13">CC8+CD8</f>
        <v>162.2634475</v>
      </c>
      <c r="CF8" s="15">
        <f aca="true" t="shared" si="49" ref="CF8:CF13">CD$6*$F8</f>
        <v>126.47072130000001</v>
      </c>
      <c r="CG8" s="15">
        <f aca="true" t="shared" si="50" ref="CG8:CG13">CD$6*$G8</f>
        <v>47.478341900000004</v>
      </c>
      <c r="CH8" s="15"/>
      <c r="CI8" s="15"/>
      <c r="CJ8" s="15">
        <f aca="true" t="shared" si="51" ref="CJ8:CJ13">$D8*CJ$6</f>
        <v>0</v>
      </c>
      <c r="CK8" s="15">
        <f aca="true" t="shared" si="52" ref="CK8:CK13">CI8+CJ8</f>
        <v>0</v>
      </c>
      <c r="CL8" s="15">
        <f aca="true" t="shared" si="53" ref="CL8:CL13">CJ$6*$F8</f>
        <v>0</v>
      </c>
      <c r="CM8" s="15">
        <f aca="true" t="shared" si="54" ref="CM8:CM13">CJ$6*$G8</f>
        <v>0</v>
      </c>
      <c r="CN8" s="15"/>
      <c r="CO8" s="15"/>
      <c r="CP8" s="15">
        <f aca="true" t="shared" si="55" ref="CP8:CP13">$D8*CP$6</f>
        <v>16260.944052499999</v>
      </c>
      <c r="CQ8" s="15">
        <f aca="true" t="shared" si="56" ref="CQ8:CQ13">CO8+CP8</f>
        <v>16260.944052499999</v>
      </c>
      <c r="CR8" s="15">
        <f aca="true" t="shared" si="57" ref="CR8:CR13">CP$6*$F8</f>
        <v>12674.0393787</v>
      </c>
      <c r="CS8" s="15">
        <f aca="true" t="shared" si="58" ref="CS8:CS13">CP$6*$G8</f>
        <v>4757.9579581</v>
      </c>
      <c r="CT8" s="3"/>
      <c r="CU8" s="15"/>
      <c r="CV8" s="15">
        <f aca="true" t="shared" si="59" ref="CV8:CV13">$D8*CV$6</f>
        <v>102724.5740325</v>
      </c>
      <c r="CW8" s="15">
        <f aca="true" t="shared" si="60" ref="CW8:CW13">CU8+CV8</f>
        <v>102724.5740325</v>
      </c>
      <c r="CX8" s="15">
        <f aca="true" t="shared" si="61" ref="CX8:CX13">CV$6*$F8</f>
        <v>80065.1728611</v>
      </c>
      <c r="CY8" s="15">
        <f aca="true" t="shared" si="62" ref="CY8:CY13">CV$6*$G8</f>
        <v>30057.246549299998</v>
      </c>
      <c r="DA8" s="15"/>
      <c r="DB8" s="15">
        <f aca="true" t="shared" si="63" ref="DB8:DB13">$D8*DB$6</f>
        <v>4.9889874999999995</v>
      </c>
      <c r="DC8" s="15">
        <f aca="true" t="shared" si="64" ref="DC8:DC13">DA8+DB8</f>
        <v>4.9889874999999995</v>
      </c>
      <c r="DD8" s="15">
        <f aca="true" t="shared" si="65" ref="DD8:DD13">DB$6*$F8</f>
        <v>3.8884965</v>
      </c>
      <c r="DE8" s="15">
        <f aca="true" t="shared" si="66" ref="DE8:DE13">DB$6*$G8</f>
        <v>1.4597795</v>
      </c>
      <c r="DG8" s="15"/>
      <c r="DH8" s="15">
        <f aca="true" t="shared" si="67" ref="DH8:DH13">$D8*DH$6</f>
        <v>36199.74272250001</v>
      </c>
      <c r="DI8" s="15">
        <f aca="true" t="shared" si="68" ref="DI8:DI13">DG8+DH8</f>
        <v>36199.74272250001</v>
      </c>
      <c r="DJ8" s="15">
        <f aca="true" t="shared" si="69" ref="DJ8:DJ13">DH$6*$F8</f>
        <v>28214.657358300003</v>
      </c>
      <c r="DK8" s="15">
        <f aca="true" t="shared" si="70" ref="DK8:DK13">DH$6*$G8</f>
        <v>10592.057472900002</v>
      </c>
      <c r="DM8" s="15"/>
      <c r="DN8" s="15">
        <f aca="true" t="shared" si="71" ref="DN8:DN13">$D8*DN$6</f>
        <v>1032.693445</v>
      </c>
      <c r="DO8" s="15">
        <f aca="true" t="shared" si="72" ref="DO8:DO13">DM8+DN8</f>
        <v>1032.693445</v>
      </c>
      <c r="DP8" s="15">
        <f aca="true" t="shared" si="73" ref="DP8:DP13">DN$6*$F8</f>
        <v>804.8977566</v>
      </c>
      <c r="DQ8" s="15">
        <f aca="true" t="shared" si="74" ref="DQ8:DQ13">DN$6*$G8</f>
        <v>302.1664658</v>
      </c>
      <c r="DR8" s="3"/>
      <c r="DS8" s="15"/>
      <c r="DT8" s="15">
        <f aca="true" t="shared" si="75" ref="DT8:DT13">$D8*DT$6</f>
        <v>195.67618</v>
      </c>
      <c r="DU8" s="15">
        <f aca="true" t="shared" si="76" ref="DU8:DU13">DS8+DT8</f>
        <v>195.67618</v>
      </c>
      <c r="DV8" s="15">
        <f aca="true" t="shared" si="77" ref="DV8:DV13">DT$6*$F8</f>
        <v>152.5131384</v>
      </c>
      <c r="DW8" s="15">
        <f aca="true" t="shared" si="78" ref="DW8:DW13">DT$6*$G8</f>
        <v>57.254919199999996</v>
      </c>
      <c r="DX8" s="15"/>
      <c r="DY8" s="15"/>
      <c r="DZ8" s="15">
        <f aca="true" t="shared" si="79" ref="DZ8:DZ13">$D8*DZ$6</f>
        <v>17.8255175</v>
      </c>
      <c r="EA8" s="15">
        <f aca="true" t="shared" si="80" ref="EA8:EA13">DY8+DZ8</f>
        <v>17.8255175</v>
      </c>
      <c r="EB8" s="15">
        <f aca="true" t="shared" si="81" ref="EB8:EB13">DZ$6*$F8</f>
        <v>13.893492899999998</v>
      </c>
      <c r="EC8" s="15">
        <f aca="true" t="shared" si="82" ref="EC8:EC13">DZ$6*$G8</f>
        <v>5.2157526999999995</v>
      </c>
      <c r="ED8" s="15"/>
      <c r="EE8" s="15"/>
      <c r="EF8" s="15">
        <f aca="true" t="shared" si="83" ref="EF8:EF13">$D8*EF$6</f>
        <v>1438.3116125</v>
      </c>
      <c r="EG8" s="15">
        <f aca="true" t="shared" si="84" ref="EG8:EG13">EE8+EF8</f>
        <v>1438.3116125</v>
      </c>
      <c r="EH8" s="15">
        <f aca="true" t="shared" si="85" ref="EH8:EH13">EF$6*$F8</f>
        <v>1121.0430314999999</v>
      </c>
      <c r="EI8" s="15">
        <f aca="true" t="shared" si="86" ref="EI8:EI13">EF$6*$G8</f>
        <v>420.8504845</v>
      </c>
      <c r="EJ8" s="15"/>
      <c r="EK8" s="15"/>
      <c r="EL8" s="15">
        <f aca="true" t="shared" si="87" ref="EL8:EL13">$D8*EL$6</f>
        <v>637.9162125</v>
      </c>
      <c r="EM8" s="15">
        <f aca="true" t="shared" si="88" ref="EM8:EM13">EK8+EL8</f>
        <v>637.9162125</v>
      </c>
      <c r="EN8" s="15">
        <f aca="true" t="shared" si="89" ref="EN8:EN13">EL$6*$F8</f>
        <v>497.20207949999997</v>
      </c>
      <c r="EO8" s="15">
        <f aca="true" t="shared" si="90" ref="EO8:EO13">EL$6*$G8</f>
        <v>186.6545085</v>
      </c>
      <c r="EP8" s="15"/>
      <c r="EQ8" s="15"/>
      <c r="ER8" s="15">
        <f aca="true" t="shared" si="91" ref="ER8:ER13">$D8*ER$6</f>
        <v>578.5877125</v>
      </c>
      <c r="ES8" s="15">
        <f aca="true" t="shared" si="92" ref="ES8:ES13">EQ8+ER8</f>
        <v>578.5877125</v>
      </c>
      <c r="ET8" s="15">
        <f aca="true" t="shared" si="93" ref="ET8:ET13">ER$6*$F8</f>
        <v>450.96049949999997</v>
      </c>
      <c r="EU8" s="15">
        <f aca="true" t="shared" si="94" ref="EU8:EU13">ER$6*$G8</f>
        <v>169.29496849999998</v>
      </c>
      <c r="EV8" s="15"/>
      <c r="EW8" s="15"/>
      <c r="EX8" s="15">
        <f aca="true" t="shared" si="95" ref="EX8:EX13">$D8*EX$6</f>
        <v>2403.3436</v>
      </c>
      <c r="EY8" s="15">
        <f aca="true" t="shared" si="96" ref="EY8:EY13">EW8+EX8</f>
        <v>2403.3436</v>
      </c>
      <c r="EZ8" s="15">
        <f aca="true" t="shared" si="97" ref="EZ8:EZ13">EX$6*$F8</f>
        <v>1873.204368</v>
      </c>
      <c r="FA8" s="15">
        <f aca="true" t="shared" si="98" ref="FA8:FA13">EX$6*$G8</f>
        <v>703.2191839999999</v>
      </c>
      <c r="FB8" s="15"/>
      <c r="FC8" s="15"/>
      <c r="FD8" s="15">
        <f aca="true" t="shared" si="99" ref="FD8:FD13">$D8*FD$6</f>
        <v>36.7567025</v>
      </c>
      <c r="FE8" s="15">
        <f aca="true" t="shared" si="100" ref="FE8:FE13">FC8+FD8</f>
        <v>36.7567025</v>
      </c>
      <c r="FF8" s="15">
        <f aca="true" t="shared" si="101" ref="FF8:FF13">FD$6*$F8</f>
        <v>28.6487607</v>
      </c>
      <c r="FG8" s="15">
        <f aca="true" t="shared" si="102" ref="FG8:FG13">FD$6*$G8</f>
        <v>10.7550241</v>
      </c>
      <c r="FH8" s="15"/>
      <c r="FI8" s="15"/>
      <c r="FJ8" s="15">
        <f aca="true" t="shared" si="103" ref="FJ8:FJ13">$D8*FJ$6</f>
        <v>3456.04693</v>
      </c>
      <c r="FK8" s="15">
        <f aca="true" t="shared" si="104" ref="FK8:FK13">FI8+FJ8</f>
        <v>3456.04693</v>
      </c>
      <c r="FL8" s="15">
        <f aca="true" t="shared" si="105" ref="FL8:FL13">FJ$6*$F8</f>
        <v>2693.6981484</v>
      </c>
      <c r="FM8" s="15">
        <f aca="true" t="shared" si="106" ref="FM8:FM13">FJ$6*$G8</f>
        <v>1011.2405492</v>
      </c>
    </row>
    <row r="9" spans="1:169" ht="12.75">
      <c r="A9" s="2">
        <v>42461</v>
      </c>
      <c r="C9" s="16">
        <v>3005000</v>
      </c>
      <c r="D9" s="16">
        <v>234500</v>
      </c>
      <c r="E9" s="16">
        <f t="shared" si="0"/>
        <v>3239500</v>
      </c>
      <c r="F9" s="16">
        <v>210187</v>
      </c>
      <c r="G9" s="16">
        <v>78909</v>
      </c>
      <c r="H9" s="15"/>
      <c r="I9" s="16">
        <f t="shared" si="1"/>
        <v>1838461.7045000002</v>
      </c>
      <c r="J9" s="22">
        <f t="shared" si="1"/>
        <v>143467.31105000002</v>
      </c>
      <c r="K9" s="16">
        <f t="shared" si="2"/>
        <v>1981929.0155500001</v>
      </c>
      <c r="L9" s="16">
        <f t="shared" si="3"/>
        <v>128592.59576830002</v>
      </c>
      <c r="M9" s="16">
        <f t="shared" si="3"/>
        <v>48276.597218099996</v>
      </c>
      <c r="O9" s="15">
        <f t="shared" si="4"/>
        <v>1166537.3939999999</v>
      </c>
      <c r="P9" s="15">
        <f t="shared" si="4"/>
        <v>91032.6186</v>
      </c>
      <c r="Q9" s="15">
        <f t="shared" si="5"/>
        <v>1257570.0125999998</v>
      </c>
      <c r="R9" s="15">
        <f t="shared" si="6"/>
        <v>81594.3411756</v>
      </c>
      <c r="S9" s="15">
        <f t="shared" si="6"/>
        <v>30632.379109199996</v>
      </c>
      <c r="U9" s="15">
        <f>$C9*V$6</f>
        <v>11220.3695</v>
      </c>
      <c r="V9" s="15">
        <f t="shared" si="7"/>
        <v>875.59955</v>
      </c>
      <c r="W9" s="15">
        <f t="shared" si="8"/>
        <v>12095.969050000002</v>
      </c>
      <c r="X9" s="15">
        <f t="shared" si="9"/>
        <v>784.8172393</v>
      </c>
      <c r="Y9" s="15">
        <f t="shared" si="10"/>
        <v>294.6383151</v>
      </c>
      <c r="Z9" s="15"/>
      <c r="AA9" s="15">
        <f>$C9*AB$6</f>
        <v>6553.6044999999995</v>
      </c>
      <c r="AB9" s="15">
        <f t="shared" si="11"/>
        <v>511.42105</v>
      </c>
      <c r="AC9" s="15">
        <f t="shared" si="12"/>
        <v>7065.025549999999</v>
      </c>
      <c r="AD9" s="15">
        <f t="shared" si="13"/>
        <v>458.3968283</v>
      </c>
      <c r="AE9" s="15">
        <f t="shared" si="14"/>
        <v>172.0926381</v>
      </c>
      <c r="AF9" s="15"/>
      <c r="AG9" s="15">
        <f>$C9*AH$6</f>
        <v>30816.876000000004</v>
      </c>
      <c r="AH9" s="15">
        <f t="shared" si="15"/>
        <v>2404.8444000000004</v>
      </c>
      <c r="AI9" s="15">
        <f t="shared" si="16"/>
        <v>33221.720400000006</v>
      </c>
      <c r="AJ9" s="15">
        <f t="shared" si="17"/>
        <v>2155.5097224</v>
      </c>
      <c r="AK9" s="15">
        <f t="shared" si="18"/>
        <v>809.2275768000001</v>
      </c>
      <c r="AL9" s="15"/>
      <c r="AM9" s="15">
        <f>$C9*AN$6</f>
        <v>597897.9385</v>
      </c>
      <c r="AN9" s="15">
        <f t="shared" si="19"/>
        <v>46657.92565</v>
      </c>
      <c r="AO9" s="15">
        <f t="shared" si="20"/>
        <v>644555.86415</v>
      </c>
      <c r="AP9" s="15">
        <f t="shared" si="21"/>
        <v>41820.4239599</v>
      </c>
      <c r="AQ9" s="15">
        <f t="shared" si="22"/>
        <v>15700.3422393</v>
      </c>
      <c r="AR9" s="15"/>
      <c r="AS9" s="15">
        <f>$C9*AT$6</f>
        <v>3328.939</v>
      </c>
      <c r="AT9" s="15">
        <f t="shared" si="23"/>
        <v>259.77909999999997</v>
      </c>
      <c r="AU9" s="15">
        <f t="shared" si="24"/>
        <v>3588.7181</v>
      </c>
      <c r="AV9" s="15">
        <f t="shared" si="25"/>
        <v>232.8451586</v>
      </c>
      <c r="AW9" s="15">
        <f t="shared" si="26"/>
        <v>87.41539019999999</v>
      </c>
      <c r="AX9" s="15"/>
      <c r="AY9" s="15">
        <f>$C9*AZ$6</f>
        <v>6503.721500000001</v>
      </c>
      <c r="AZ9" s="15">
        <f t="shared" si="27"/>
        <v>507.52835000000005</v>
      </c>
      <c r="BA9" s="15">
        <f t="shared" si="28"/>
        <v>7011.24985</v>
      </c>
      <c r="BB9" s="15">
        <f t="shared" si="29"/>
        <v>454.9077241</v>
      </c>
      <c r="BC9" s="15">
        <f t="shared" si="30"/>
        <v>170.7827487</v>
      </c>
      <c r="BD9" s="15"/>
      <c r="BE9" s="15">
        <f>$C9*BF$6</f>
        <v>45622.811499999996</v>
      </c>
      <c r="BF9" s="15">
        <f t="shared" si="31"/>
        <v>3560.24935</v>
      </c>
      <c r="BG9" s="15">
        <f t="shared" si="32"/>
        <v>49183.060849999994</v>
      </c>
      <c r="BH9" s="15">
        <f t="shared" si="33"/>
        <v>3191.1220900999997</v>
      </c>
      <c r="BI9" s="15">
        <f t="shared" si="34"/>
        <v>1198.0201107</v>
      </c>
      <c r="BJ9" s="15"/>
      <c r="BK9" s="15">
        <f>$C9*BL$6</f>
        <v>417735.56750000006</v>
      </c>
      <c r="BL9" s="15">
        <f t="shared" si="35"/>
        <v>32598.665750000004</v>
      </c>
      <c r="BM9" s="15">
        <f t="shared" si="36"/>
        <v>450334.23325000005</v>
      </c>
      <c r="BN9" s="15">
        <f t="shared" si="37"/>
        <v>29218.8305245</v>
      </c>
      <c r="BO9" s="15">
        <f t="shared" si="38"/>
        <v>10969.4162715</v>
      </c>
      <c r="BP9" s="15"/>
      <c r="BQ9" s="15">
        <f>$C9*BR$6</f>
        <v>23138.800499999998</v>
      </c>
      <c r="BR9" s="15">
        <f t="shared" si="39"/>
        <v>1805.67345</v>
      </c>
      <c r="BS9" s="15">
        <f t="shared" si="40"/>
        <v>24944.473949999996</v>
      </c>
      <c r="BT9" s="15">
        <f t="shared" si="41"/>
        <v>1618.4609186999999</v>
      </c>
      <c r="BU9" s="15">
        <f t="shared" si="42"/>
        <v>607.6071909</v>
      </c>
      <c r="BV9" s="15"/>
      <c r="BW9" s="15">
        <f>$C9*BX$6</f>
        <v>21910.657</v>
      </c>
      <c r="BX9" s="15">
        <f t="shared" si="43"/>
        <v>1709.8333</v>
      </c>
      <c r="BY9" s="15">
        <f t="shared" si="44"/>
        <v>23620.490299999998</v>
      </c>
      <c r="BZ9" s="15">
        <f t="shared" si="45"/>
        <v>1532.5574918</v>
      </c>
      <c r="CA9" s="15">
        <f t="shared" si="46"/>
        <v>575.3570826</v>
      </c>
      <c r="CB9" s="15"/>
      <c r="CC9" s="15">
        <f>$C9*CD$6</f>
        <v>1808.1085</v>
      </c>
      <c r="CD9" s="15">
        <f t="shared" si="47"/>
        <v>141.09865000000002</v>
      </c>
      <c r="CE9" s="15">
        <f t="shared" si="48"/>
        <v>1949.2071500000002</v>
      </c>
      <c r="CF9" s="15">
        <f t="shared" si="49"/>
        <v>126.46951790000001</v>
      </c>
      <c r="CG9" s="15">
        <f t="shared" si="50"/>
        <v>47.479545300000005</v>
      </c>
      <c r="CH9" s="15"/>
      <c r="CI9" s="15">
        <f>$C9*CJ$6</f>
        <v>0</v>
      </c>
      <c r="CJ9" s="15">
        <f t="shared" si="51"/>
        <v>0</v>
      </c>
      <c r="CK9" s="15">
        <f t="shared" si="52"/>
        <v>0</v>
      </c>
      <c r="CL9" s="15">
        <f t="shared" si="53"/>
        <v>0</v>
      </c>
      <c r="CM9" s="15">
        <f t="shared" si="54"/>
        <v>0</v>
      </c>
      <c r="CN9" s="15"/>
      <c r="CO9" s="15">
        <f>$C9*CP$6</f>
        <v>181196.3915</v>
      </c>
      <c r="CP9" s="15">
        <f t="shared" si="55"/>
        <v>14139.95135</v>
      </c>
      <c r="CQ9" s="15">
        <f t="shared" si="56"/>
        <v>195336.34285</v>
      </c>
      <c r="CR9" s="15">
        <f t="shared" si="57"/>
        <v>12673.9187821</v>
      </c>
      <c r="CS9" s="15">
        <f t="shared" si="58"/>
        <v>4758.0785547</v>
      </c>
      <c r="CT9" s="3"/>
      <c r="CU9" s="15">
        <f>$C9*CV$6</f>
        <v>1144664.2995</v>
      </c>
      <c r="CV9" s="15">
        <f t="shared" si="59"/>
        <v>89325.71655</v>
      </c>
      <c r="CW9" s="15">
        <f t="shared" si="60"/>
        <v>1233990.01605</v>
      </c>
      <c r="CX9" s="15">
        <f t="shared" si="61"/>
        <v>80064.4110213</v>
      </c>
      <c r="CY9" s="15">
        <f t="shared" si="62"/>
        <v>30058.0083891</v>
      </c>
      <c r="DA9" s="15">
        <f>$C9*DB$6</f>
        <v>55.592499999999994</v>
      </c>
      <c r="DB9" s="15">
        <f t="shared" si="63"/>
        <v>4.3382499999999995</v>
      </c>
      <c r="DC9" s="15">
        <f t="shared" si="64"/>
        <v>59.930749999999996</v>
      </c>
      <c r="DD9" s="15">
        <f t="shared" si="65"/>
        <v>3.8884594999999997</v>
      </c>
      <c r="DE9" s="15">
        <f t="shared" si="66"/>
        <v>1.4598164999999999</v>
      </c>
      <c r="DG9" s="15">
        <f>$C9*DH$6</f>
        <v>403375.2735</v>
      </c>
      <c r="DH9" s="15">
        <f t="shared" si="67"/>
        <v>31478.037150000004</v>
      </c>
      <c r="DI9" s="15">
        <f t="shared" si="68"/>
        <v>434853.31065</v>
      </c>
      <c r="DJ9" s="15">
        <f t="shared" si="69"/>
        <v>28214.3888889</v>
      </c>
      <c r="DK9" s="15">
        <f t="shared" si="70"/>
        <v>10592.325942300002</v>
      </c>
      <c r="DM9" s="15">
        <f>$C9*DN$6</f>
        <v>11507.347</v>
      </c>
      <c r="DN9" s="15">
        <f t="shared" si="71"/>
        <v>897.9943000000001</v>
      </c>
      <c r="DO9" s="15">
        <f t="shared" si="72"/>
        <v>12405.3413</v>
      </c>
      <c r="DP9" s="15">
        <f t="shared" si="73"/>
        <v>804.8900978</v>
      </c>
      <c r="DQ9" s="15">
        <f t="shared" si="74"/>
        <v>302.1741246</v>
      </c>
      <c r="DR9" s="3"/>
      <c r="DS9" s="15">
        <f>$C9*DT$6</f>
        <v>2180.428</v>
      </c>
      <c r="DT9" s="15">
        <f t="shared" si="75"/>
        <v>170.1532</v>
      </c>
      <c r="DU9" s="15">
        <f t="shared" si="76"/>
        <v>2350.5812</v>
      </c>
      <c r="DV9" s="15">
        <f t="shared" si="77"/>
        <v>152.51168719999998</v>
      </c>
      <c r="DW9" s="15">
        <f t="shared" si="78"/>
        <v>57.256370399999994</v>
      </c>
      <c r="DX9" s="15"/>
      <c r="DY9" s="15">
        <f>$C9*DZ$6</f>
        <v>198.63049999999998</v>
      </c>
      <c r="DZ9" s="15">
        <f t="shared" si="79"/>
        <v>15.500449999999999</v>
      </c>
      <c r="EA9" s="15">
        <f t="shared" si="80"/>
        <v>214.13094999999998</v>
      </c>
      <c r="EB9" s="15">
        <f t="shared" si="81"/>
        <v>13.893360699999999</v>
      </c>
      <c r="EC9" s="15">
        <f t="shared" si="82"/>
        <v>5.2158849</v>
      </c>
      <c r="ED9" s="15"/>
      <c r="EE9" s="15">
        <f>$C9*EF$6</f>
        <v>16027.1675</v>
      </c>
      <c r="EF9" s="15">
        <f t="shared" si="83"/>
        <v>1250.7057499999999</v>
      </c>
      <c r="EG9" s="15">
        <f t="shared" si="84"/>
        <v>17277.87325</v>
      </c>
      <c r="EH9" s="15">
        <f t="shared" si="85"/>
        <v>1121.0323644999999</v>
      </c>
      <c r="EI9" s="15">
        <f t="shared" si="86"/>
        <v>420.86115149999995</v>
      </c>
      <c r="EJ9" s="15"/>
      <c r="EK9" s="15">
        <f>$C9*EL$6</f>
        <v>7108.3275</v>
      </c>
      <c r="EL9" s="15">
        <f t="shared" si="87"/>
        <v>554.70975</v>
      </c>
      <c r="EM9" s="15">
        <f t="shared" si="88"/>
        <v>7663.03725</v>
      </c>
      <c r="EN9" s="15">
        <f t="shared" si="89"/>
        <v>497.1973485</v>
      </c>
      <c r="EO9" s="15">
        <f t="shared" si="90"/>
        <v>186.6592395</v>
      </c>
      <c r="EP9" s="15"/>
      <c r="EQ9" s="15">
        <f>$C9*ER$6</f>
        <v>6447.2275</v>
      </c>
      <c r="ER9" s="15">
        <f t="shared" si="91"/>
        <v>503.11974999999995</v>
      </c>
      <c r="ES9" s="15">
        <f t="shared" si="92"/>
        <v>6950.34725</v>
      </c>
      <c r="ET9" s="15">
        <f t="shared" si="93"/>
        <v>450.95620849999995</v>
      </c>
      <c r="EU9" s="15">
        <f t="shared" si="94"/>
        <v>169.29925949999998</v>
      </c>
      <c r="EV9" s="15"/>
      <c r="EW9" s="15">
        <f>$C9*EX$6</f>
        <v>26780.559999999998</v>
      </c>
      <c r="EX9" s="15">
        <f t="shared" si="95"/>
        <v>2089.864</v>
      </c>
      <c r="EY9" s="15">
        <f t="shared" si="96"/>
        <v>28870.424</v>
      </c>
      <c r="EZ9" s="15">
        <f t="shared" si="97"/>
        <v>1873.186544</v>
      </c>
      <c r="FA9" s="15">
        <f t="shared" si="98"/>
        <v>703.237008</v>
      </c>
      <c r="FB9" s="15"/>
      <c r="FC9" s="15">
        <f>$C9*FD$6</f>
        <v>409.5815</v>
      </c>
      <c r="FD9" s="15">
        <f t="shared" si="99"/>
        <v>31.96235</v>
      </c>
      <c r="FE9" s="15">
        <f t="shared" si="100"/>
        <v>441.54385</v>
      </c>
      <c r="FF9" s="15">
        <f t="shared" si="101"/>
        <v>28.6484881</v>
      </c>
      <c r="FG9" s="15">
        <f t="shared" si="102"/>
        <v>10.7552967</v>
      </c>
      <c r="FH9" s="15"/>
      <c r="FI9" s="15">
        <f>$C9*FJ$6</f>
        <v>38510.878</v>
      </c>
      <c r="FJ9" s="15">
        <f t="shared" si="103"/>
        <v>3005.2581999999998</v>
      </c>
      <c r="FK9" s="15">
        <f t="shared" si="104"/>
        <v>41516.13619999999</v>
      </c>
      <c r="FL9" s="15">
        <f t="shared" si="105"/>
        <v>2693.6725172</v>
      </c>
      <c r="FM9" s="15">
        <f t="shared" si="106"/>
        <v>1011.2661803999999</v>
      </c>
    </row>
    <row r="10" spans="1:169" ht="12.75">
      <c r="A10" s="2">
        <v>42644</v>
      </c>
      <c r="C10" s="16"/>
      <c r="D10" s="16">
        <v>159375</v>
      </c>
      <c r="E10" s="16">
        <f t="shared" si="0"/>
        <v>159375</v>
      </c>
      <c r="F10" s="16">
        <v>210187</v>
      </c>
      <c r="G10" s="16">
        <v>78909</v>
      </c>
      <c r="H10" s="15"/>
      <c r="I10" s="16">
        <f t="shared" si="1"/>
        <v>0</v>
      </c>
      <c r="J10" s="22">
        <f t="shared" si="1"/>
        <v>97505.7684375</v>
      </c>
      <c r="K10" s="16">
        <f t="shared" si="2"/>
        <v>97505.7684375</v>
      </c>
      <c r="L10" s="16">
        <f t="shared" si="3"/>
        <v>128592.59576830002</v>
      </c>
      <c r="M10" s="16">
        <f t="shared" si="3"/>
        <v>48276.597218099996</v>
      </c>
      <c r="O10" s="15">
        <f t="shared" si="4"/>
        <v>0</v>
      </c>
      <c r="P10" s="15">
        <f t="shared" si="4"/>
        <v>61869.18375</v>
      </c>
      <c r="Q10" s="15">
        <f t="shared" si="5"/>
        <v>61869.18375</v>
      </c>
      <c r="R10" s="15">
        <f t="shared" si="6"/>
        <v>81594.3411756</v>
      </c>
      <c r="S10" s="15">
        <f t="shared" si="6"/>
        <v>30632.379109199996</v>
      </c>
      <c r="U10" s="15"/>
      <c r="V10" s="15">
        <f t="shared" si="7"/>
        <v>595.0903125</v>
      </c>
      <c r="W10" s="15">
        <f t="shared" si="8"/>
        <v>595.0903125</v>
      </c>
      <c r="X10" s="15">
        <f t="shared" si="9"/>
        <v>784.8172393</v>
      </c>
      <c r="Y10" s="15">
        <f t="shared" si="10"/>
        <v>294.6383151</v>
      </c>
      <c r="Z10" s="15"/>
      <c r="AA10" s="15"/>
      <c r="AB10" s="15">
        <f t="shared" si="11"/>
        <v>347.5809375</v>
      </c>
      <c r="AC10" s="15">
        <f t="shared" si="12"/>
        <v>347.5809375</v>
      </c>
      <c r="AD10" s="15">
        <f t="shared" si="13"/>
        <v>458.3968283</v>
      </c>
      <c r="AE10" s="15">
        <f t="shared" si="14"/>
        <v>172.0926381</v>
      </c>
      <c r="AF10" s="15"/>
      <c r="AG10" s="15"/>
      <c r="AH10" s="15">
        <f t="shared" si="15"/>
        <v>1634.4225000000001</v>
      </c>
      <c r="AI10" s="15">
        <f t="shared" si="16"/>
        <v>1634.4225000000001</v>
      </c>
      <c r="AJ10" s="15">
        <f t="shared" si="17"/>
        <v>2155.5097224</v>
      </c>
      <c r="AK10" s="15">
        <f t="shared" si="18"/>
        <v>809.2275768000001</v>
      </c>
      <c r="AL10" s="15"/>
      <c r="AM10" s="15"/>
      <c r="AN10" s="15">
        <f t="shared" si="19"/>
        <v>31710.4771875</v>
      </c>
      <c r="AO10" s="15">
        <f t="shared" si="20"/>
        <v>31710.4771875</v>
      </c>
      <c r="AP10" s="15">
        <f t="shared" si="21"/>
        <v>41820.4239599</v>
      </c>
      <c r="AQ10" s="15">
        <f t="shared" si="22"/>
        <v>15700.3422393</v>
      </c>
      <c r="AR10" s="15"/>
      <c r="AS10" s="15"/>
      <c r="AT10" s="15">
        <f t="shared" si="23"/>
        <v>176.555625</v>
      </c>
      <c r="AU10" s="15">
        <f t="shared" si="24"/>
        <v>176.555625</v>
      </c>
      <c r="AV10" s="15">
        <f t="shared" si="25"/>
        <v>232.8451586</v>
      </c>
      <c r="AW10" s="15">
        <f t="shared" si="26"/>
        <v>87.41539019999999</v>
      </c>
      <c r="AX10" s="15"/>
      <c r="AY10" s="15"/>
      <c r="AZ10" s="15">
        <f t="shared" si="27"/>
        <v>344.9353125</v>
      </c>
      <c r="BA10" s="15">
        <f t="shared" si="28"/>
        <v>344.9353125</v>
      </c>
      <c r="BB10" s="15">
        <f t="shared" si="29"/>
        <v>454.9077241</v>
      </c>
      <c r="BC10" s="15">
        <f t="shared" si="30"/>
        <v>170.7827487</v>
      </c>
      <c r="BD10" s="15"/>
      <c r="BE10" s="15"/>
      <c r="BF10" s="15">
        <f t="shared" si="31"/>
        <v>2419.6790625</v>
      </c>
      <c r="BG10" s="15">
        <f t="shared" si="32"/>
        <v>2419.6790625</v>
      </c>
      <c r="BH10" s="15">
        <f t="shared" si="33"/>
        <v>3191.1220900999997</v>
      </c>
      <c r="BI10" s="15">
        <f t="shared" si="34"/>
        <v>1198.0201107</v>
      </c>
      <c r="BJ10" s="15"/>
      <c r="BK10" s="15"/>
      <c r="BL10" s="15">
        <f t="shared" si="35"/>
        <v>22155.276562500003</v>
      </c>
      <c r="BM10" s="15">
        <f t="shared" si="36"/>
        <v>22155.276562500003</v>
      </c>
      <c r="BN10" s="15">
        <f t="shared" si="37"/>
        <v>29218.8305245</v>
      </c>
      <c r="BO10" s="15">
        <f t="shared" si="38"/>
        <v>10969.4162715</v>
      </c>
      <c r="BP10" s="15"/>
      <c r="BQ10" s="15"/>
      <c r="BR10" s="15">
        <f t="shared" si="39"/>
        <v>1227.2034374999998</v>
      </c>
      <c r="BS10" s="15">
        <f t="shared" si="40"/>
        <v>1227.2034374999998</v>
      </c>
      <c r="BT10" s="15">
        <f t="shared" si="41"/>
        <v>1618.4609186999999</v>
      </c>
      <c r="BU10" s="15">
        <f t="shared" si="42"/>
        <v>607.6071909</v>
      </c>
      <c r="BV10" s="15"/>
      <c r="BW10" s="15"/>
      <c r="BX10" s="15">
        <f t="shared" si="43"/>
        <v>1162.066875</v>
      </c>
      <c r="BY10" s="15">
        <f t="shared" si="44"/>
        <v>1162.066875</v>
      </c>
      <c r="BZ10" s="15">
        <f t="shared" si="45"/>
        <v>1532.5574918</v>
      </c>
      <c r="CA10" s="15">
        <f t="shared" si="46"/>
        <v>575.3570826</v>
      </c>
      <c r="CB10" s="15"/>
      <c r="CC10" s="15"/>
      <c r="CD10" s="15">
        <f t="shared" si="47"/>
        <v>95.8959375</v>
      </c>
      <c r="CE10" s="15">
        <f t="shared" si="48"/>
        <v>95.8959375</v>
      </c>
      <c r="CF10" s="15">
        <f t="shared" si="49"/>
        <v>126.46951790000001</v>
      </c>
      <c r="CG10" s="15">
        <f t="shared" si="50"/>
        <v>47.479545300000005</v>
      </c>
      <c r="CH10" s="15"/>
      <c r="CI10" s="15"/>
      <c r="CJ10" s="15">
        <f t="shared" si="51"/>
        <v>0</v>
      </c>
      <c r="CK10" s="15">
        <f t="shared" si="52"/>
        <v>0</v>
      </c>
      <c r="CL10" s="15">
        <f t="shared" si="53"/>
        <v>0</v>
      </c>
      <c r="CM10" s="15">
        <f t="shared" si="54"/>
        <v>0</v>
      </c>
      <c r="CN10" s="15"/>
      <c r="CO10" s="15"/>
      <c r="CP10" s="15">
        <f t="shared" si="55"/>
        <v>9610.0415625</v>
      </c>
      <c r="CQ10" s="15">
        <f t="shared" si="56"/>
        <v>9610.0415625</v>
      </c>
      <c r="CR10" s="15">
        <f t="shared" si="57"/>
        <v>12673.9187821</v>
      </c>
      <c r="CS10" s="15">
        <f t="shared" si="58"/>
        <v>4758.0785547</v>
      </c>
      <c r="CT10" s="3"/>
      <c r="CU10" s="15"/>
      <c r="CV10" s="15">
        <f t="shared" si="59"/>
        <v>60709.1090625</v>
      </c>
      <c r="CW10" s="15">
        <f t="shared" si="60"/>
        <v>60709.1090625</v>
      </c>
      <c r="CX10" s="15">
        <f t="shared" si="61"/>
        <v>80064.4110213</v>
      </c>
      <c r="CY10" s="15">
        <f t="shared" si="62"/>
        <v>30058.0083891</v>
      </c>
      <c r="DA10" s="15"/>
      <c r="DB10" s="15">
        <f t="shared" si="63"/>
        <v>2.9484375</v>
      </c>
      <c r="DC10" s="15">
        <f t="shared" si="64"/>
        <v>2.9484375</v>
      </c>
      <c r="DD10" s="15">
        <f t="shared" si="65"/>
        <v>3.8884594999999997</v>
      </c>
      <c r="DE10" s="15">
        <f t="shared" si="66"/>
        <v>1.4598164999999999</v>
      </c>
      <c r="DG10" s="15"/>
      <c r="DH10" s="15">
        <f t="shared" si="67"/>
        <v>21393.655312500003</v>
      </c>
      <c r="DI10" s="15">
        <f t="shared" si="68"/>
        <v>21393.655312500003</v>
      </c>
      <c r="DJ10" s="15">
        <f t="shared" si="69"/>
        <v>28214.3888889</v>
      </c>
      <c r="DK10" s="15">
        <f t="shared" si="70"/>
        <v>10592.325942300002</v>
      </c>
      <c r="DM10" s="15"/>
      <c r="DN10" s="15">
        <f t="shared" si="71"/>
        <v>610.3106250000001</v>
      </c>
      <c r="DO10" s="15">
        <f t="shared" si="72"/>
        <v>610.3106250000001</v>
      </c>
      <c r="DP10" s="15">
        <f t="shared" si="73"/>
        <v>804.8900978</v>
      </c>
      <c r="DQ10" s="15">
        <f t="shared" si="74"/>
        <v>302.1741246</v>
      </c>
      <c r="DR10" s="3"/>
      <c r="DS10" s="15"/>
      <c r="DT10" s="15">
        <f t="shared" si="75"/>
        <v>115.6425</v>
      </c>
      <c r="DU10" s="15">
        <f t="shared" si="76"/>
        <v>115.6425</v>
      </c>
      <c r="DV10" s="15">
        <f t="shared" si="77"/>
        <v>152.51168719999998</v>
      </c>
      <c r="DW10" s="15">
        <f t="shared" si="78"/>
        <v>57.256370399999994</v>
      </c>
      <c r="DX10" s="15"/>
      <c r="DY10" s="15"/>
      <c r="DZ10" s="15">
        <f t="shared" si="79"/>
        <v>10.534687499999999</v>
      </c>
      <c r="EA10" s="15">
        <f t="shared" si="80"/>
        <v>10.534687499999999</v>
      </c>
      <c r="EB10" s="15">
        <f t="shared" si="81"/>
        <v>13.893360699999999</v>
      </c>
      <c r="EC10" s="15">
        <f t="shared" si="82"/>
        <v>5.2158849</v>
      </c>
      <c r="ED10" s="15"/>
      <c r="EE10" s="15"/>
      <c r="EF10" s="15">
        <f t="shared" si="83"/>
        <v>850.0265625</v>
      </c>
      <c r="EG10" s="15">
        <f t="shared" si="84"/>
        <v>850.0265625</v>
      </c>
      <c r="EH10" s="15">
        <f t="shared" si="85"/>
        <v>1121.0323644999999</v>
      </c>
      <c r="EI10" s="15">
        <f t="shared" si="86"/>
        <v>420.86115149999995</v>
      </c>
      <c r="EJ10" s="15"/>
      <c r="EK10" s="15"/>
      <c r="EL10" s="15">
        <f t="shared" si="87"/>
        <v>377.0015625</v>
      </c>
      <c r="EM10" s="15">
        <f t="shared" si="88"/>
        <v>377.0015625</v>
      </c>
      <c r="EN10" s="15">
        <f t="shared" si="89"/>
        <v>497.1973485</v>
      </c>
      <c r="EO10" s="15">
        <f t="shared" si="90"/>
        <v>186.6592395</v>
      </c>
      <c r="EP10" s="15"/>
      <c r="EQ10" s="15"/>
      <c r="ER10" s="15">
        <f t="shared" si="91"/>
        <v>341.9390625</v>
      </c>
      <c r="ES10" s="15">
        <f t="shared" si="92"/>
        <v>341.9390625</v>
      </c>
      <c r="ET10" s="15">
        <f t="shared" si="93"/>
        <v>450.95620849999995</v>
      </c>
      <c r="EU10" s="15">
        <f t="shared" si="94"/>
        <v>169.29925949999998</v>
      </c>
      <c r="EV10" s="15"/>
      <c r="EW10" s="15"/>
      <c r="EX10" s="15">
        <f t="shared" si="95"/>
        <v>1420.35</v>
      </c>
      <c r="EY10" s="15">
        <f t="shared" si="96"/>
        <v>1420.35</v>
      </c>
      <c r="EZ10" s="15">
        <f t="shared" si="97"/>
        <v>1873.186544</v>
      </c>
      <c r="FA10" s="15">
        <f t="shared" si="98"/>
        <v>703.237008</v>
      </c>
      <c r="FB10" s="15"/>
      <c r="FC10" s="15"/>
      <c r="FD10" s="15">
        <f t="shared" si="99"/>
        <v>21.7228125</v>
      </c>
      <c r="FE10" s="15">
        <f t="shared" si="100"/>
        <v>21.7228125</v>
      </c>
      <c r="FF10" s="15">
        <f t="shared" si="101"/>
        <v>28.6484881</v>
      </c>
      <c r="FG10" s="15">
        <f t="shared" si="102"/>
        <v>10.7552967</v>
      </c>
      <c r="FH10" s="15"/>
      <c r="FI10" s="15"/>
      <c r="FJ10" s="15">
        <f t="shared" si="103"/>
        <v>2042.48625</v>
      </c>
      <c r="FK10" s="15">
        <f t="shared" si="104"/>
        <v>2042.48625</v>
      </c>
      <c r="FL10" s="15">
        <f t="shared" si="105"/>
        <v>2693.6725172</v>
      </c>
      <c r="FM10" s="15">
        <f t="shared" si="106"/>
        <v>1011.2661803999999</v>
      </c>
    </row>
    <row r="11" spans="1:169" ht="12.75">
      <c r="A11" s="2">
        <v>42826</v>
      </c>
      <c r="C11" s="16">
        <v>3170000</v>
      </c>
      <c r="D11" s="16">
        <v>159375</v>
      </c>
      <c r="E11" s="16">
        <f t="shared" si="0"/>
        <v>3329375</v>
      </c>
      <c r="F11" s="16">
        <v>210187</v>
      </c>
      <c r="G11" s="16">
        <v>78909</v>
      </c>
      <c r="H11" s="15"/>
      <c r="I11" s="16">
        <f t="shared" si="1"/>
        <v>1939408.8530000004</v>
      </c>
      <c r="J11" s="22">
        <f t="shared" si="1"/>
        <v>97505.7684375</v>
      </c>
      <c r="K11" s="16">
        <f t="shared" si="2"/>
        <v>2036914.6214375002</v>
      </c>
      <c r="L11" s="16">
        <f t="shared" si="3"/>
        <v>128592.59576830002</v>
      </c>
      <c r="M11" s="16">
        <f t="shared" si="3"/>
        <v>48276.597218099996</v>
      </c>
      <c r="O11" s="15">
        <f t="shared" si="4"/>
        <v>1230590.1959999998</v>
      </c>
      <c r="P11" s="15">
        <f t="shared" si="4"/>
        <v>61869.18375</v>
      </c>
      <c r="Q11" s="15">
        <f t="shared" si="5"/>
        <v>1292459.3797499998</v>
      </c>
      <c r="R11" s="15">
        <f t="shared" si="6"/>
        <v>81594.3411756</v>
      </c>
      <c r="S11" s="15">
        <f t="shared" si="6"/>
        <v>30632.379109199996</v>
      </c>
      <c r="U11" s="15">
        <f>$C11*V$6</f>
        <v>11836.463</v>
      </c>
      <c r="V11" s="15">
        <f t="shared" si="7"/>
        <v>595.0903125</v>
      </c>
      <c r="W11" s="15">
        <f t="shared" si="8"/>
        <v>12431.5533125</v>
      </c>
      <c r="X11" s="15">
        <f t="shared" si="9"/>
        <v>784.8172393</v>
      </c>
      <c r="Y11" s="15">
        <f t="shared" si="10"/>
        <v>294.6383151</v>
      </c>
      <c r="Z11" s="15"/>
      <c r="AA11" s="15">
        <f>$C11*AB$6</f>
        <v>6913.4529999999995</v>
      </c>
      <c r="AB11" s="15">
        <f t="shared" si="11"/>
        <v>347.5809375</v>
      </c>
      <c r="AC11" s="15">
        <f t="shared" si="12"/>
        <v>7261.033937499999</v>
      </c>
      <c r="AD11" s="15">
        <f t="shared" si="13"/>
        <v>458.3968283</v>
      </c>
      <c r="AE11" s="15">
        <f t="shared" si="14"/>
        <v>172.0926381</v>
      </c>
      <c r="AF11" s="15"/>
      <c r="AG11" s="15">
        <f>$C11*AH$6</f>
        <v>32508.984000000004</v>
      </c>
      <c r="AH11" s="15">
        <f t="shared" si="15"/>
        <v>1634.4225000000001</v>
      </c>
      <c r="AI11" s="15">
        <f t="shared" si="16"/>
        <v>34143.406500000005</v>
      </c>
      <c r="AJ11" s="15">
        <f t="shared" si="17"/>
        <v>2155.5097224</v>
      </c>
      <c r="AK11" s="15">
        <f t="shared" si="18"/>
        <v>809.2275768000001</v>
      </c>
      <c r="AL11" s="15"/>
      <c r="AM11" s="15">
        <f>$C11*AN$6</f>
        <v>630727.6089999999</v>
      </c>
      <c r="AN11" s="15">
        <f t="shared" si="19"/>
        <v>31710.4771875</v>
      </c>
      <c r="AO11" s="15">
        <f t="shared" si="20"/>
        <v>662438.0861874999</v>
      </c>
      <c r="AP11" s="15">
        <f t="shared" si="21"/>
        <v>41820.4239599</v>
      </c>
      <c r="AQ11" s="15">
        <f t="shared" si="22"/>
        <v>15700.3422393</v>
      </c>
      <c r="AR11" s="15"/>
      <c r="AS11" s="15">
        <f>$C11*AT$6</f>
        <v>3511.7259999999997</v>
      </c>
      <c r="AT11" s="15">
        <f t="shared" si="23"/>
        <v>176.555625</v>
      </c>
      <c r="AU11" s="15">
        <f t="shared" si="24"/>
        <v>3688.2816249999996</v>
      </c>
      <c r="AV11" s="15">
        <f t="shared" si="25"/>
        <v>232.8451586</v>
      </c>
      <c r="AW11" s="15">
        <f t="shared" si="26"/>
        <v>87.41539019999999</v>
      </c>
      <c r="AX11" s="15"/>
      <c r="AY11" s="15">
        <f>$C11*AZ$6</f>
        <v>6860.831</v>
      </c>
      <c r="AZ11" s="15">
        <f t="shared" si="27"/>
        <v>344.9353125</v>
      </c>
      <c r="BA11" s="15">
        <f t="shared" si="28"/>
        <v>7205.7663125</v>
      </c>
      <c r="BB11" s="15">
        <f t="shared" si="29"/>
        <v>454.9077241</v>
      </c>
      <c r="BC11" s="15">
        <f t="shared" si="30"/>
        <v>170.7827487</v>
      </c>
      <c r="BD11" s="15"/>
      <c r="BE11" s="15">
        <f>$C11*BF$6</f>
        <v>48127.890999999996</v>
      </c>
      <c r="BF11" s="15">
        <f t="shared" si="31"/>
        <v>2419.6790625</v>
      </c>
      <c r="BG11" s="15">
        <f t="shared" si="32"/>
        <v>50547.570062499995</v>
      </c>
      <c r="BH11" s="15">
        <f t="shared" si="33"/>
        <v>3191.1220900999997</v>
      </c>
      <c r="BI11" s="15">
        <f t="shared" si="34"/>
        <v>1198.0201107</v>
      </c>
      <c r="BJ11" s="15"/>
      <c r="BK11" s="15">
        <f>$C11*BL$6</f>
        <v>440672.79500000004</v>
      </c>
      <c r="BL11" s="15">
        <f t="shared" si="35"/>
        <v>22155.276562500003</v>
      </c>
      <c r="BM11" s="15">
        <f t="shared" si="36"/>
        <v>462828.07156250003</v>
      </c>
      <c r="BN11" s="15">
        <f t="shared" si="37"/>
        <v>29218.8305245</v>
      </c>
      <c r="BO11" s="15">
        <f t="shared" si="38"/>
        <v>10969.4162715</v>
      </c>
      <c r="BP11" s="15"/>
      <c r="BQ11" s="15">
        <f>$C11*BR$6</f>
        <v>24409.317</v>
      </c>
      <c r="BR11" s="15">
        <f t="shared" si="39"/>
        <v>1227.2034374999998</v>
      </c>
      <c r="BS11" s="15">
        <f t="shared" si="40"/>
        <v>25636.5204375</v>
      </c>
      <c r="BT11" s="15">
        <f t="shared" si="41"/>
        <v>1618.4609186999999</v>
      </c>
      <c r="BU11" s="15">
        <f t="shared" si="42"/>
        <v>607.6071909</v>
      </c>
      <c r="BV11" s="15"/>
      <c r="BW11" s="15">
        <f>$C11*BX$6</f>
        <v>23113.738</v>
      </c>
      <c r="BX11" s="15">
        <f t="shared" si="43"/>
        <v>1162.066875</v>
      </c>
      <c r="BY11" s="15">
        <f t="shared" si="44"/>
        <v>24275.804875</v>
      </c>
      <c r="BZ11" s="15">
        <f t="shared" si="45"/>
        <v>1532.5574918</v>
      </c>
      <c r="CA11" s="15">
        <f t="shared" si="46"/>
        <v>575.3570826</v>
      </c>
      <c r="CB11" s="15"/>
      <c r="CC11" s="15">
        <f>$C11*CD$6</f>
        <v>1907.3890000000001</v>
      </c>
      <c r="CD11" s="15">
        <f t="shared" si="47"/>
        <v>95.8959375</v>
      </c>
      <c r="CE11" s="15">
        <f t="shared" si="48"/>
        <v>2003.2849375</v>
      </c>
      <c r="CF11" s="15">
        <f t="shared" si="49"/>
        <v>126.46951790000001</v>
      </c>
      <c r="CG11" s="15">
        <f t="shared" si="50"/>
        <v>47.479545300000005</v>
      </c>
      <c r="CH11" s="15"/>
      <c r="CI11" s="15">
        <f>$C11*CJ$6</f>
        <v>0</v>
      </c>
      <c r="CJ11" s="15">
        <f t="shared" si="51"/>
        <v>0</v>
      </c>
      <c r="CK11" s="15">
        <f t="shared" si="52"/>
        <v>0</v>
      </c>
      <c r="CL11" s="15">
        <f t="shared" si="53"/>
        <v>0</v>
      </c>
      <c r="CM11" s="15">
        <f t="shared" si="54"/>
        <v>0</v>
      </c>
      <c r="CN11" s="15"/>
      <c r="CO11" s="15">
        <f>$C11*CP$6</f>
        <v>191145.611</v>
      </c>
      <c r="CP11" s="15">
        <f t="shared" si="55"/>
        <v>9610.0415625</v>
      </c>
      <c r="CQ11" s="15">
        <f t="shared" si="56"/>
        <v>200755.6525625</v>
      </c>
      <c r="CR11" s="15">
        <f t="shared" si="57"/>
        <v>12673.9187821</v>
      </c>
      <c r="CS11" s="15">
        <f t="shared" si="58"/>
        <v>4758.0785547</v>
      </c>
      <c r="CT11" s="3"/>
      <c r="CU11" s="15">
        <f>$C11*CV$6</f>
        <v>1207516.0829999999</v>
      </c>
      <c r="CV11" s="15">
        <f t="shared" si="59"/>
        <v>60709.1090625</v>
      </c>
      <c r="CW11" s="15">
        <f t="shared" si="60"/>
        <v>1268225.1920625</v>
      </c>
      <c r="CX11" s="15">
        <f t="shared" si="61"/>
        <v>80064.4110213</v>
      </c>
      <c r="CY11" s="15">
        <f t="shared" si="62"/>
        <v>30058.0083891</v>
      </c>
      <c r="DA11" s="15">
        <f>$C11*DB$6</f>
        <v>58.644999999999996</v>
      </c>
      <c r="DB11" s="15">
        <f t="shared" si="63"/>
        <v>2.9484375</v>
      </c>
      <c r="DC11" s="15">
        <f t="shared" si="64"/>
        <v>61.59343749999999</v>
      </c>
      <c r="DD11" s="15">
        <f t="shared" si="65"/>
        <v>3.8884594999999997</v>
      </c>
      <c r="DE11" s="15">
        <f t="shared" si="66"/>
        <v>1.4598164999999999</v>
      </c>
      <c r="DG11" s="15">
        <f>$C11*DH$6</f>
        <v>425523.999</v>
      </c>
      <c r="DH11" s="15">
        <f t="shared" si="67"/>
        <v>21393.655312500003</v>
      </c>
      <c r="DI11" s="15">
        <f t="shared" si="68"/>
        <v>446917.65431250003</v>
      </c>
      <c r="DJ11" s="15">
        <f t="shared" si="69"/>
        <v>28214.3888889</v>
      </c>
      <c r="DK11" s="15">
        <f t="shared" si="70"/>
        <v>10592.325942300002</v>
      </c>
      <c r="DM11" s="15">
        <f>$C11*DN$6</f>
        <v>12139.198</v>
      </c>
      <c r="DN11" s="15">
        <f t="shared" si="71"/>
        <v>610.3106250000001</v>
      </c>
      <c r="DO11" s="15">
        <f t="shared" si="72"/>
        <v>12749.508625</v>
      </c>
      <c r="DP11" s="15">
        <f t="shared" si="73"/>
        <v>804.8900978</v>
      </c>
      <c r="DQ11" s="15">
        <f t="shared" si="74"/>
        <v>302.1741246</v>
      </c>
      <c r="DR11" s="3"/>
      <c r="DS11" s="15">
        <f>$C11*DT$6</f>
        <v>2300.152</v>
      </c>
      <c r="DT11" s="15">
        <f t="shared" si="75"/>
        <v>115.6425</v>
      </c>
      <c r="DU11" s="15">
        <f t="shared" si="76"/>
        <v>2415.7945</v>
      </c>
      <c r="DV11" s="15">
        <f t="shared" si="77"/>
        <v>152.51168719999998</v>
      </c>
      <c r="DW11" s="15">
        <f t="shared" si="78"/>
        <v>57.256370399999994</v>
      </c>
      <c r="DX11" s="15"/>
      <c r="DY11" s="15">
        <f>$C11*DZ$6</f>
        <v>209.53699999999998</v>
      </c>
      <c r="DZ11" s="15">
        <f t="shared" si="79"/>
        <v>10.534687499999999</v>
      </c>
      <c r="EA11" s="15">
        <f t="shared" si="80"/>
        <v>220.07168749999997</v>
      </c>
      <c r="EB11" s="15">
        <f t="shared" si="81"/>
        <v>13.893360699999999</v>
      </c>
      <c r="EC11" s="15">
        <f t="shared" si="82"/>
        <v>5.2158849</v>
      </c>
      <c r="ED11" s="15"/>
      <c r="EE11" s="15">
        <f>$C11*EF$6</f>
        <v>16907.195</v>
      </c>
      <c r="EF11" s="15">
        <f t="shared" si="83"/>
        <v>850.0265625</v>
      </c>
      <c r="EG11" s="15">
        <f t="shared" si="84"/>
        <v>17757.2215625</v>
      </c>
      <c r="EH11" s="15">
        <f t="shared" si="85"/>
        <v>1121.0323644999999</v>
      </c>
      <c r="EI11" s="15">
        <f t="shared" si="86"/>
        <v>420.86115149999995</v>
      </c>
      <c r="EJ11" s="15"/>
      <c r="EK11" s="15">
        <f>$C11*EL$6</f>
        <v>7498.635</v>
      </c>
      <c r="EL11" s="15">
        <f t="shared" si="87"/>
        <v>377.0015625</v>
      </c>
      <c r="EM11" s="15">
        <f t="shared" si="88"/>
        <v>7875.6365625</v>
      </c>
      <c r="EN11" s="15">
        <f t="shared" si="89"/>
        <v>497.1973485</v>
      </c>
      <c r="EO11" s="15">
        <f t="shared" si="90"/>
        <v>186.6592395</v>
      </c>
      <c r="EP11" s="15"/>
      <c r="EQ11" s="15">
        <f>$C11*ER$6</f>
        <v>6801.235</v>
      </c>
      <c r="ER11" s="15">
        <f t="shared" si="91"/>
        <v>341.9390625</v>
      </c>
      <c r="ES11" s="15">
        <f t="shared" si="92"/>
        <v>7143.174062499999</v>
      </c>
      <c r="ET11" s="15">
        <f t="shared" si="93"/>
        <v>450.95620849999995</v>
      </c>
      <c r="EU11" s="15">
        <f t="shared" si="94"/>
        <v>169.29925949999998</v>
      </c>
      <c r="EV11" s="15"/>
      <c r="EW11" s="15">
        <f>$C11*EX$6</f>
        <v>28251.04</v>
      </c>
      <c r="EX11" s="15">
        <f t="shared" si="95"/>
        <v>1420.35</v>
      </c>
      <c r="EY11" s="15">
        <f t="shared" si="96"/>
        <v>29671.39</v>
      </c>
      <c r="EZ11" s="15">
        <f t="shared" si="97"/>
        <v>1873.186544</v>
      </c>
      <c r="FA11" s="15">
        <f t="shared" si="98"/>
        <v>703.237008</v>
      </c>
      <c r="FB11" s="15"/>
      <c r="FC11" s="15">
        <f>$C11*FD$6</f>
        <v>432.071</v>
      </c>
      <c r="FD11" s="15">
        <f t="shared" si="99"/>
        <v>21.7228125</v>
      </c>
      <c r="FE11" s="15">
        <f t="shared" si="100"/>
        <v>453.7938125</v>
      </c>
      <c r="FF11" s="15">
        <f t="shared" si="101"/>
        <v>28.6484881</v>
      </c>
      <c r="FG11" s="15">
        <f t="shared" si="102"/>
        <v>10.7552967</v>
      </c>
      <c r="FH11" s="15"/>
      <c r="FI11" s="15">
        <f>$C11*FJ$6</f>
        <v>40625.452</v>
      </c>
      <c r="FJ11" s="15">
        <f t="shared" si="103"/>
        <v>2042.48625</v>
      </c>
      <c r="FK11" s="15">
        <f t="shared" si="104"/>
        <v>42667.93825</v>
      </c>
      <c r="FL11" s="15">
        <f t="shared" si="105"/>
        <v>2693.6725172</v>
      </c>
      <c r="FM11" s="15">
        <f t="shared" si="106"/>
        <v>1011.2661803999999</v>
      </c>
    </row>
    <row r="12" spans="1:169" ht="12.75">
      <c r="A12" s="2">
        <v>43009</v>
      </c>
      <c r="C12" s="16"/>
      <c r="D12" s="16">
        <v>80125</v>
      </c>
      <c r="E12" s="16">
        <f t="shared" si="0"/>
        <v>80125</v>
      </c>
      <c r="F12" s="16">
        <v>210187</v>
      </c>
      <c r="G12" s="16">
        <v>78909</v>
      </c>
      <c r="H12" s="15"/>
      <c r="I12" s="16">
        <f t="shared" si="1"/>
        <v>0</v>
      </c>
      <c r="J12" s="22">
        <f t="shared" si="1"/>
        <v>49020.5471125</v>
      </c>
      <c r="K12" s="16">
        <f t="shared" si="2"/>
        <v>49020.5471125</v>
      </c>
      <c r="L12" s="16">
        <f t="shared" si="3"/>
        <v>128592.59576830002</v>
      </c>
      <c r="M12" s="16">
        <f t="shared" si="3"/>
        <v>48276.597218099996</v>
      </c>
      <c r="O12" s="15">
        <f t="shared" si="4"/>
        <v>0</v>
      </c>
      <c r="P12" s="15">
        <f t="shared" si="4"/>
        <v>31104.42885</v>
      </c>
      <c r="Q12" s="15">
        <f t="shared" si="5"/>
        <v>31104.42885</v>
      </c>
      <c r="R12" s="15">
        <f t="shared" si="6"/>
        <v>81594.3411756</v>
      </c>
      <c r="S12" s="15">
        <f t="shared" si="6"/>
        <v>30632.379109199996</v>
      </c>
      <c r="U12" s="15"/>
      <c r="V12" s="15">
        <f t="shared" si="7"/>
        <v>299.1787375</v>
      </c>
      <c r="W12" s="15">
        <f t="shared" si="8"/>
        <v>299.1787375</v>
      </c>
      <c r="X12" s="15">
        <f t="shared" si="9"/>
        <v>784.8172393</v>
      </c>
      <c r="Y12" s="15">
        <f t="shared" si="10"/>
        <v>294.6383151</v>
      </c>
      <c r="Z12" s="15"/>
      <c r="AA12" s="15"/>
      <c r="AB12" s="15">
        <f t="shared" si="11"/>
        <v>174.7446125</v>
      </c>
      <c r="AC12" s="15">
        <f t="shared" si="12"/>
        <v>174.7446125</v>
      </c>
      <c r="AD12" s="15">
        <f t="shared" si="13"/>
        <v>458.3968283</v>
      </c>
      <c r="AE12" s="15">
        <f t="shared" si="14"/>
        <v>172.0926381</v>
      </c>
      <c r="AF12" s="15"/>
      <c r="AG12" s="15"/>
      <c r="AH12" s="15">
        <f t="shared" si="15"/>
        <v>821.6979000000001</v>
      </c>
      <c r="AI12" s="15">
        <f t="shared" si="16"/>
        <v>821.6979000000001</v>
      </c>
      <c r="AJ12" s="15">
        <f t="shared" si="17"/>
        <v>2155.5097224</v>
      </c>
      <c r="AK12" s="15">
        <f t="shared" si="18"/>
        <v>809.2275768000001</v>
      </c>
      <c r="AL12" s="15"/>
      <c r="AM12" s="15"/>
      <c r="AN12" s="15">
        <f t="shared" si="19"/>
        <v>15942.2869625</v>
      </c>
      <c r="AO12" s="15">
        <f t="shared" si="20"/>
        <v>15942.2869625</v>
      </c>
      <c r="AP12" s="15">
        <f t="shared" si="21"/>
        <v>41820.4239599</v>
      </c>
      <c r="AQ12" s="15">
        <f t="shared" si="22"/>
        <v>15700.3422393</v>
      </c>
      <c r="AR12" s="15"/>
      <c r="AS12" s="15"/>
      <c r="AT12" s="15">
        <f t="shared" si="23"/>
        <v>88.762475</v>
      </c>
      <c r="AU12" s="15">
        <f t="shared" si="24"/>
        <v>88.762475</v>
      </c>
      <c r="AV12" s="15">
        <f t="shared" si="25"/>
        <v>232.8451586</v>
      </c>
      <c r="AW12" s="15">
        <f t="shared" si="26"/>
        <v>87.41539019999999</v>
      </c>
      <c r="AX12" s="15"/>
      <c r="AY12" s="15"/>
      <c r="AZ12" s="15">
        <f t="shared" si="27"/>
        <v>173.4145375</v>
      </c>
      <c r="BA12" s="15">
        <f t="shared" si="28"/>
        <v>173.4145375</v>
      </c>
      <c r="BB12" s="15">
        <f t="shared" si="29"/>
        <v>454.9077241</v>
      </c>
      <c r="BC12" s="15">
        <f t="shared" si="30"/>
        <v>170.7827487</v>
      </c>
      <c r="BD12" s="15"/>
      <c r="BE12" s="15"/>
      <c r="BF12" s="15">
        <f t="shared" si="31"/>
        <v>1216.4817874999999</v>
      </c>
      <c r="BG12" s="15">
        <f t="shared" si="32"/>
        <v>1216.4817874999999</v>
      </c>
      <c r="BH12" s="15">
        <f t="shared" si="33"/>
        <v>3191.1220900999997</v>
      </c>
      <c r="BI12" s="15">
        <f t="shared" si="34"/>
        <v>1198.0201107</v>
      </c>
      <c r="BJ12" s="15"/>
      <c r="BK12" s="15"/>
      <c r="BL12" s="15">
        <f t="shared" si="35"/>
        <v>11138.456687500002</v>
      </c>
      <c r="BM12" s="15">
        <f t="shared" si="36"/>
        <v>11138.456687500002</v>
      </c>
      <c r="BN12" s="15">
        <f t="shared" si="37"/>
        <v>29218.8305245</v>
      </c>
      <c r="BO12" s="15">
        <f t="shared" si="38"/>
        <v>10969.4162715</v>
      </c>
      <c r="BP12" s="15"/>
      <c r="BQ12" s="15"/>
      <c r="BR12" s="15">
        <f t="shared" si="39"/>
        <v>616.9705124999999</v>
      </c>
      <c r="BS12" s="15">
        <f t="shared" si="40"/>
        <v>616.9705124999999</v>
      </c>
      <c r="BT12" s="15">
        <f t="shared" si="41"/>
        <v>1618.4609186999999</v>
      </c>
      <c r="BU12" s="15">
        <f t="shared" si="42"/>
        <v>607.6071909</v>
      </c>
      <c r="BV12" s="15"/>
      <c r="BW12" s="15"/>
      <c r="BX12" s="15">
        <f t="shared" si="43"/>
        <v>584.223425</v>
      </c>
      <c r="BY12" s="15">
        <f t="shared" si="44"/>
        <v>584.223425</v>
      </c>
      <c r="BZ12" s="15">
        <f t="shared" si="45"/>
        <v>1532.5574918</v>
      </c>
      <c r="CA12" s="15">
        <f t="shared" si="46"/>
        <v>575.3570826</v>
      </c>
      <c r="CB12" s="15"/>
      <c r="CC12" s="15"/>
      <c r="CD12" s="15">
        <f t="shared" si="47"/>
        <v>48.2112125</v>
      </c>
      <c r="CE12" s="15">
        <f t="shared" si="48"/>
        <v>48.2112125</v>
      </c>
      <c r="CF12" s="15">
        <f t="shared" si="49"/>
        <v>126.46951790000001</v>
      </c>
      <c r="CG12" s="15">
        <f t="shared" si="50"/>
        <v>47.479545300000005</v>
      </c>
      <c r="CH12" s="15"/>
      <c r="CI12" s="15"/>
      <c r="CJ12" s="15">
        <f t="shared" si="51"/>
        <v>0</v>
      </c>
      <c r="CK12" s="15">
        <f t="shared" si="52"/>
        <v>0</v>
      </c>
      <c r="CL12" s="15">
        <f t="shared" si="53"/>
        <v>0</v>
      </c>
      <c r="CM12" s="15">
        <f t="shared" si="54"/>
        <v>0</v>
      </c>
      <c r="CN12" s="15"/>
      <c r="CO12" s="15"/>
      <c r="CP12" s="15">
        <f t="shared" si="55"/>
        <v>4831.4012875</v>
      </c>
      <c r="CQ12" s="15">
        <f t="shared" si="56"/>
        <v>4831.4012875</v>
      </c>
      <c r="CR12" s="15">
        <f t="shared" si="57"/>
        <v>12673.9187821</v>
      </c>
      <c r="CS12" s="15">
        <f t="shared" si="58"/>
        <v>4758.0785547</v>
      </c>
      <c r="CT12" s="3"/>
      <c r="CU12" s="15"/>
      <c r="CV12" s="15">
        <f t="shared" si="59"/>
        <v>30521.206987499998</v>
      </c>
      <c r="CW12" s="15">
        <f t="shared" si="60"/>
        <v>30521.206987499998</v>
      </c>
      <c r="CX12" s="15">
        <f t="shared" si="61"/>
        <v>80064.4110213</v>
      </c>
      <c r="CY12" s="15">
        <f t="shared" si="62"/>
        <v>30058.0083891</v>
      </c>
      <c r="DA12" s="15"/>
      <c r="DB12" s="15">
        <f t="shared" si="63"/>
        <v>1.4823125</v>
      </c>
      <c r="DC12" s="15">
        <f t="shared" si="64"/>
        <v>1.4823125</v>
      </c>
      <c r="DD12" s="15">
        <f t="shared" si="65"/>
        <v>3.8884594999999997</v>
      </c>
      <c r="DE12" s="15">
        <f t="shared" si="66"/>
        <v>1.4598164999999999</v>
      </c>
      <c r="DG12" s="15"/>
      <c r="DH12" s="15">
        <f t="shared" si="67"/>
        <v>10755.555337500002</v>
      </c>
      <c r="DI12" s="15">
        <f t="shared" si="68"/>
        <v>10755.555337500002</v>
      </c>
      <c r="DJ12" s="15">
        <f t="shared" si="69"/>
        <v>28214.3888889</v>
      </c>
      <c r="DK12" s="15">
        <f t="shared" si="70"/>
        <v>10592.325942300002</v>
      </c>
      <c r="DM12" s="15"/>
      <c r="DN12" s="15">
        <f t="shared" si="71"/>
        <v>306.830675</v>
      </c>
      <c r="DO12" s="15">
        <f t="shared" si="72"/>
        <v>306.830675</v>
      </c>
      <c r="DP12" s="15">
        <f t="shared" si="73"/>
        <v>804.8900978</v>
      </c>
      <c r="DQ12" s="15">
        <f t="shared" si="74"/>
        <v>302.1741246</v>
      </c>
      <c r="DR12" s="3"/>
      <c r="DS12" s="15"/>
      <c r="DT12" s="15">
        <f t="shared" si="75"/>
        <v>58.1387</v>
      </c>
      <c r="DU12" s="15">
        <f t="shared" si="76"/>
        <v>58.1387</v>
      </c>
      <c r="DV12" s="15">
        <f t="shared" si="77"/>
        <v>152.51168719999998</v>
      </c>
      <c r="DW12" s="15">
        <f t="shared" si="78"/>
        <v>57.256370399999994</v>
      </c>
      <c r="DX12" s="15"/>
      <c r="DY12" s="15"/>
      <c r="DZ12" s="15">
        <f t="shared" si="79"/>
        <v>5.296262499999999</v>
      </c>
      <c r="EA12" s="15">
        <f t="shared" si="80"/>
        <v>5.296262499999999</v>
      </c>
      <c r="EB12" s="15">
        <f t="shared" si="81"/>
        <v>13.893360699999999</v>
      </c>
      <c r="EC12" s="15">
        <f t="shared" si="82"/>
        <v>5.2158849</v>
      </c>
      <c r="ED12" s="15"/>
      <c r="EE12" s="15"/>
      <c r="EF12" s="15">
        <f t="shared" si="83"/>
        <v>427.3466875</v>
      </c>
      <c r="EG12" s="15">
        <f t="shared" si="84"/>
        <v>427.3466875</v>
      </c>
      <c r="EH12" s="15">
        <f t="shared" si="85"/>
        <v>1121.0323644999999</v>
      </c>
      <c r="EI12" s="15">
        <f t="shared" si="86"/>
        <v>420.86115149999995</v>
      </c>
      <c r="EJ12" s="15"/>
      <c r="EK12" s="15"/>
      <c r="EL12" s="15">
        <f t="shared" si="87"/>
        <v>189.5356875</v>
      </c>
      <c r="EM12" s="15">
        <f t="shared" si="88"/>
        <v>189.5356875</v>
      </c>
      <c r="EN12" s="15">
        <f t="shared" si="89"/>
        <v>497.1973485</v>
      </c>
      <c r="EO12" s="15">
        <f t="shared" si="90"/>
        <v>186.6592395</v>
      </c>
      <c r="EP12" s="15"/>
      <c r="EQ12" s="15"/>
      <c r="ER12" s="15">
        <f t="shared" si="91"/>
        <v>171.9081875</v>
      </c>
      <c r="ES12" s="15">
        <f t="shared" si="92"/>
        <v>171.9081875</v>
      </c>
      <c r="ET12" s="15">
        <f t="shared" si="93"/>
        <v>450.95620849999995</v>
      </c>
      <c r="EU12" s="15">
        <f t="shared" si="94"/>
        <v>169.29925949999998</v>
      </c>
      <c r="EV12" s="15"/>
      <c r="EW12" s="15"/>
      <c r="EX12" s="15">
        <f t="shared" si="95"/>
        <v>714.074</v>
      </c>
      <c r="EY12" s="15">
        <f t="shared" si="96"/>
        <v>714.074</v>
      </c>
      <c r="EZ12" s="15">
        <f t="shared" si="97"/>
        <v>1873.186544</v>
      </c>
      <c r="FA12" s="15">
        <f t="shared" si="98"/>
        <v>703.237008</v>
      </c>
      <c r="FB12" s="15"/>
      <c r="FC12" s="15"/>
      <c r="FD12" s="15">
        <f t="shared" si="99"/>
        <v>10.9210375</v>
      </c>
      <c r="FE12" s="15">
        <f t="shared" si="100"/>
        <v>10.9210375</v>
      </c>
      <c r="FF12" s="15">
        <f t="shared" si="101"/>
        <v>28.6484881</v>
      </c>
      <c r="FG12" s="15">
        <f t="shared" si="102"/>
        <v>10.7552967</v>
      </c>
      <c r="FH12" s="15"/>
      <c r="FI12" s="15"/>
      <c r="FJ12" s="15">
        <f t="shared" si="103"/>
        <v>1026.84995</v>
      </c>
      <c r="FK12" s="15">
        <f t="shared" si="104"/>
        <v>1026.84995</v>
      </c>
      <c r="FL12" s="15">
        <f t="shared" si="105"/>
        <v>2693.6725172</v>
      </c>
      <c r="FM12" s="15">
        <f t="shared" si="106"/>
        <v>1011.2661803999999</v>
      </c>
    </row>
    <row r="13" spans="1:169" s="32" customFormat="1" ht="12.75">
      <c r="A13" s="31">
        <v>43191</v>
      </c>
      <c r="C13" s="22">
        <v>3205000</v>
      </c>
      <c r="D13" s="22">
        <v>80125</v>
      </c>
      <c r="E13" s="16">
        <f t="shared" si="0"/>
        <v>3285125</v>
      </c>
      <c r="F13" s="16">
        <v>210187</v>
      </c>
      <c r="G13" s="16">
        <v>78909</v>
      </c>
      <c r="H13" s="30"/>
      <c r="I13" s="16">
        <f t="shared" si="1"/>
        <v>1960821.8844999997</v>
      </c>
      <c r="J13" s="22">
        <f t="shared" si="1"/>
        <v>49020.5471125</v>
      </c>
      <c r="K13" s="22">
        <f t="shared" si="2"/>
        <v>2009842.4316124998</v>
      </c>
      <c r="L13" s="16">
        <f t="shared" si="3"/>
        <v>128592.59576830002</v>
      </c>
      <c r="M13" s="16">
        <f t="shared" si="3"/>
        <v>48276.597218099996</v>
      </c>
      <c r="O13" s="15">
        <f t="shared" si="4"/>
        <v>1244177.1539999996</v>
      </c>
      <c r="P13" s="15">
        <f t="shared" si="4"/>
        <v>31104.42885</v>
      </c>
      <c r="Q13" s="30">
        <f t="shared" si="5"/>
        <v>1275281.5828499997</v>
      </c>
      <c r="R13" s="15">
        <f t="shared" si="6"/>
        <v>81594.3411756</v>
      </c>
      <c r="S13" s="15">
        <f t="shared" si="6"/>
        <v>30632.379109199996</v>
      </c>
      <c r="U13" s="15">
        <f>$C13*V$6</f>
        <v>11967.1495</v>
      </c>
      <c r="V13" s="15">
        <f t="shared" si="7"/>
        <v>299.1787375</v>
      </c>
      <c r="W13" s="15">
        <f t="shared" si="8"/>
        <v>12266.3282375</v>
      </c>
      <c r="X13" s="15">
        <f t="shared" si="9"/>
        <v>784.8172393</v>
      </c>
      <c r="Y13" s="15">
        <f t="shared" si="10"/>
        <v>294.6383151</v>
      </c>
      <c r="Z13" s="30"/>
      <c r="AA13" s="15">
        <f>$C13*AB$6</f>
        <v>6989.7845</v>
      </c>
      <c r="AB13" s="15">
        <f t="shared" si="11"/>
        <v>174.7446125</v>
      </c>
      <c r="AC13" s="15">
        <f t="shared" si="12"/>
        <v>7164.529112499999</v>
      </c>
      <c r="AD13" s="15">
        <f t="shared" si="13"/>
        <v>458.3968283</v>
      </c>
      <c r="AE13" s="15">
        <f t="shared" si="14"/>
        <v>172.0926381</v>
      </c>
      <c r="AF13" s="30"/>
      <c r="AG13" s="15">
        <f>$C13*AH$6</f>
        <v>32867.916000000005</v>
      </c>
      <c r="AH13" s="15">
        <f t="shared" si="15"/>
        <v>821.6979000000001</v>
      </c>
      <c r="AI13" s="15">
        <f t="shared" si="16"/>
        <v>33689.613900000004</v>
      </c>
      <c r="AJ13" s="15">
        <f t="shared" si="17"/>
        <v>2155.5097224</v>
      </c>
      <c r="AK13" s="15">
        <f t="shared" si="18"/>
        <v>809.2275768000001</v>
      </c>
      <c r="AL13" s="30"/>
      <c r="AM13" s="15">
        <f>$C13*AN$6</f>
        <v>637691.4785</v>
      </c>
      <c r="AN13" s="15">
        <f t="shared" si="19"/>
        <v>15942.2869625</v>
      </c>
      <c r="AO13" s="15">
        <f t="shared" si="20"/>
        <v>653633.7654624999</v>
      </c>
      <c r="AP13" s="15">
        <f t="shared" si="21"/>
        <v>41820.4239599</v>
      </c>
      <c r="AQ13" s="15">
        <f t="shared" si="22"/>
        <v>15700.3422393</v>
      </c>
      <c r="AR13" s="30"/>
      <c r="AS13" s="15">
        <f>$C13*AT$6</f>
        <v>3550.499</v>
      </c>
      <c r="AT13" s="15">
        <f t="shared" si="23"/>
        <v>88.762475</v>
      </c>
      <c r="AU13" s="15">
        <f t="shared" si="24"/>
        <v>3639.261475</v>
      </c>
      <c r="AV13" s="15">
        <f t="shared" si="25"/>
        <v>232.8451586</v>
      </c>
      <c r="AW13" s="15">
        <f t="shared" si="26"/>
        <v>87.41539019999999</v>
      </c>
      <c r="AX13" s="30"/>
      <c r="AY13" s="15">
        <f>$C13*AZ$6</f>
        <v>6936.5815</v>
      </c>
      <c r="AZ13" s="15">
        <f t="shared" si="27"/>
        <v>173.4145375</v>
      </c>
      <c r="BA13" s="15">
        <f t="shared" si="28"/>
        <v>7109.9960375</v>
      </c>
      <c r="BB13" s="15">
        <f t="shared" si="29"/>
        <v>454.9077241</v>
      </c>
      <c r="BC13" s="15">
        <f t="shared" si="30"/>
        <v>170.7827487</v>
      </c>
      <c r="BD13" s="30"/>
      <c r="BE13" s="15">
        <f>$C13*BF$6</f>
        <v>48659.271499999995</v>
      </c>
      <c r="BF13" s="15">
        <f t="shared" si="31"/>
        <v>1216.4817874999999</v>
      </c>
      <c r="BG13" s="15">
        <f t="shared" si="32"/>
        <v>49875.753287499996</v>
      </c>
      <c r="BH13" s="15">
        <f t="shared" si="33"/>
        <v>3191.1220900999997</v>
      </c>
      <c r="BI13" s="15">
        <f t="shared" si="34"/>
        <v>1198.0201107</v>
      </c>
      <c r="BJ13" s="30"/>
      <c r="BK13" s="15">
        <f>$C13*BL$6</f>
        <v>445538.2675</v>
      </c>
      <c r="BL13" s="15">
        <f t="shared" si="35"/>
        <v>11138.456687500002</v>
      </c>
      <c r="BM13" s="15">
        <f t="shared" si="36"/>
        <v>456676.7241875</v>
      </c>
      <c r="BN13" s="15">
        <f t="shared" si="37"/>
        <v>29218.8305245</v>
      </c>
      <c r="BO13" s="15">
        <f t="shared" si="38"/>
        <v>10969.4162715</v>
      </c>
      <c r="BP13" s="30"/>
      <c r="BQ13" s="15">
        <f>$C13*BR$6</f>
        <v>24678.820499999998</v>
      </c>
      <c r="BR13" s="15">
        <f t="shared" si="39"/>
        <v>616.9705124999999</v>
      </c>
      <c r="BS13" s="15">
        <f t="shared" si="40"/>
        <v>25295.791012499998</v>
      </c>
      <c r="BT13" s="15">
        <f t="shared" si="41"/>
        <v>1618.4609186999999</v>
      </c>
      <c r="BU13" s="15">
        <f t="shared" si="42"/>
        <v>607.6071909</v>
      </c>
      <c r="BV13" s="30"/>
      <c r="BW13" s="15">
        <f>$C13*BX$6</f>
        <v>23368.936999999998</v>
      </c>
      <c r="BX13" s="15">
        <f t="shared" si="43"/>
        <v>584.223425</v>
      </c>
      <c r="BY13" s="15">
        <f t="shared" si="44"/>
        <v>23953.160425</v>
      </c>
      <c r="BZ13" s="15">
        <f t="shared" si="45"/>
        <v>1532.5574918</v>
      </c>
      <c r="CA13" s="15">
        <f t="shared" si="46"/>
        <v>575.3570826</v>
      </c>
      <c r="CB13" s="30"/>
      <c r="CC13" s="15">
        <f>$C13*CD$6</f>
        <v>1928.4485000000002</v>
      </c>
      <c r="CD13" s="15">
        <f t="shared" si="47"/>
        <v>48.2112125</v>
      </c>
      <c r="CE13" s="15">
        <f t="shared" si="48"/>
        <v>1976.6597125000003</v>
      </c>
      <c r="CF13" s="15">
        <f t="shared" si="49"/>
        <v>126.46951790000001</v>
      </c>
      <c r="CG13" s="15">
        <f t="shared" si="50"/>
        <v>47.479545300000005</v>
      </c>
      <c r="CH13" s="30"/>
      <c r="CI13" s="15">
        <f>$C13*CJ$6</f>
        <v>0</v>
      </c>
      <c r="CJ13" s="15">
        <f t="shared" si="51"/>
        <v>0</v>
      </c>
      <c r="CK13" s="15">
        <f t="shared" si="52"/>
        <v>0</v>
      </c>
      <c r="CL13" s="15">
        <f t="shared" si="53"/>
        <v>0</v>
      </c>
      <c r="CM13" s="15">
        <f t="shared" si="54"/>
        <v>0</v>
      </c>
      <c r="CN13" s="30"/>
      <c r="CO13" s="15">
        <f>$C13*CP$6</f>
        <v>193256.0515</v>
      </c>
      <c r="CP13" s="15">
        <f t="shared" si="55"/>
        <v>4831.4012875</v>
      </c>
      <c r="CQ13" s="15">
        <f t="shared" si="56"/>
        <v>198087.4527875</v>
      </c>
      <c r="CR13" s="15">
        <f t="shared" si="57"/>
        <v>12673.9187821</v>
      </c>
      <c r="CS13" s="15">
        <f t="shared" si="58"/>
        <v>4758.0785547</v>
      </c>
      <c r="CT13" s="11"/>
      <c r="CU13" s="15">
        <f>$C13*CV$6</f>
        <v>1220848.2795</v>
      </c>
      <c r="CV13" s="15">
        <f t="shared" si="59"/>
        <v>30521.206987499998</v>
      </c>
      <c r="CW13" s="15">
        <f t="shared" si="60"/>
        <v>1251369.4864875</v>
      </c>
      <c r="CX13" s="15">
        <f t="shared" si="61"/>
        <v>80064.4110213</v>
      </c>
      <c r="CY13" s="15">
        <f t="shared" si="62"/>
        <v>30058.0083891</v>
      </c>
      <c r="DA13" s="15">
        <f>$C13*DB$6</f>
        <v>59.2925</v>
      </c>
      <c r="DB13" s="15">
        <f t="shared" si="63"/>
        <v>1.4823125</v>
      </c>
      <c r="DC13" s="15">
        <f t="shared" si="64"/>
        <v>60.774812499999996</v>
      </c>
      <c r="DD13" s="15">
        <f t="shared" si="65"/>
        <v>3.8884594999999997</v>
      </c>
      <c r="DE13" s="15">
        <f t="shared" si="66"/>
        <v>1.4598164999999999</v>
      </c>
      <c r="DG13" s="15">
        <f>$C13*DH$6</f>
        <v>430222.2135</v>
      </c>
      <c r="DH13" s="15">
        <f t="shared" si="67"/>
        <v>10755.555337500002</v>
      </c>
      <c r="DI13" s="15">
        <f t="shared" si="68"/>
        <v>440977.7688375</v>
      </c>
      <c r="DJ13" s="15">
        <f t="shared" si="69"/>
        <v>28214.3888889</v>
      </c>
      <c r="DK13" s="15">
        <f t="shared" si="70"/>
        <v>10592.325942300002</v>
      </c>
      <c r="DM13" s="15">
        <f>$C13*DN$6</f>
        <v>12273.227</v>
      </c>
      <c r="DN13" s="15">
        <f t="shared" si="71"/>
        <v>306.830675</v>
      </c>
      <c r="DO13" s="15">
        <f t="shared" si="72"/>
        <v>12580.057675</v>
      </c>
      <c r="DP13" s="15">
        <f t="shared" si="73"/>
        <v>804.8900978</v>
      </c>
      <c r="DQ13" s="15">
        <f t="shared" si="74"/>
        <v>302.1741246</v>
      </c>
      <c r="DR13" s="11"/>
      <c r="DS13" s="15">
        <f>$C13*DT$6</f>
        <v>2325.548</v>
      </c>
      <c r="DT13" s="15">
        <f t="shared" si="75"/>
        <v>58.1387</v>
      </c>
      <c r="DU13" s="15">
        <f t="shared" si="76"/>
        <v>2383.6866999999997</v>
      </c>
      <c r="DV13" s="15">
        <f t="shared" si="77"/>
        <v>152.51168719999998</v>
      </c>
      <c r="DW13" s="15">
        <f t="shared" si="78"/>
        <v>57.256370399999994</v>
      </c>
      <c r="DX13" s="30"/>
      <c r="DY13" s="15">
        <f>$C13*DZ$6</f>
        <v>211.85049999999998</v>
      </c>
      <c r="DZ13" s="15">
        <f t="shared" si="79"/>
        <v>5.296262499999999</v>
      </c>
      <c r="EA13" s="15">
        <f t="shared" si="80"/>
        <v>217.1467625</v>
      </c>
      <c r="EB13" s="15">
        <f t="shared" si="81"/>
        <v>13.893360699999999</v>
      </c>
      <c r="EC13" s="15">
        <f t="shared" si="82"/>
        <v>5.2158849</v>
      </c>
      <c r="ED13" s="30"/>
      <c r="EE13" s="15">
        <f>$C13*EF$6</f>
        <v>17093.8675</v>
      </c>
      <c r="EF13" s="15">
        <f t="shared" si="83"/>
        <v>427.3466875</v>
      </c>
      <c r="EG13" s="15">
        <f t="shared" si="84"/>
        <v>17521.2141875</v>
      </c>
      <c r="EH13" s="15">
        <f t="shared" si="85"/>
        <v>1121.0323644999999</v>
      </c>
      <c r="EI13" s="15">
        <f t="shared" si="86"/>
        <v>420.86115149999995</v>
      </c>
      <c r="EJ13" s="30"/>
      <c r="EK13" s="15">
        <f>$C13*EL$6</f>
        <v>7581.4275</v>
      </c>
      <c r="EL13" s="15">
        <f t="shared" si="87"/>
        <v>189.5356875</v>
      </c>
      <c r="EM13" s="15">
        <f t="shared" si="88"/>
        <v>7770.9631875</v>
      </c>
      <c r="EN13" s="15">
        <f t="shared" si="89"/>
        <v>497.1973485</v>
      </c>
      <c r="EO13" s="15">
        <f t="shared" si="90"/>
        <v>186.6592395</v>
      </c>
      <c r="EP13" s="30"/>
      <c r="EQ13" s="15">
        <f>$C13*ER$6</f>
        <v>6876.327499999999</v>
      </c>
      <c r="ER13" s="15">
        <f t="shared" si="91"/>
        <v>171.9081875</v>
      </c>
      <c r="ES13" s="15">
        <f t="shared" si="92"/>
        <v>7048.2356875</v>
      </c>
      <c r="ET13" s="15">
        <f t="shared" si="93"/>
        <v>450.95620849999995</v>
      </c>
      <c r="EU13" s="15">
        <f t="shared" si="94"/>
        <v>169.29925949999998</v>
      </c>
      <c r="EV13" s="30"/>
      <c r="EW13" s="15">
        <f>$C13*EX$6</f>
        <v>28562.96</v>
      </c>
      <c r="EX13" s="15">
        <f t="shared" si="95"/>
        <v>714.074</v>
      </c>
      <c r="EY13" s="15">
        <f t="shared" si="96"/>
        <v>29277.034</v>
      </c>
      <c r="EZ13" s="15">
        <f t="shared" si="97"/>
        <v>1873.186544</v>
      </c>
      <c r="FA13" s="15">
        <f t="shared" si="98"/>
        <v>703.237008</v>
      </c>
      <c r="FB13" s="30"/>
      <c r="FC13" s="15">
        <f>$C13*FD$6</f>
        <v>436.8415</v>
      </c>
      <c r="FD13" s="15">
        <f t="shared" si="99"/>
        <v>10.9210375</v>
      </c>
      <c r="FE13" s="15">
        <f t="shared" si="100"/>
        <v>447.7625375</v>
      </c>
      <c r="FF13" s="15">
        <f t="shared" si="101"/>
        <v>28.6484881</v>
      </c>
      <c r="FG13" s="15">
        <f t="shared" si="102"/>
        <v>10.7552967</v>
      </c>
      <c r="FH13" s="30"/>
      <c r="FI13" s="15">
        <f>$C13*FJ$6</f>
        <v>41073.998</v>
      </c>
      <c r="FJ13" s="15">
        <f t="shared" si="103"/>
        <v>1026.84995</v>
      </c>
      <c r="FK13" s="15">
        <f t="shared" si="104"/>
        <v>42100.84795</v>
      </c>
      <c r="FL13" s="15">
        <f t="shared" si="105"/>
        <v>2693.6725172</v>
      </c>
      <c r="FM13" s="15">
        <f t="shared" si="106"/>
        <v>1011.2661803999999</v>
      </c>
    </row>
    <row r="14" spans="1:169" ht="12.75">
      <c r="A14" s="2"/>
      <c r="C14" s="22"/>
      <c r="D14" s="22"/>
      <c r="E14" s="22"/>
      <c r="F14" s="22"/>
      <c r="G14" s="22"/>
      <c r="H14" s="15"/>
      <c r="I14" s="22"/>
      <c r="J14" s="22"/>
      <c r="K14" s="22"/>
      <c r="L14" s="22"/>
      <c r="M14" s="22"/>
      <c r="U14" s="30"/>
      <c r="V14" s="30"/>
      <c r="W14" s="30"/>
      <c r="X14" s="30"/>
      <c r="Y14" s="30"/>
      <c r="Z14" s="15"/>
      <c r="AA14" s="30"/>
      <c r="AB14" s="30"/>
      <c r="AC14" s="30"/>
      <c r="AD14" s="30"/>
      <c r="AE14" s="30"/>
      <c r="AF14" s="15"/>
      <c r="AG14" s="30"/>
      <c r="AH14" s="30"/>
      <c r="AI14" s="30"/>
      <c r="AJ14" s="30"/>
      <c r="AK14" s="30"/>
      <c r="AL14" s="15"/>
      <c r="AM14" s="30"/>
      <c r="AN14" s="30"/>
      <c r="AO14" s="30"/>
      <c r="AP14" s="30"/>
      <c r="AQ14" s="30"/>
      <c r="AR14" s="15"/>
      <c r="AS14" s="30"/>
      <c r="AT14" s="30"/>
      <c r="AU14" s="30" t="s">
        <v>40</v>
      </c>
      <c r="AV14" s="30"/>
      <c r="AW14" s="30"/>
      <c r="AX14" s="15"/>
      <c r="AY14" s="30"/>
      <c r="AZ14" s="30"/>
      <c r="BA14" s="30"/>
      <c r="BB14" s="30"/>
      <c r="BC14" s="30"/>
      <c r="BD14" s="15"/>
      <c r="BE14" s="30"/>
      <c r="BF14" s="30"/>
      <c r="BG14" s="30"/>
      <c r="BH14" s="30"/>
      <c r="BI14" s="30"/>
      <c r="BJ14" s="15"/>
      <c r="BK14" s="30"/>
      <c r="BL14" s="30"/>
      <c r="BM14" s="30"/>
      <c r="BN14" s="30"/>
      <c r="BO14" s="30"/>
      <c r="BP14" s="15"/>
      <c r="BQ14" s="30"/>
      <c r="BR14" s="30"/>
      <c r="BS14" s="30"/>
      <c r="BT14" s="30"/>
      <c r="BU14" s="30"/>
      <c r="BV14" s="15"/>
      <c r="BW14" s="30"/>
      <c r="BX14" s="30"/>
      <c r="BY14" s="30"/>
      <c r="BZ14" s="30"/>
      <c r="CA14" s="30"/>
      <c r="CB14" s="15"/>
      <c r="CC14" s="30"/>
      <c r="CD14" s="30"/>
      <c r="CE14" s="30"/>
      <c r="CF14" s="30"/>
      <c r="CG14" s="30"/>
      <c r="CH14" s="15"/>
      <c r="CI14" s="30"/>
      <c r="CJ14" s="30"/>
      <c r="CK14" s="30"/>
      <c r="CL14" s="30"/>
      <c r="CM14" s="30"/>
      <c r="CN14" s="15"/>
      <c r="CO14" s="30"/>
      <c r="CP14" s="30"/>
      <c r="CQ14" s="30"/>
      <c r="CR14" s="30"/>
      <c r="CS14" s="30"/>
      <c r="CT14" s="3"/>
      <c r="CU14" s="30"/>
      <c r="CV14" s="30"/>
      <c r="CW14" s="30"/>
      <c r="CX14" s="30"/>
      <c r="CY14" s="30"/>
      <c r="DA14" s="30"/>
      <c r="DB14" s="30"/>
      <c r="DC14" s="30"/>
      <c r="DD14" s="30"/>
      <c r="DE14" s="30"/>
      <c r="DG14" s="22"/>
      <c r="DH14" s="22"/>
      <c r="DI14" s="22"/>
      <c r="DJ14" s="22"/>
      <c r="DK14" s="22"/>
      <c r="DM14" s="11"/>
      <c r="DN14" s="11"/>
      <c r="DO14" s="11"/>
      <c r="DP14" s="11"/>
      <c r="DQ14" s="11"/>
      <c r="DR14" s="3"/>
      <c r="DS14" s="30"/>
      <c r="DT14" s="30"/>
      <c r="DU14" s="30"/>
      <c r="DV14" s="30"/>
      <c r="DW14" s="30"/>
      <c r="DX14" s="15"/>
      <c r="DY14" s="30"/>
      <c r="DZ14" s="30"/>
      <c r="EA14" s="30"/>
      <c r="EB14" s="30"/>
      <c r="EC14" s="30"/>
      <c r="ED14" s="15"/>
      <c r="EE14" s="30"/>
      <c r="EF14" s="30"/>
      <c r="EG14" s="30"/>
      <c r="EH14" s="30"/>
      <c r="EI14" s="30"/>
      <c r="EJ14" s="15"/>
      <c r="EK14" s="30"/>
      <c r="EL14" s="30"/>
      <c r="EM14" s="30"/>
      <c r="EN14" s="30"/>
      <c r="EO14" s="30"/>
      <c r="EP14" s="15"/>
      <c r="EQ14" s="30"/>
      <c r="ER14" s="30"/>
      <c r="ES14" s="30"/>
      <c r="ET14" s="30"/>
      <c r="EU14" s="30"/>
      <c r="EV14" s="15"/>
      <c r="EW14" s="30"/>
      <c r="EX14" s="30"/>
      <c r="EY14" s="30"/>
      <c r="EZ14" s="30"/>
      <c r="FA14" s="30"/>
      <c r="FB14" s="15"/>
      <c r="FC14" s="30"/>
      <c r="FD14" s="30"/>
      <c r="FE14" s="30"/>
      <c r="FF14" s="30"/>
      <c r="FG14" s="30"/>
      <c r="FH14" s="15"/>
      <c r="FI14" s="30"/>
      <c r="FJ14" s="30"/>
      <c r="FK14" s="30"/>
      <c r="FL14" s="30"/>
      <c r="FM14" s="30"/>
    </row>
    <row r="15" spans="1:169" ht="13.5" thickBot="1">
      <c r="A15" s="13" t="s">
        <v>0</v>
      </c>
      <c r="C15" s="29">
        <f>SUM(C8:C13)</f>
        <v>9380000</v>
      </c>
      <c r="D15" s="29">
        <f>SUM(D8:D13)</f>
        <v>983175</v>
      </c>
      <c r="E15" s="29">
        <f>SUM(E8:E13)</f>
        <v>10363175</v>
      </c>
      <c r="F15" s="29">
        <f>SUM(F8:F13)</f>
        <v>1261124</v>
      </c>
      <c r="G15" s="29">
        <f>SUM(G8:G13)</f>
        <v>473452</v>
      </c>
      <c r="H15" s="15"/>
      <c r="I15" s="29">
        <f>SUM(I8:I13)</f>
        <v>5738692.442</v>
      </c>
      <c r="J15" s="29">
        <f>SUM(J8:J13)</f>
        <v>601507.3498574999</v>
      </c>
      <c r="K15" s="29">
        <f>SUM(K8:K13)</f>
        <v>6340199.791857501</v>
      </c>
      <c r="L15" s="29">
        <f>SUM(L8:L13)</f>
        <v>771556.7982116</v>
      </c>
      <c r="M15" s="29">
        <f>SUM(M8:M13)</f>
        <v>289658.35970679997</v>
      </c>
      <c r="O15" s="29">
        <f>SUM(O8:O13)</f>
        <v>3641304.7439999995</v>
      </c>
      <c r="P15" s="29">
        <f>SUM(P8:P13)</f>
        <v>381667.35519000003</v>
      </c>
      <c r="Q15" s="29">
        <f>SUM(Q8:Q13)</f>
        <v>4022972.0991899995</v>
      </c>
      <c r="R15" s="29">
        <f>SUM(R8:R13)</f>
        <v>489566.82345120003</v>
      </c>
      <c r="S15" s="29">
        <f>SUM(S8:S13)</f>
        <v>183793.4982576</v>
      </c>
      <c r="U15" s="29">
        <f>SUM(U8:U13)</f>
        <v>35023.982</v>
      </c>
      <c r="V15" s="29">
        <f>SUM(V8:V13)</f>
        <v>3671.0771325</v>
      </c>
      <c r="W15" s="29">
        <f>SUM(W8:W13)</f>
        <v>38695.0591325</v>
      </c>
      <c r="X15" s="29">
        <f>SUM(X8:X13)</f>
        <v>4708.9109036</v>
      </c>
      <c r="Y15" s="29">
        <f>SUM(Y8:Y13)</f>
        <v>1767.8224228</v>
      </c>
      <c r="Z15" s="15"/>
      <c r="AA15" s="29">
        <f>SUM(AA8:AA13)</f>
        <v>20456.841999999997</v>
      </c>
      <c r="AB15" s="29">
        <f>SUM(AB8:AB13)</f>
        <v>2144.2063574999997</v>
      </c>
      <c r="AC15" s="29">
        <f>SUM(AC8:AC13)</f>
        <v>22601.0483575</v>
      </c>
      <c r="AD15" s="29">
        <f>SUM(AD8:AD13)</f>
        <v>2750.3853316</v>
      </c>
      <c r="AE15" s="29">
        <f>SUM(AE8:AE13)</f>
        <v>1032.5514667999998</v>
      </c>
      <c r="AF15" s="15"/>
      <c r="AG15" s="29">
        <f>SUM(AG8:AG13)</f>
        <v>96193.77600000001</v>
      </c>
      <c r="AH15" s="29">
        <f>SUM(AH8:AH13)</f>
        <v>10082.65626</v>
      </c>
      <c r="AI15" s="29">
        <f>SUM(AI8:AI13)</f>
        <v>106276.43226</v>
      </c>
      <c r="AJ15" s="29">
        <f>SUM(AJ8:AJ13)</f>
        <v>12933.0788448</v>
      </c>
      <c r="AK15" s="29">
        <f>SUM(AK8:AK13)</f>
        <v>4855.3449504</v>
      </c>
      <c r="AL15" s="15"/>
      <c r="AM15" s="29">
        <f>SUM(AM8:AM13)</f>
        <v>1866317.0259999998</v>
      </c>
      <c r="AN15" s="29">
        <f>SUM(AN8:AN13)</f>
        <v>195620.06844749994</v>
      </c>
      <c r="AO15" s="29">
        <f>SUM(AO8:AO13)</f>
        <v>2061937.0944475</v>
      </c>
      <c r="AP15" s="29">
        <f>SUM(AP8:AP13)</f>
        <v>250922.94169479999</v>
      </c>
      <c r="AQ15" s="29">
        <f>SUM(AQ8:AQ13)</f>
        <v>94201.6555004</v>
      </c>
      <c r="AR15" s="15"/>
      <c r="AS15" s="29">
        <f>SUM(AS8:AS13)</f>
        <v>10391.163999999999</v>
      </c>
      <c r="AT15" s="29">
        <f>SUM(AT8:AT13)</f>
        <v>1089.1612649999997</v>
      </c>
      <c r="AU15" s="29">
        <f>SUM(AU8:AU13)</f>
        <v>11480.325265</v>
      </c>
      <c r="AV15" s="29">
        <f>SUM(AV8:AV13)</f>
        <v>1397.0731672000002</v>
      </c>
      <c r="AW15" s="29">
        <f>SUM(AW8:AW13)</f>
        <v>524.4901255999999</v>
      </c>
      <c r="AX15" s="15"/>
      <c r="AY15" s="29">
        <f>SUM(AY8:AY13)</f>
        <v>20301.134000000002</v>
      </c>
      <c r="AZ15" s="29">
        <f>SUM(AZ8:AZ13)</f>
        <v>2127.8856525</v>
      </c>
      <c r="BA15" s="29">
        <f>SUM(BA8:BA13)</f>
        <v>22429.019652500003</v>
      </c>
      <c r="BB15" s="29">
        <f>SUM(BB8:BB13)</f>
        <v>2729.4506732</v>
      </c>
      <c r="BC15" s="29">
        <f>SUM(BC8:BC13)</f>
        <v>1024.6921636</v>
      </c>
      <c r="BD15" s="15"/>
      <c r="BE15" s="29">
        <f>SUM(BE8:BE13)</f>
        <v>142409.974</v>
      </c>
      <c r="BF15" s="29">
        <f>SUM(BF8:BF13)</f>
        <v>14926.857802499999</v>
      </c>
      <c r="BG15" s="29">
        <f>SUM(BG8:BG13)</f>
        <v>157336.83180249998</v>
      </c>
      <c r="BH15" s="29">
        <f>SUM(BH8:BH13)</f>
        <v>19146.762905199997</v>
      </c>
      <c r="BI15" s="29">
        <f>SUM(BI8:BI13)</f>
        <v>7188.090299600001</v>
      </c>
      <c r="BJ15" s="15"/>
      <c r="BK15" s="29">
        <f>SUM(BK8:BK13)</f>
        <v>1303946.6300000001</v>
      </c>
      <c r="BL15" s="29">
        <f>SUM(BL8:BL13)</f>
        <v>136674.5978625</v>
      </c>
      <c r="BM15" s="29">
        <f>SUM(BM8:BM13)</f>
        <v>1440621.2278625001</v>
      </c>
      <c r="BN15" s="29">
        <f>SUM(BN8:BN13)</f>
        <v>175313.26117399998</v>
      </c>
      <c r="BO15" s="29">
        <f>SUM(BO8:BO13)</f>
        <v>65816.219602</v>
      </c>
      <c r="BP15" s="15"/>
      <c r="BQ15" s="29">
        <f>SUM(BQ8:BQ13)</f>
        <v>72226.938</v>
      </c>
      <c r="BR15" s="29">
        <f>SUM(BR8:BR13)</f>
        <v>7570.5458175</v>
      </c>
      <c r="BS15" s="29">
        <f>SUM(BS8:BS13)</f>
        <v>79797.48381749999</v>
      </c>
      <c r="BT15" s="29">
        <f>SUM(BT8:BT13)</f>
        <v>9710.7809124</v>
      </c>
      <c r="BU15" s="29">
        <f>SUM(BU8:BU13)</f>
        <v>3645.6277452000004</v>
      </c>
      <c r="BV15" s="15"/>
      <c r="BW15" s="29">
        <f>SUM(BW8:BW13)</f>
        <v>68393.332</v>
      </c>
      <c r="BX15" s="29">
        <f>SUM(BX8:BX13)</f>
        <v>7168.722195</v>
      </c>
      <c r="BY15" s="29">
        <f>SUM(BY8:BY13)</f>
        <v>75562.05419499999</v>
      </c>
      <c r="BZ15" s="29">
        <f>SUM(BZ8:BZ13)</f>
        <v>9195.3595336</v>
      </c>
      <c r="CA15" s="29">
        <f>SUM(CA8:CA13)</f>
        <v>3452.1279128</v>
      </c>
      <c r="CB15" s="15"/>
      <c r="CC15" s="29">
        <f>SUM(CC8:CC13)</f>
        <v>5643.946000000001</v>
      </c>
      <c r="CD15" s="29">
        <f>SUM(CD8:CD13)</f>
        <v>591.5763975</v>
      </c>
      <c r="CE15" s="29">
        <f>SUM(CE8:CE13)</f>
        <v>6235.522397500001</v>
      </c>
      <c r="CF15" s="29">
        <f>SUM(CF8:CF13)</f>
        <v>758.8183108000001</v>
      </c>
      <c r="CG15" s="29">
        <f>SUM(CG8:CG13)</f>
        <v>284.87606840000007</v>
      </c>
      <c r="CH15" s="15"/>
      <c r="CI15" s="29">
        <f>SUM(CI8:CI13)</f>
        <v>0</v>
      </c>
      <c r="CJ15" s="29">
        <f>SUM(CJ8:CJ13)</f>
        <v>0</v>
      </c>
      <c r="CK15" s="29">
        <f>SUM(CK8:CK13)</f>
        <v>0</v>
      </c>
      <c r="CL15" s="22"/>
      <c r="CM15" s="22"/>
      <c r="CN15" s="15"/>
      <c r="CO15" s="29">
        <f>SUM(CO8:CO13)</f>
        <v>565598.054</v>
      </c>
      <c r="CP15" s="29">
        <f>SUM(CP8:CP13)</f>
        <v>59283.7811025</v>
      </c>
      <c r="CQ15" s="29">
        <f>SUM(CQ8:CQ13)</f>
        <v>624881.8351024999</v>
      </c>
      <c r="CR15" s="29">
        <f>SUM(CR8:CR13)</f>
        <v>76043.6332892</v>
      </c>
      <c r="CS15" s="29">
        <f>SUM(CS8:CS14)</f>
        <v>28548.350731599996</v>
      </c>
      <c r="CT15" s="3"/>
      <c r="CU15" s="29">
        <f>SUM(CU8:CU13)</f>
        <v>3573028.6619999995</v>
      </c>
      <c r="CV15" s="29">
        <f>SUM(CV8:CV13)</f>
        <v>374510.92268250004</v>
      </c>
      <c r="CW15" s="29">
        <f>SUM(CW8:CW13)</f>
        <v>3947539.5846825</v>
      </c>
      <c r="CX15" s="29">
        <f>SUM(CX8:CX13)</f>
        <v>480387.22796760005</v>
      </c>
      <c r="CY15" s="29">
        <f>SUM(CY8:CY13)</f>
        <v>180347.28849479998</v>
      </c>
      <c r="DA15" s="29">
        <f>SUM(DA8:DA13)</f>
        <v>173.52999999999997</v>
      </c>
      <c r="DB15" s="29">
        <f>SUM(DB8:DB13)</f>
        <v>18.1887375</v>
      </c>
      <c r="DC15" s="29">
        <f>SUM(DC8:DC13)</f>
        <v>191.7187375</v>
      </c>
      <c r="DD15" s="29">
        <f>SUM(DD8:DD13)</f>
        <v>23.330794</v>
      </c>
      <c r="DE15" s="29">
        <f>SUM(DE8:DE13)</f>
        <v>8.758861999999999</v>
      </c>
      <c r="DG15" s="29">
        <f>SUM(DG8:DG13)</f>
        <v>1259121.486</v>
      </c>
      <c r="DH15" s="29">
        <f>SUM(DH8:DH13)</f>
        <v>131976.20117250003</v>
      </c>
      <c r="DI15" s="29">
        <f>SUM(DI8:DI13)</f>
        <v>1391097.6871725</v>
      </c>
      <c r="DJ15" s="29">
        <f>SUM(DJ8:DJ13)</f>
        <v>169286.6018028</v>
      </c>
      <c r="DK15" s="29">
        <f>SUM(DK8:DK13)</f>
        <v>63553.68718440001</v>
      </c>
      <c r="DM15" s="29">
        <f>SUM(DM8:DM13)</f>
        <v>35919.772</v>
      </c>
      <c r="DN15" s="29">
        <f>SUM(DN8:DN13)</f>
        <v>3764.9703450000006</v>
      </c>
      <c r="DO15" s="29">
        <f>SUM(DO8:DO13)</f>
        <v>39684.742345000006</v>
      </c>
      <c r="DP15" s="29">
        <f>SUM(DP8:DP13)</f>
        <v>4829.3482456</v>
      </c>
      <c r="DQ15" s="29">
        <f>SUM(DQ8:DQ13)</f>
        <v>1813.0370888000002</v>
      </c>
      <c r="DR15" s="3"/>
      <c r="DS15" s="29">
        <f>SUM(DS8:DS13)</f>
        <v>6806.128</v>
      </c>
      <c r="DT15" s="29">
        <f>SUM(DT8:DT13)</f>
        <v>713.3917799999999</v>
      </c>
      <c r="DU15" s="29">
        <f>SUM(DU8:DU13)</f>
        <v>7519.5197800000005</v>
      </c>
      <c r="DV15" s="29">
        <f>SUM(DV8:DV13)</f>
        <v>915.0715743999999</v>
      </c>
      <c r="DW15" s="29">
        <f>SUM(DW8:DW13)</f>
        <v>343.5367711999999</v>
      </c>
      <c r="DX15" s="15"/>
      <c r="DY15" s="29">
        <f>SUM(DY8:DY13)</f>
        <v>620.0179999999999</v>
      </c>
      <c r="DZ15" s="29">
        <f>SUM(DZ8:DZ13)</f>
        <v>64.9878675</v>
      </c>
      <c r="EA15" s="29">
        <f>SUM(EA8:EA13)</f>
        <v>685.0058674999999</v>
      </c>
      <c r="EB15" s="29">
        <f>SUM(EB8:EB13)</f>
        <v>83.3602964</v>
      </c>
      <c r="EC15" s="29">
        <f>SUM(EC8:EC13)</f>
        <v>31.295177199999994</v>
      </c>
      <c r="ED15" s="15"/>
      <c r="EE15" s="29">
        <f>SUM(EE8:EE13)</f>
        <v>50028.23</v>
      </c>
      <c r="EF15" s="29">
        <f>SUM(EF8:EF13)</f>
        <v>5243.763862500001</v>
      </c>
      <c r="EG15" s="29">
        <f>SUM(EG8:EG13)</f>
        <v>55271.9938625</v>
      </c>
      <c r="EH15" s="29">
        <f>SUM(EH8:EH13)</f>
        <v>6726.204854</v>
      </c>
      <c r="EI15" s="29">
        <f>SUM(EI8:EI13)</f>
        <v>2525.1562419999996</v>
      </c>
      <c r="EJ15" s="15"/>
      <c r="EK15" s="29">
        <f>SUM(EK8:EK13)</f>
        <v>22188.39</v>
      </c>
      <c r="EL15" s="29">
        <f>SUM(EL8:EL13)</f>
        <v>2325.7004625</v>
      </c>
      <c r="EM15" s="29">
        <f>SUM(EM8:EM13)</f>
        <v>24514.090462499997</v>
      </c>
      <c r="EN15" s="29">
        <f>SUM(EN8:EN13)</f>
        <v>2983.1888219999996</v>
      </c>
      <c r="EO15" s="29">
        <f>SUM(EO8:EO13)</f>
        <v>1119.950706</v>
      </c>
      <c r="EP15" s="15"/>
      <c r="EQ15" s="29">
        <f>SUM(EQ8:EQ13)</f>
        <v>20124.79</v>
      </c>
      <c r="ER15" s="29">
        <f>SUM(ER8:ER13)</f>
        <v>2109.4019625</v>
      </c>
      <c r="ES15" s="29">
        <f>SUM(ES8:ES13)</f>
        <v>22234.191962499997</v>
      </c>
      <c r="ET15" s="29">
        <f>SUM(ET8:ET13)</f>
        <v>2705.7415419999998</v>
      </c>
      <c r="EU15" s="29">
        <f>SUM(EU8:EU13)</f>
        <v>1015.7912659999997</v>
      </c>
      <c r="EV15" s="15"/>
      <c r="EW15" s="29">
        <f>SUM(EW8:EW13)</f>
        <v>83594.56</v>
      </c>
      <c r="EX15" s="29">
        <f>SUM(EX8:EX13)</f>
        <v>8762.0556</v>
      </c>
      <c r="EY15" s="29">
        <f>SUM(EY8:EY13)</f>
        <v>92356.61559999999</v>
      </c>
      <c r="EZ15" s="29">
        <f>SUM(EZ8:EZ13)</f>
        <v>11239.137088</v>
      </c>
      <c r="FA15" s="29">
        <f>SUM(FA8:FA13)</f>
        <v>4219.404224</v>
      </c>
      <c r="FB15" s="15"/>
      <c r="FC15" s="29">
        <f>SUM(FC8:FC13)</f>
        <v>1278.4940000000001</v>
      </c>
      <c r="FD15" s="29">
        <f>SUM(FD8:FD13)</f>
        <v>134.0067525</v>
      </c>
      <c r="FE15" s="29">
        <f>SUM(FE8:FE13)</f>
        <v>1412.5007525</v>
      </c>
      <c r="FF15" s="29">
        <f>SUM(FF8:FF13)</f>
        <v>171.89120120000004</v>
      </c>
      <c r="FG15" s="29">
        <f>SUM(FG8:FG13)</f>
        <v>64.53150760000001</v>
      </c>
      <c r="FH15" s="15"/>
      <c r="FI15" s="29">
        <f>SUM(FI8:FI13)</f>
        <v>120210.32799999998</v>
      </c>
      <c r="FJ15" s="29">
        <f>SUM(FJ8:FJ13)</f>
        <v>12599.977529999998</v>
      </c>
      <c r="FK15" s="29">
        <f>SUM(FK8:FK13)</f>
        <v>132810.30552999998</v>
      </c>
      <c r="FL15" s="29">
        <f>SUM(FL8:FL13)</f>
        <v>16162.060734400002</v>
      </c>
      <c r="FM15" s="29">
        <f>SUM(FM8:FM13)</f>
        <v>6067.5714511999995</v>
      </c>
    </row>
    <row r="16" ht="13.5" thickTop="1"/>
    <row r="17" spans="3:111" ht="12.75">
      <c r="C17" s="15">
        <f>I15+O15</f>
        <v>9379997.185999999</v>
      </c>
      <c r="D17" s="15">
        <f>J15+P15</f>
        <v>983174.7050475</v>
      </c>
      <c r="E17" s="15">
        <f>K15+Q15</f>
        <v>10363171.8910475</v>
      </c>
      <c r="F17" s="15">
        <f>L15+R15</f>
        <v>1261123.6216628002</v>
      </c>
      <c r="G17" s="15">
        <f>M15+S15</f>
        <v>473451.85796439997</v>
      </c>
      <c r="AS17" s="15"/>
      <c r="DG17" s="15"/>
    </row>
  </sheetData>
  <sheetProtection/>
  <mergeCells count="2">
    <mergeCell ref="C5:E5"/>
    <mergeCell ref="C6:E6"/>
  </mergeCells>
  <printOptions/>
  <pageMargins left="0.75" right="0.75" top="1" bottom="1" header="0.5" footer="0.5"/>
  <pageSetup orientation="landscape" scale="7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services for 96a</dc:title>
  <dc:subject/>
  <dc:creator>Weems R McFadden</dc:creator>
  <cp:keywords/>
  <dc:description/>
  <cp:lastModifiedBy>Microsoft Office User</cp:lastModifiedBy>
  <cp:lastPrinted>2016-02-16T18:32:39Z</cp:lastPrinted>
  <dcterms:created xsi:type="dcterms:W3CDTF">1998-02-23T20:58:01Z</dcterms:created>
  <dcterms:modified xsi:type="dcterms:W3CDTF">2016-02-16T18:32:42Z</dcterms:modified>
  <cp:category/>
  <cp:version/>
  <cp:contentType/>
  <cp:contentStatus/>
</cp:coreProperties>
</file>