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922" activeTab="7"/>
  </bookViews>
  <sheets>
    <sheet name="Summary 2003A Revol Eq" sheetId="1" r:id="rId1"/>
    <sheet name="UMB" sheetId="2" r:id="rId2"/>
    <sheet name="UMCP" sheetId="3" r:id="rId3"/>
    <sheet name="UMES" sheetId="4" r:id="rId4"/>
    <sheet name="UMBC" sheetId="5" r:id="rId5"/>
    <sheet name="CSU" sheetId="6" r:id="rId6"/>
    <sheet name="FSU" sheetId="7" r:id="rId7"/>
    <sheet name="Administrative Expenses" sheetId="8" r:id="rId8"/>
  </sheets>
  <definedNames>
    <definedName name="_xlnm.Print_Area" localSheetId="5">'CSU'!#REF!</definedName>
    <definedName name="_xlnm.Print_Area" localSheetId="0">'Summary 2003A Revol Eq'!$B$2:$Q$22</definedName>
    <definedName name="_xlnm.Print_Area" localSheetId="4">'UMBC'!$A$1:$I$11</definedName>
  </definedNames>
  <calcPr fullCalcOnLoad="1"/>
</workbook>
</file>

<file path=xl/sharedStrings.xml><?xml version="1.0" encoding="utf-8"?>
<sst xmlns="http://schemas.openxmlformats.org/spreadsheetml/2006/main" count="220" uniqueCount="111">
  <si>
    <t>FY2011</t>
  </si>
  <si>
    <t>Miles &amp; Stockbridge P.C.</t>
  </si>
  <si>
    <t>FY2010</t>
  </si>
  <si>
    <t>FY2009</t>
  </si>
  <si>
    <t>Trustee Account</t>
  </si>
  <si>
    <t>Fluidigm Corporation</t>
  </si>
  <si>
    <t>Presidio Networked Solutions</t>
  </si>
  <si>
    <t>FY2008</t>
  </si>
  <si>
    <t>FY2007</t>
  </si>
  <si>
    <t>Trustee</t>
  </si>
  <si>
    <t>Bond counsel</t>
  </si>
  <si>
    <t>Arbitrage</t>
  </si>
  <si>
    <t>CSU</t>
  </si>
  <si>
    <t>Criswell Chevrolet, Inc.</t>
  </si>
  <si>
    <t>Beckman Coulter</t>
  </si>
  <si>
    <t>Daly Computers Inc.</t>
  </si>
  <si>
    <t>Plant Fund</t>
  </si>
  <si>
    <t>FY2004</t>
  </si>
  <si>
    <t>2003 Revolving Equipment Series Total</t>
  </si>
  <si>
    <t>FY2005</t>
  </si>
  <si>
    <t>Campus</t>
  </si>
  <si>
    <t>FY2006</t>
  </si>
  <si>
    <t>Total</t>
  </si>
  <si>
    <t>Revolving Equipment - 2003 Series A</t>
  </si>
  <si>
    <t>UMCP Reimbursement</t>
  </si>
  <si>
    <t>PFM Asset Management LLC</t>
  </si>
  <si>
    <t>Project Name</t>
  </si>
  <si>
    <t>Payment</t>
  </si>
  <si>
    <t>UMBC</t>
  </si>
  <si>
    <t>UMUC</t>
  </si>
  <si>
    <t>BSU</t>
  </si>
  <si>
    <t>FSU</t>
  </si>
  <si>
    <t>Cost of Issue and Administration</t>
  </si>
  <si>
    <t>FY</t>
  </si>
  <si>
    <t>Cert #</t>
  </si>
  <si>
    <t>Date</t>
  </si>
  <si>
    <t>Payee</t>
  </si>
  <si>
    <t>Account #</t>
  </si>
  <si>
    <t>Clear Date</t>
  </si>
  <si>
    <t>Total Cost of Issue and Administration</t>
  </si>
  <si>
    <t>CSC</t>
  </si>
  <si>
    <t>UMES</t>
  </si>
  <si>
    <t>Inv.#</t>
  </si>
  <si>
    <t>USM</t>
  </si>
  <si>
    <t>UB</t>
  </si>
  <si>
    <t>2003A Revolving Equipment</t>
  </si>
  <si>
    <t>Dell Marketing L.P.</t>
  </si>
  <si>
    <t>CES</t>
  </si>
  <si>
    <t>Fisher Scientific</t>
  </si>
  <si>
    <t>Wells Fargo</t>
  </si>
  <si>
    <t>UMCP</t>
  </si>
  <si>
    <t>UMB</t>
  </si>
  <si>
    <t>UMBI</t>
  </si>
  <si>
    <t>SU</t>
  </si>
  <si>
    <t>TU</t>
  </si>
  <si>
    <t>DISYS Solutions, Inc.</t>
  </si>
  <si>
    <t>FY2012</t>
  </si>
  <si>
    <t>Criswell Chevrolet</t>
  </si>
  <si>
    <t>FY2013</t>
  </si>
  <si>
    <t>Molecular Devices, LLC</t>
  </si>
  <si>
    <t>FY2014</t>
  </si>
  <si>
    <t>Life Technologies Corporation</t>
  </si>
  <si>
    <t>Thru Cert #142</t>
  </si>
  <si>
    <t>FY2015</t>
  </si>
  <si>
    <t>Thru Cert #143</t>
  </si>
  <si>
    <t>Thru Cert #144</t>
  </si>
  <si>
    <t>Thru Cert #145</t>
  </si>
  <si>
    <t>Thru Cert #156</t>
  </si>
  <si>
    <t>FY2016</t>
  </si>
  <si>
    <t>XJPJ5RJ96C</t>
  </si>
  <si>
    <t>IN00969/01260</t>
  </si>
  <si>
    <t>enerG Wellness Solutions LLC</t>
  </si>
  <si>
    <t>WO-10439</t>
  </si>
  <si>
    <t>PSI0993143</t>
  </si>
  <si>
    <t>40499605/40498483</t>
  </si>
  <si>
    <t>6011115000412</t>
  </si>
  <si>
    <t>Thru Cert #157</t>
  </si>
  <si>
    <t>Cytek Development</t>
  </si>
  <si>
    <t>6011115001956</t>
  </si>
  <si>
    <t>6011115003648</t>
  </si>
  <si>
    <t>XJR1W1R65</t>
  </si>
  <si>
    <t>Thru Cert #158</t>
  </si>
  <si>
    <t>224334/335/336</t>
  </si>
  <si>
    <t>6011115005096</t>
  </si>
  <si>
    <t>PSI0996971</t>
  </si>
  <si>
    <t>Thru Cert #159</t>
  </si>
  <si>
    <t>160413/160422</t>
  </si>
  <si>
    <t>Thru Cert #160</t>
  </si>
  <si>
    <t>Thru Cert #161</t>
  </si>
  <si>
    <t>IN02294</t>
  </si>
  <si>
    <t>Hamilton Robotics</t>
  </si>
  <si>
    <t>R01181212</t>
  </si>
  <si>
    <t>XJT95NC81C</t>
  </si>
  <si>
    <t>IN02323/2349</t>
  </si>
  <si>
    <t>226270/271/272/273</t>
  </si>
  <si>
    <t>Ltr Dtd 12/03/15</t>
  </si>
  <si>
    <t>Thru Cert #162</t>
  </si>
  <si>
    <t>Ltr Dated 01/20/16</t>
  </si>
  <si>
    <t>Thru Cert #163</t>
  </si>
  <si>
    <t>Ltr Dated 02/17/16</t>
  </si>
  <si>
    <t>Thru Cert #164</t>
  </si>
  <si>
    <t>Thru Cert #165</t>
  </si>
  <si>
    <t>Ltr Dated 04/07/16</t>
  </si>
  <si>
    <t>Ltr Dated 04/14/16</t>
  </si>
  <si>
    <t>IN03300/IN03142</t>
  </si>
  <si>
    <t>SLAIT Consulting, LLC</t>
  </si>
  <si>
    <t>Ltr Dated 05/18/16</t>
  </si>
  <si>
    <t>Thru Cert #166</t>
  </si>
  <si>
    <t>BioTek Instruments, Inc.</t>
  </si>
  <si>
    <t>USSI-002383</t>
  </si>
  <si>
    <t>Thru Cert #167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</si>
</sst>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_)"/>
    <numFmt numFmtId="173" formatCode="0_)"/>
    <numFmt numFmtId="174" formatCode="General_)"/>
    <numFmt numFmtId="175" formatCode="mm/dd/yy"/>
    <numFmt numFmtId="176" formatCode="#,##0.00;[Red]#,##0.00"/>
    <numFmt numFmtId="177" formatCode="0.0"/>
    <numFmt numFmtId="178" formatCode="[$-409]dddd\,\ mmmm\ dd\,\ yyyy"/>
    <numFmt numFmtId="179" formatCode="mm/dd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;\-#,##0.00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u val="double"/>
      <sz val="9"/>
      <name val="Times New Roman"/>
      <family val="1"/>
    </font>
    <font>
      <b/>
      <sz val="9"/>
      <name val="Times New Roman"/>
      <family val="1"/>
    </font>
    <font>
      <b/>
      <sz val="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39" fontId="0" fillId="0" borderId="0" xfId="0" applyAlignment="1">
      <alignment/>
    </xf>
    <xf numFmtId="39" fontId="1" fillId="0" borderId="0" xfId="0" applyFont="1" applyAlignment="1">
      <alignment/>
    </xf>
    <xf numFmtId="39" fontId="0" fillId="33" borderId="10" xfId="0" applyFill="1" applyBorder="1" applyAlignment="1">
      <alignment horizontal="center"/>
    </xf>
    <xf numFmtId="39" fontId="0" fillId="33" borderId="11" xfId="0" applyFill="1" applyBorder="1" applyAlignment="1">
      <alignment horizontal="center"/>
    </xf>
    <xf numFmtId="39" fontId="0" fillId="0" borderId="12" xfId="0" applyBorder="1" applyAlignment="1">
      <alignment/>
    </xf>
    <xf numFmtId="39" fontId="0" fillId="0" borderId="0" xfId="0" applyAlignment="1">
      <alignment horizontal="center"/>
    </xf>
    <xf numFmtId="39" fontId="0" fillId="0" borderId="0" xfId="0" applyAlignment="1" quotePrefix="1">
      <alignment horizontal="center"/>
    </xf>
    <xf numFmtId="175" fontId="0" fillId="0" borderId="0" xfId="0" applyNumberFormat="1" applyAlignment="1">
      <alignment/>
    </xf>
    <xf numFmtId="175" fontId="0" fillId="33" borderId="11" xfId="0" applyNumberFormat="1" applyFill="1" applyBorder="1" applyAlignment="1">
      <alignment horizontal="center"/>
    </xf>
    <xf numFmtId="17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39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39" fontId="0" fillId="0" borderId="0" xfId="0" applyBorder="1" applyAlignment="1">
      <alignment/>
    </xf>
    <xf numFmtId="175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/>
    </xf>
    <xf numFmtId="1" fontId="0" fillId="0" borderId="0" xfId="0" applyNumberFormat="1" applyAlignment="1" quotePrefix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39" fontId="0" fillId="0" borderId="0" xfId="0" applyBorder="1" applyAlignment="1" quotePrefix="1">
      <alignment horizontal="center"/>
    </xf>
    <xf numFmtId="1" fontId="0" fillId="0" borderId="0" xfId="0" applyNumberFormat="1" applyBorder="1" applyAlignment="1">
      <alignment/>
    </xf>
    <xf numFmtId="40" fontId="0" fillId="0" borderId="13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39" fontId="1" fillId="0" borderId="12" xfId="0" applyFont="1" applyBorder="1" applyAlignment="1">
      <alignment/>
    </xf>
    <xf numFmtId="39" fontId="0" fillId="0" borderId="12" xfId="0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 quotePrefix="1">
      <alignment horizontal="center"/>
    </xf>
    <xf numFmtId="40" fontId="0" fillId="0" borderId="0" xfId="0" applyNumberFormat="1" applyAlignment="1">
      <alignment/>
    </xf>
    <xf numFmtId="0" fontId="0" fillId="0" borderId="0" xfId="0" applyNumberFormat="1" applyFill="1" applyBorder="1" applyAlignment="1" quotePrefix="1">
      <alignment horizontal="center"/>
    </xf>
    <xf numFmtId="175" fontId="0" fillId="0" borderId="0" xfId="0" applyNumberFormat="1" applyBorder="1" applyAlignment="1" quotePrefix="1">
      <alignment horizontal="center"/>
    </xf>
    <xf numFmtId="39" fontId="1" fillId="0" borderId="14" xfId="0" applyFont="1" applyBorder="1" applyAlignment="1">
      <alignment/>
    </xf>
    <xf numFmtId="40" fontId="0" fillId="33" borderId="11" xfId="0" applyNumberFormat="1" applyFill="1" applyBorder="1" applyAlignment="1">
      <alignment horizontal="center"/>
    </xf>
    <xf numFmtId="39" fontId="0" fillId="0" borderId="0" xfId="0" applyBorder="1" applyAlignment="1">
      <alignment horizontal="center"/>
    </xf>
    <xf numFmtId="0" fontId="0" fillId="0" borderId="13" xfId="0" applyNumberFormat="1" applyFill="1" applyBorder="1" applyAlignment="1" quotePrefix="1">
      <alignment horizontal="center"/>
    </xf>
    <xf numFmtId="40" fontId="1" fillId="0" borderId="12" xfId="0" applyNumberFormat="1" applyFont="1" applyBorder="1" applyAlignment="1">
      <alignment/>
    </xf>
    <xf numFmtId="0" fontId="0" fillId="33" borderId="11" xfId="0" applyNumberFormat="1" applyFill="1" applyBorder="1" applyAlignment="1">
      <alignment horizontal="center"/>
    </xf>
    <xf numFmtId="0" fontId="0" fillId="0" borderId="0" xfId="0" applyNumberFormat="1" applyBorder="1" applyAlignment="1">
      <alignment/>
    </xf>
    <xf numFmtId="39" fontId="0" fillId="0" borderId="15" xfId="0" applyBorder="1" applyAlignment="1">
      <alignment/>
    </xf>
    <xf numFmtId="39" fontId="0" fillId="0" borderId="16" xfId="0" applyBorder="1" applyAlignment="1">
      <alignment/>
    </xf>
    <xf numFmtId="175" fontId="0" fillId="0" borderId="16" xfId="0" applyNumberFormat="1" applyBorder="1" applyAlignment="1">
      <alignment/>
    </xf>
    <xf numFmtId="39" fontId="1" fillId="0" borderId="16" xfId="0" applyFont="1" applyBorder="1" applyAlignment="1">
      <alignment/>
    </xf>
    <xf numFmtId="175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39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39" fontId="0" fillId="0" borderId="16" xfId="0" applyBorder="1" applyAlignment="1" quotePrefix="1">
      <alignment horizontal="center"/>
    </xf>
    <xf numFmtId="39" fontId="0" fillId="0" borderId="15" xfId="0" applyBorder="1" applyAlignment="1">
      <alignment horizontal="center"/>
    </xf>
    <xf numFmtId="39" fontId="0" fillId="0" borderId="13" xfId="0" applyBorder="1" applyAlignment="1">
      <alignment horizontal="center"/>
    </xf>
    <xf numFmtId="39" fontId="1" fillId="0" borderId="0" xfId="0" applyFont="1" applyAlignment="1">
      <alignment horizontal="left"/>
    </xf>
    <xf numFmtId="0" fontId="0" fillId="0" borderId="0" xfId="0" applyNumberFormat="1" applyAlignment="1">
      <alignment/>
    </xf>
    <xf numFmtId="39" fontId="0" fillId="0" borderId="0" xfId="0" applyFill="1" applyBorder="1" applyAlignment="1">
      <alignment/>
    </xf>
    <xf numFmtId="179" fontId="0" fillId="33" borderId="11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left"/>
    </xf>
    <xf numFmtId="175" fontId="0" fillId="0" borderId="0" xfId="0" applyNumberFormat="1" applyAlignment="1">
      <alignment horizontal="left"/>
    </xf>
    <xf numFmtId="39" fontId="0" fillId="0" borderId="0" xfId="0" applyAlignment="1" quotePrefix="1">
      <alignment horizontal="left"/>
    </xf>
    <xf numFmtId="39" fontId="0" fillId="0" borderId="0" xfId="0" applyFont="1" applyBorder="1" applyAlignment="1">
      <alignment horizontal="left" wrapText="1"/>
    </xf>
    <xf numFmtId="39" fontId="0" fillId="33" borderId="17" xfId="0" applyFill="1" applyBorder="1" applyAlignment="1">
      <alignment horizontal="center"/>
    </xf>
    <xf numFmtId="39" fontId="0" fillId="33" borderId="18" xfId="0" applyFill="1" applyBorder="1" applyAlignment="1">
      <alignment horizontal="center"/>
    </xf>
    <xf numFmtId="39" fontId="0" fillId="0" borderId="0" xfId="0" applyFont="1" applyBorder="1" applyAlignment="1">
      <alignment horizontal="left"/>
    </xf>
    <xf numFmtId="171" fontId="0" fillId="0" borderId="0" xfId="42" applyFont="1" applyBorder="1" applyAlignment="1">
      <alignment horizontal="center"/>
    </xf>
    <xf numFmtId="175" fontId="0" fillId="0" borderId="16" xfId="0" applyNumberForma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9" fontId="0" fillId="0" borderId="0" xfId="0" applyNumberFormat="1" applyFill="1" applyBorder="1" applyAlignment="1" quotePrefix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0" fontId="0" fillId="0" borderId="0" xfId="0" applyNumberFormat="1" applyFill="1" applyBorder="1" applyAlignment="1" quotePrefix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ill="1" applyBorder="1" applyAlignment="1">
      <alignment horizontal="left"/>
    </xf>
    <xf numFmtId="179" fontId="0" fillId="0" borderId="0" xfId="0" applyNumberFormat="1" applyAlignment="1">
      <alignment/>
    </xf>
    <xf numFmtId="0" fontId="0" fillId="0" borderId="0" xfId="0" applyNumberFormat="1" applyFont="1" applyBorder="1" applyAlignment="1" quotePrefix="1">
      <alignment horizontal="left" wrapText="1"/>
    </xf>
    <xf numFmtId="179" fontId="1" fillId="0" borderId="0" xfId="0" applyNumberFormat="1" applyFont="1" applyAlignment="1">
      <alignment/>
    </xf>
    <xf numFmtId="0" fontId="0" fillId="0" borderId="0" xfId="0" applyNumberFormat="1" applyBorder="1" applyAlignment="1" quotePrefix="1">
      <alignment horizontal="left"/>
    </xf>
    <xf numFmtId="0" fontId="0" fillId="0" borderId="0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/>
    </xf>
    <xf numFmtId="39" fontId="0" fillId="0" borderId="0" xfId="0" applyAlignment="1">
      <alignment/>
    </xf>
    <xf numFmtId="39" fontId="1" fillId="0" borderId="0" xfId="0" applyFont="1" applyFill="1" applyAlignment="1">
      <alignment horizontal="left"/>
    </xf>
    <xf numFmtId="39" fontId="0" fillId="0" borderId="0" xfId="0" applyFill="1" applyAlignment="1">
      <alignment/>
    </xf>
    <xf numFmtId="39" fontId="0" fillId="0" borderId="19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39" fontId="1" fillId="0" borderId="16" xfId="0" applyFont="1" applyFill="1" applyBorder="1" applyAlignment="1">
      <alignment/>
    </xf>
    <xf numFmtId="39" fontId="1" fillId="0" borderId="0" xfId="0" applyFont="1" applyFill="1" applyBorder="1" applyAlignment="1">
      <alignment/>
    </xf>
    <xf numFmtId="39" fontId="4" fillId="0" borderId="0" xfId="0" applyFont="1" applyAlignment="1">
      <alignment/>
    </xf>
    <xf numFmtId="39" fontId="0" fillId="0" borderId="0" xfId="0" applyFont="1" applyAlignment="1">
      <alignment/>
    </xf>
    <xf numFmtId="175" fontId="0" fillId="0" borderId="0" xfId="0" applyNumberFormat="1" applyFont="1" applyBorder="1" applyAlignment="1">
      <alignment horizontal="center"/>
    </xf>
    <xf numFmtId="39" fontId="0" fillId="0" borderId="0" xfId="0" applyFont="1" applyFill="1" applyBorder="1" applyAlignment="1">
      <alignment/>
    </xf>
    <xf numFmtId="0" fontId="0" fillId="0" borderId="0" xfId="0" applyNumberFormat="1" applyFont="1" applyBorder="1" applyAlignment="1" quotePrefix="1">
      <alignment horizontal="left"/>
    </xf>
    <xf numFmtId="1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39" fontId="4" fillId="0" borderId="0" xfId="0" applyFont="1" applyAlignment="1">
      <alignment horizontal="center"/>
    </xf>
    <xf numFmtId="39" fontId="8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15" xfId="0" applyNumberFormat="1" applyBorder="1" applyAlignment="1">
      <alignment horizontal="center"/>
    </xf>
    <xf numFmtId="39" fontId="0" fillId="33" borderId="17" xfId="0" applyFont="1" applyFill="1" applyBorder="1" applyAlignment="1">
      <alignment horizontal="center"/>
    </xf>
    <xf numFmtId="175" fontId="0" fillId="33" borderId="20" xfId="0" applyNumberFormat="1" applyFill="1" applyBorder="1" applyAlignment="1">
      <alignment horizontal="center"/>
    </xf>
    <xf numFmtId="39" fontId="10" fillId="0" borderId="0" xfId="0" applyFont="1" applyBorder="1" applyAlignment="1">
      <alignment horizontal="right" vertical="center" wrapText="1"/>
    </xf>
    <xf numFmtId="39" fontId="9" fillId="0" borderId="0" xfId="0" applyFont="1" applyBorder="1" applyAlignment="1">
      <alignment horizontal="right" vertical="center" wrapText="1"/>
    </xf>
    <xf numFmtId="39" fontId="11" fillId="0" borderId="0" xfId="0" applyFont="1" applyBorder="1" applyAlignment="1">
      <alignment horizontal="right" vertical="center" wrapText="1"/>
    </xf>
    <xf numFmtId="39" fontId="10" fillId="0" borderId="0" xfId="0" applyFont="1" applyAlignment="1">
      <alignment horizontal="right" vertical="center" wrapText="1"/>
    </xf>
    <xf numFmtId="175" fontId="0" fillId="0" borderId="0" xfId="0" applyNumberFormat="1" applyFill="1" applyBorder="1" applyAlignment="1" quotePrefix="1">
      <alignment horizontal="center"/>
    </xf>
    <xf numFmtId="171" fontId="0" fillId="0" borderId="0" xfId="42" applyFont="1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175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left"/>
    </xf>
    <xf numFmtId="39" fontId="0" fillId="0" borderId="0" xfId="0" applyFont="1" applyBorder="1" applyAlignment="1">
      <alignment horizontal="left"/>
    </xf>
    <xf numFmtId="0" fontId="0" fillId="0" borderId="0" xfId="0" applyNumberFormat="1" applyFont="1" applyBorder="1" applyAlignment="1" quotePrefix="1">
      <alignment horizontal="left" wrapText="1"/>
    </xf>
    <xf numFmtId="39" fontId="0" fillId="0" borderId="0" xfId="0" applyFont="1" applyBorder="1" applyAlignment="1">
      <alignment horizontal="center"/>
    </xf>
    <xf numFmtId="39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zoomScale="160" zoomScaleNormal="160" zoomScalePageLayoutView="0" workbookViewId="0" topLeftCell="C1">
      <pane ySplit="3" topLeftCell="A13" activePane="bottomLeft" state="frozen"/>
      <selection pane="topLeft" activeCell="A1" sqref="A1"/>
      <selection pane="bottomLeft" activeCell="S41" sqref="S41"/>
    </sheetView>
  </sheetViews>
  <sheetFormatPr defaultColWidth="8.8515625" defaultRowHeight="12.75"/>
  <cols>
    <col min="1" max="1" width="8.8515625" style="0" customWidth="1"/>
    <col min="2" max="2" width="15.28125" style="81" customWidth="1"/>
    <col min="3" max="3" width="28.7109375" style="0" customWidth="1"/>
    <col min="4" max="7" width="17.140625" style="0" customWidth="1"/>
    <col min="8" max="9" width="14.7109375" style="0" customWidth="1"/>
    <col min="10" max="17" width="14.7109375" style="0" hidden="1" customWidth="1"/>
  </cols>
  <sheetData>
    <row r="1" ht="13.5" thickBot="1"/>
    <row r="2" spans="3:17" ht="12.75">
      <c r="C2" s="66"/>
      <c r="D2" s="66"/>
      <c r="E2" s="66" t="s">
        <v>68</v>
      </c>
      <c r="F2" s="106" t="s">
        <v>63</v>
      </c>
      <c r="G2" s="106" t="s">
        <v>60</v>
      </c>
      <c r="H2" s="66" t="s">
        <v>58</v>
      </c>
      <c r="I2" s="66" t="s">
        <v>56</v>
      </c>
      <c r="J2" s="66" t="s">
        <v>0</v>
      </c>
      <c r="K2" s="66" t="s">
        <v>2</v>
      </c>
      <c r="L2" s="66" t="s">
        <v>3</v>
      </c>
      <c r="M2" s="66" t="s">
        <v>7</v>
      </c>
      <c r="N2" s="66" t="s">
        <v>8</v>
      </c>
      <c r="O2" s="66" t="s">
        <v>21</v>
      </c>
      <c r="P2" s="66" t="s">
        <v>19</v>
      </c>
      <c r="Q2" s="66" t="s">
        <v>17</v>
      </c>
    </row>
    <row r="3" spans="2:17" ht="13.5" thickBot="1">
      <c r="B3" s="34"/>
      <c r="C3" s="67" t="s">
        <v>26</v>
      </c>
      <c r="D3" s="67" t="s">
        <v>22</v>
      </c>
      <c r="E3" s="67" t="s">
        <v>27</v>
      </c>
      <c r="F3" s="67" t="s">
        <v>27</v>
      </c>
      <c r="G3" s="67" t="s">
        <v>27</v>
      </c>
      <c r="H3" s="67" t="s">
        <v>27</v>
      </c>
      <c r="I3" s="67" t="s">
        <v>27</v>
      </c>
      <c r="J3" s="67" t="s">
        <v>27</v>
      </c>
      <c r="K3" s="67" t="s">
        <v>27</v>
      </c>
      <c r="L3" s="67" t="s">
        <v>27</v>
      </c>
      <c r="M3" s="67" t="s">
        <v>27</v>
      </c>
      <c r="N3" s="67" t="s">
        <v>27</v>
      </c>
      <c r="O3" s="67" t="s">
        <v>27</v>
      </c>
      <c r="P3" s="67" t="s">
        <v>27</v>
      </c>
      <c r="Q3" s="67" t="s">
        <v>27</v>
      </c>
    </row>
    <row r="5" spans="3:14" ht="12.75">
      <c r="C5" s="55" t="s">
        <v>45</v>
      </c>
      <c r="D5" s="55"/>
      <c r="E5" s="55"/>
      <c r="F5" s="55"/>
      <c r="G5" s="55"/>
      <c r="H5" s="55"/>
      <c r="I5" s="55"/>
      <c r="J5" s="55"/>
      <c r="K5" s="55"/>
      <c r="L5" s="55"/>
      <c r="M5" s="89"/>
      <c r="N5" s="55"/>
    </row>
    <row r="6" spans="3:17" ht="12.75">
      <c r="C6" t="s">
        <v>50</v>
      </c>
      <c r="D6">
        <f>UMCP!G9</f>
        <v>40058</v>
      </c>
      <c r="E6">
        <f>D6-SUM(F6:Q6)</f>
        <v>-19981565.680000003</v>
      </c>
      <c r="F6">
        <v>98348.3</v>
      </c>
      <c r="G6">
        <v>71713.65</v>
      </c>
      <c r="H6">
        <v>4366406.5</v>
      </c>
      <c r="I6">
        <v>1960893.4</v>
      </c>
      <c r="J6">
        <v>2183227.39</v>
      </c>
      <c r="K6">
        <v>3864220.65</v>
      </c>
      <c r="L6">
        <v>205455.99</v>
      </c>
      <c r="M6" s="90">
        <v>274754</v>
      </c>
      <c r="N6">
        <v>2509400</v>
      </c>
      <c r="O6">
        <v>386662.5</v>
      </c>
      <c r="P6">
        <v>3853944.2</v>
      </c>
      <c r="Q6">
        <v>246597.1</v>
      </c>
    </row>
    <row r="7" spans="3:17" ht="12.75">
      <c r="C7" t="s">
        <v>51</v>
      </c>
      <c r="D7">
        <f>UMB!G21</f>
        <v>2548135.2300000004</v>
      </c>
      <c r="E7">
        <f aca="true" t="shared" si="0" ref="E7:E20">D7-SUM(F7:Q7)</f>
        <v>-31640859.709999997</v>
      </c>
      <c r="F7">
        <v>4015256.9</v>
      </c>
      <c r="G7">
        <v>1912650.65</v>
      </c>
      <c r="H7">
        <v>2002936.14</v>
      </c>
      <c r="I7">
        <v>2070083.17</v>
      </c>
      <c r="J7">
        <v>5327226.84</v>
      </c>
      <c r="K7">
        <v>3351261.25</v>
      </c>
      <c r="L7">
        <v>3726109.19</v>
      </c>
      <c r="M7" s="90">
        <v>5204639.38</v>
      </c>
      <c r="N7">
        <v>1283859.56</v>
      </c>
      <c r="O7">
        <v>1982195.41</v>
      </c>
      <c r="P7">
        <v>1603934.25</v>
      </c>
      <c r="Q7">
        <v>1708842.2</v>
      </c>
    </row>
    <row r="8" spans="3:17" ht="12.75">
      <c r="C8" t="s">
        <v>52</v>
      </c>
      <c r="D8" t="e">
        <f>#REF!</f>
        <v>#REF!</v>
      </c>
      <c r="E8" t="e">
        <f t="shared" si="0"/>
        <v>#REF!</v>
      </c>
      <c r="F8">
        <v>0</v>
      </c>
      <c r="G8">
        <v>0</v>
      </c>
      <c r="H8">
        <v>0</v>
      </c>
      <c r="I8" t="e">
        <f>#REF!-SUM(J8:Q8)</f>
        <v>#REF!</v>
      </c>
      <c r="J8">
        <v>0</v>
      </c>
      <c r="K8">
        <v>0</v>
      </c>
      <c r="L8">
        <v>0</v>
      </c>
      <c r="M8" s="90">
        <v>0</v>
      </c>
      <c r="N8">
        <v>0</v>
      </c>
      <c r="O8">
        <v>1308808.69</v>
      </c>
      <c r="P8">
        <v>150472.64</v>
      </c>
      <c r="Q8">
        <v>0</v>
      </c>
    </row>
    <row r="9" spans="3:17" ht="12.75">
      <c r="C9" t="s">
        <v>41</v>
      </c>
      <c r="D9">
        <f>UMES!G14</f>
        <v>3310731</v>
      </c>
      <c r="E9">
        <f t="shared" si="0"/>
        <v>0</v>
      </c>
      <c r="F9">
        <v>0</v>
      </c>
      <c r="G9">
        <v>0</v>
      </c>
      <c r="H9">
        <v>0</v>
      </c>
      <c r="I9">
        <f>UMES!G14-SUM(J9:Q9)</f>
        <v>2665141</v>
      </c>
      <c r="J9">
        <v>0</v>
      </c>
      <c r="K9">
        <v>0</v>
      </c>
      <c r="L9">
        <v>0</v>
      </c>
      <c r="M9" s="90">
        <v>0</v>
      </c>
      <c r="N9">
        <v>548947</v>
      </c>
      <c r="O9">
        <v>96643</v>
      </c>
      <c r="P9">
        <v>0</v>
      </c>
      <c r="Q9">
        <v>0</v>
      </c>
    </row>
    <row r="10" spans="3:17" ht="12.75">
      <c r="C10" t="s">
        <v>28</v>
      </c>
      <c r="D10">
        <f>UMBC!G10</f>
        <v>31820</v>
      </c>
      <c r="E10">
        <f t="shared" si="0"/>
        <v>-25175903.42</v>
      </c>
      <c r="F10">
        <v>32478.11</v>
      </c>
      <c r="G10">
        <v>140485</v>
      </c>
      <c r="H10">
        <v>117662</v>
      </c>
      <c r="I10">
        <v>711462</v>
      </c>
      <c r="J10">
        <v>887913.2</v>
      </c>
      <c r="K10">
        <v>1561285.98</v>
      </c>
      <c r="L10">
        <v>5563424.49</v>
      </c>
      <c r="M10" s="90">
        <v>3690559.8</v>
      </c>
      <c r="N10">
        <v>3146987.32</v>
      </c>
      <c r="O10">
        <v>1246970.63</v>
      </c>
      <c r="P10">
        <v>2121948.86</v>
      </c>
      <c r="Q10">
        <v>5986546.03</v>
      </c>
    </row>
    <row r="11" spans="3:17" ht="12.75">
      <c r="C11" t="s">
        <v>29</v>
      </c>
      <c r="D11" t="e">
        <f>#REF!</f>
        <v>#REF!</v>
      </c>
      <c r="E11" t="e">
        <f t="shared" si="0"/>
        <v>#REF!</v>
      </c>
      <c r="F11">
        <v>0</v>
      </c>
      <c r="G11">
        <v>0</v>
      </c>
      <c r="H11">
        <v>0</v>
      </c>
      <c r="I11" t="e">
        <f>#REF!-SUM(J11:Q11)</f>
        <v>#REF!</v>
      </c>
      <c r="J11">
        <v>0</v>
      </c>
      <c r="K11">
        <v>0</v>
      </c>
      <c r="L11">
        <v>0</v>
      </c>
      <c r="M11" s="90">
        <v>0</v>
      </c>
      <c r="N11">
        <v>0</v>
      </c>
      <c r="O11">
        <v>0</v>
      </c>
      <c r="P11">
        <v>0</v>
      </c>
      <c r="Q11">
        <v>0</v>
      </c>
    </row>
    <row r="12" spans="3:17" ht="12.75">
      <c r="C12" t="s">
        <v>47</v>
      </c>
      <c r="D12" t="e">
        <f>#REF!</f>
        <v>#REF!</v>
      </c>
      <c r="E12" t="e">
        <f t="shared" si="0"/>
        <v>#REF!</v>
      </c>
      <c r="F12">
        <v>0</v>
      </c>
      <c r="G12">
        <v>137595.01</v>
      </c>
      <c r="H12">
        <v>0</v>
      </c>
      <c r="I12">
        <v>0</v>
      </c>
      <c r="J12">
        <v>0</v>
      </c>
      <c r="K12">
        <v>0</v>
      </c>
      <c r="L12">
        <v>0</v>
      </c>
      <c r="M12" s="90">
        <v>0</v>
      </c>
      <c r="N12">
        <v>0</v>
      </c>
      <c r="O12">
        <v>0</v>
      </c>
      <c r="P12">
        <v>0</v>
      </c>
      <c r="Q12">
        <v>0</v>
      </c>
    </row>
    <row r="13" spans="3:17" ht="12.75">
      <c r="C13" t="s">
        <v>30</v>
      </c>
      <c r="D13" t="e">
        <f>#REF!</f>
        <v>#REF!</v>
      </c>
      <c r="E13" t="e">
        <f t="shared" si="0"/>
        <v>#REF!</v>
      </c>
      <c r="F13">
        <v>50111.91</v>
      </c>
      <c r="G13">
        <v>466000</v>
      </c>
      <c r="H13">
        <v>95830</v>
      </c>
      <c r="I13">
        <v>0</v>
      </c>
      <c r="J13">
        <v>4287835.61</v>
      </c>
      <c r="K13">
        <v>0</v>
      </c>
      <c r="L13">
        <v>0</v>
      </c>
      <c r="M13" s="90">
        <v>347464.89</v>
      </c>
      <c r="N13">
        <v>956532.21</v>
      </c>
      <c r="O13">
        <v>344237.05</v>
      </c>
      <c r="P13">
        <v>1323849.11</v>
      </c>
      <c r="Q13">
        <v>2140037.49</v>
      </c>
    </row>
    <row r="14" spans="3:17" ht="12.75">
      <c r="C14" t="s">
        <v>40</v>
      </c>
      <c r="D14">
        <f>CSU!G10</f>
        <v>223200</v>
      </c>
      <c r="E14">
        <f t="shared" si="0"/>
        <v>-4773282.649999999</v>
      </c>
      <c r="F14">
        <v>0</v>
      </c>
      <c r="G14">
        <v>0</v>
      </c>
      <c r="H14">
        <v>103738.5</v>
      </c>
      <c r="I14">
        <v>1152179.65</v>
      </c>
      <c r="J14">
        <v>0</v>
      </c>
      <c r="K14">
        <v>176800.82</v>
      </c>
      <c r="L14">
        <v>1306945</v>
      </c>
      <c r="M14" s="90">
        <v>76292.84</v>
      </c>
      <c r="N14">
        <v>553857.92</v>
      </c>
      <c r="O14">
        <v>920604.25</v>
      </c>
      <c r="P14">
        <v>0</v>
      </c>
      <c r="Q14">
        <v>706063.67</v>
      </c>
    </row>
    <row r="15" spans="3:17" ht="12.75">
      <c r="C15" t="s">
        <v>31</v>
      </c>
      <c r="D15">
        <f>FSU!G18</f>
        <v>732190.47</v>
      </c>
      <c r="E15">
        <f t="shared" si="0"/>
        <v>-6835864.87</v>
      </c>
      <c r="F15">
        <v>537864.64</v>
      </c>
      <c r="G15">
        <v>26730</v>
      </c>
      <c r="H15">
        <v>97201.5</v>
      </c>
      <c r="I15">
        <v>0</v>
      </c>
      <c r="J15">
        <v>0</v>
      </c>
      <c r="K15">
        <v>121541.25</v>
      </c>
      <c r="L15">
        <v>371048</v>
      </c>
      <c r="M15" s="90">
        <v>842693.2</v>
      </c>
      <c r="N15">
        <v>251315.22</v>
      </c>
      <c r="O15">
        <v>652229.56</v>
      </c>
      <c r="P15">
        <v>1237786.55</v>
      </c>
      <c r="Q15">
        <v>3429645.42</v>
      </c>
    </row>
    <row r="16" spans="3:17" ht="12.75">
      <c r="C16" t="s">
        <v>53</v>
      </c>
      <c r="D16" t="e">
        <f>#REF!</f>
        <v>#REF!</v>
      </c>
      <c r="E16" t="e">
        <f t="shared" si="0"/>
        <v>#REF!</v>
      </c>
      <c r="F16">
        <v>0</v>
      </c>
      <c r="G16">
        <v>0</v>
      </c>
      <c r="H16">
        <v>0</v>
      </c>
      <c r="I16" t="e">
        <f>#REF!-SUM(J16:Q16)</f>
        <v>#REF!</v>
      </c>
      <c r="J16">
        <v>0</v>
      </c>
      <c r="K16">
        <v>0</v>
      </c>
      <c r="L16">
        <v>0</v>
      </c>
      <c r="M16" s="90" t="e">
        <f>#REF!-SUM(N16:Q16)</f>
        <v>#REF!</v>
      </c>
      <c r="N16">
        <v>266266.4</v>
      </c>
      <c r="O16">
        <v>255766.4</v>
      </c>
      <c r="P16">
        <v>0</v>
      </c>
      <c r="Q16">
        <v>531000.99</v>
      </c>
    </row>
    <row r="17" spans="3:17" ht="12.75">
      <c r="C17" t="s">
        <v>54</v>
      </c>
      <c r="D17" t="e">
        <f>#REF!</f>
        <v>#REF!</v>
      </c>
      <c r="E17" t="e">
        <f t="shared" si="0"/>
        <v>#REF!</v>
      </c>
      <c r="F17">
        <v>0</v>
      </c>
      <c r="G17">
        <v>0</v>
      </c>
      <c r="H17">
        <v>0</v>
      </c>
      <c r="I17" t="e">
        <f>#REF!-SUM(J17:Q17)</f>
        <v>#REF!</v>
      </c>
      <c r="J17">
        <v>0</v>
      </c>
      <c r="K17">
        <v>0</v>
      </c>
      <c r="L17">
        <v>0</v>
      </c>
      <c r="M17" s="90" t="e">
        <f>#REF!-SUM(N17:Q17)</f>
        <v>#REF!</v>
      </c>
      <c r="N17">
        <v>0</v>
      </c>
      <c r="O17">
        <v>0</v>
      </c>
      <c r="P17">
        <v>2731544.3</v>
      </c>
      <c r="Q17">
        <v>0</v>
      </c>
    </row>
    <row r="18" spans="3:17" ht="12.75">
      <c r="C18" t="s">
        <v>44</v>
      </c>
      <c r="D18" t="e">
        <f>#REF!</f>
        <v>#REF!</v>
      </c>
      <c r="E18" t="e">
        <f t="shared" si="0"/>
        <v>#REF!</v>
      </c>
      <c r="F18">
        <v>0</v>
      </c>
      <c r="G18">
        <v>0</v>
      </c>
      <c r="H18">
        <v>0</v>
      </c>
      <c r="I18" t="e">
        <f>#REF!-SUM(J18:Q18)</f>
        <v>#REF!</v>
      </c>
      <c r="J18">
        <v>0</v>
      </c>
      <c r="K18">
        <v>0</v>
      </c>
      <c r="L18">
        <v>0</v>
      </c>
      <c r="M18" s="90">
        <v>993866.95</v>
      </c>
      <c r="N18">
        <v>483879.63</v>
      </c>
      <c r="O18">
        <v>577330.43</v>
      </c>
      <c r="P18">
        <v>860361.04</v>
      </c>
      <c r="Q18">
        <v>1920770.05</v>
      </c>
    </row>
    <row r="19" spans="3:17" ht="12.75">
      <c r="C19" t="s">
        <v>43</v>
      </c>
      <c r="D19" t="e">
        <f>#REF!</f>
        <v>#REF!</v>
      </c>
      <c r="E19" t="e">
        <f t="shared" si="0"/>
        <v>#REF!</v>
      </c>
      <c r="F19">
        <v>0</v>
      </c>
      <c r="G19">
        <v>0</v>
      </c>
      <c r="H19">
        <v>0</v>
      </c>
      <c r="I19" t="e">
        <f>#REF!-SUM(J19:Q19)</f>
        <v>#REF!</v>
      </c>
      <c r="J19">
        <v>9977</v>
      </c>
      <c r="K19">
        <v>72076.45</v>
      </c>
      <c r="L19">
        <v>803677.09</v>
      </c>
      <c r="M19" s="90">
        <v>1747957.07</v>
      </c>
      <c r="N19">
        <v>2122445.27</v>
      </c>
      <c r="O19">
        <v>0</v>
      </c>
      <c r="P19">
        <v>4000000</v>
      </c>
      <c r="Q19">
        <v>0</v>
      </c>
    </row>
    <row r="20" spans="3:17" ht="12.75">
      <c r="C20" t="s">
        <v>32</v>
      </c>
      <c r="D20">
        <f>'Administrative Expenses'!G12</f>
        <v>8007.5</v>
      </c>
      <c r="E20">
        <f t="shared" si="0"/>
        <v>-1688506.01</v>
      </c>
      <c r="F20">
        <v>5300</v>
      </c>
      <c r="G20">
        <v>67610.68</v>
      </c>
      <c r="H20">
        <v>59866</v>
      </c>
      <c r="I20">
        <v>6286.64</v>
      </c>
      <c r="J20">
        <v>56782.21</v>
      </c>
      <c r="K20">
        <v>229866.13</v>
      </c>
      <c r="L20">
        <v>902001.84</v>
      </c>
      <c r="M20" s="90">
        <v>84131.5</v>
      </c>
      <c r="N20">
        <v>54863.02</v>
      </c>
      <c r="O20">
        <v>8006.5</v>
      </c>
      <c r="P20">
        <v>11368.49</v>
      </c>
      <c r="Q20">
        <v>210430.5</v>
      </c>
    </row>
    <row r="21" ht="12.75">
      <c r="Q21" s="17"/>
    </row>
    <row r="22" spans="2:17" ht="13.5" thickBot="1">
      <c r="B22" s="83" t="s">
        <v>18</v>
      </c>
      <c r="D22" s="37" t="e">
        <f aca="true" t="shared" si="1" ref="D22:N22">SUM(D5:D21)</f>
        <v>#REF!</v>
      </c>
      <c r="E22" s="37" t="e">
        <f t="shared" si="1"/>
        <v>#REF!</v>
      </c>
      <c r="F22" s="37">
        <f t="shared" si="1"/>
        <v>4739359.859999999</v>
      </c>
      <c r="G22" s="37">
        <f t="shared" si="1"/>
        <v>2822784.9899999998</v>
      </c>
      <c r="H22" s="37">
        <f t="shared" si="1"/>
        <v>6843640.64</v>
      </c>
      <c r="I22" s="37" t="e">
        <f t="shared" si="1"/>
        <v>#REF!</v>
      </c>
      <c r="J22" s="37">
        <f t="shared" si="1"/>
        <v>12752962.25</v>
      </c>
      <c r="K22" s="37">
        <f t="shared" si="1"/>
        <v>9377052.530000001</v>
      </c>
      <c r="L22" s="37">
        <f t="shared" si="1"/>
        <v>12878661.6</v>
      </c>
      <c r="M22" s="37" t="e">
        <f t="shared" si="1"/>
        <v>#REF!</v>
      </c>
      <c r="N22" s="37">
        <f t="shared" si="1"/>
        <v>12178353.55</v>
      </c>
      <c r="O22" s="37">
        <f>SUM(O6:O21)</f>
        <v>7779454.42</v>
      </c>
      <c r="P22" s="37">
        <f>SUM(P6:P21)</f>
        <v>17895209.439999998</v>
      </c>
      <c r="Q22" s="37">
        <f>SUM(Q6:Q21)</f>
        <v>16879933.450000003</v>
      </c>
    </row>
    <row r="23" ht="13.5" thickTop="1"/>
    <row r="24" spans="2:4" ht="12.75" hidden="1">
      <c r="B24" s="81">
        <v>41813</v>
      </c>
      <c r="C24" t="s">
        <v>62</v>
      </c>
      <c r="D24">
        <v>118571317.36</v>
      </c>
    </row>
    <row r="25" ht="12.75" hidden="1">
      <c r="D25">
        <f>D26-D24</f>
        <v>2500</v>
      </c>
    </row>
    <row r="26" spans="2:4" ht="12.75" hidden="1">
      <c r="B26" s="81">
        <v>41843</v>
      </c>
      <c r="C26" s="96" t="s">
        <v>64</v>
      </c>
      <c r="D26">
        <v>118573817.36</v>
      </c>
    </row>
    <row r="27" ht="12.75" hidden="1">
      <c r="D27">
        <f>D28-D26</f>
        <v>133183.34999999404</v>
      </c>
    </row>
    <row r="28" spans="2:4" ht="12.75" hidden="1">
      <c r="B28" s="81">
        <v>41871</v>
      </c>
      <c r="C28" t="s">
        <v>65</v>
      </c>
      <c r="D28">
        <v>118707000.71</v>
      </c>
    </row>
    <row r="29" ht="12.75" hidden="1">
      <c r="D29">
        <f>D30-D28</f>
        <v>704670.8800000101</v>
      </c>
    </row>
    <row r="30" spans="2:4" ht="12.75" hidden="1">
      <c r="B30" s="81">
        <v>41904</v>
      </c>
      <c r="C30" s="96" t="s">
        <v>66</v>
      </c>
      <c r="D30">
        <v>119411671.59</v>
      </c>
    </row>
    <row r="31" ht="12.75" hidden="1">
      <c r="D31" t="e">
        <f>#REF!-D30</f>
        <v>#REF!</v>
      </c>
    </row>
    <row r="32" spans="2:7" ht="12.75">
      <c r="B32" s="81">
        <v>42177</v>
      </c>
      <c r="C32" t="s">
        <v>67</v>
      </c>
      <c r="D32">
        <v>123310677.22</v>
      </c>
      <c r="G32" s="111"/>
    </row>
    <row r="33" spans="4:18" ht="12.75">
      <c r="D33">
        <f>D34-D32</f>
        <v>444436.6099999994</v>
      </c>
      <c r="F33" s="103">
        <v>0</v>
      </c>
      <c r="G33" s="103">
        <v>0</v>
      </c>
      <c r="H33" s="103">
        <v>0</v>
      </c>
      <c r="I33" s="103">
        <v>0</v>
      </c>
      <c r="J33">
        <v>0</v>
      </c>
      <c r="K33">
        <v>0</v>
      </c>
      <c r="L33">
        <v>0</v>
      </c>
      <c r="M33">
        <v>457422.85</v>
      </c>
      <c r="N33">
        <v>0</v>
      </c>
      <c r="O33">
        <v>398280.43</v>
      </c>
      <c r="P33">
        <v>898304.82</v>
      </c>
      <c r="R33" s="103" t="s">
        <v>16</v>
      </c>
    </row>
    <row r="34" spans="2:18" ht="12.75">
      <c r="B34" s="81">
        <v>42205</v>
      </c>
      <c r="C34" s="96" t="s">
        <v>76</v>
      </c>
      <c r="D34">
        <v>123755113.83</v>
      </c>
      <c r="H34" s="103"/>
      <c r="I34" s="103"/>
      <c r="R34" s="103"/>
    </row>
    <row r="35" spans="4:18" ht="12.75">
      <c r="D35">
        <f>D36-D34</f>
        <v>174001.62000000477</v>
      </c>
      <c r="E35" s="103" t="e">
        <f>E22-E33</f>
        <v>#REF!</v>
      </c>
      <c r="F35" s="103">
        <f>F22-F33</f>
        <v>4739359.859999999</v>
      </c>
      <c r="G35" s="103">
        <f>G22-G33</f>
        <v>2822784.9899999998</v>
      </c>
      <c r="H35" s="103">
        <f>H22-H33</f>
        <v>6843640.64</v>
      </c>
      <c r="I35" s="103">
        <v>5900904.86</v>
      </c>
      <c r="J35">
        <f aca="true" t="shared" si="2" ref="J35:P35">J22-J33</f>
        <v>12752962.25</v>
      </c>
      <c r="K35">
        <f t="shared" si="2"/>
        <v>9377052.530000001</v>
      </c>
      <c r="L35">
        <f t="shared" si="2"/>
        <v>12878661.6</v>
      </c>
      <c r="M35" t="e">
        <f t="shared" si="2"/>
        <v>#REF!</v>
      </c>
      <c r="N35">
        <f t="shared" si="2"/>
        <v>12178353.55</v>
      </c>
      <c r="O35">
        <f t="shared" si="2"/>
        <v>7381173.99</v>
      </c>
      <c r="P35">
        <f t="shared" si="2"/>
        <v>16996904.619999997</v>
      </c>
      <c r="R35" s="103" t="s">
        <v>4</v>
      </c>
    </row>
    <row r="36" spans="2:7" ht="12.75">
      <c r="B36" s="81">
        <v>42235</v>
      </c>
      <c r="C36" t="s">
        <v>81</v>
      </c>
      <c r="D36">
        <v>123929115.45</v>
      </c>
      <c r="G36" s="108"/>
    </row>
    <row r="37" spans="4:7" ht="12.75">
      <c r="D37">
        <f>D38-D36</f>
        <v>622702.099999994</v>
      </c>
      <c r="G37" s="108"/>
    </row>
    <row r="38" spans="2:7" ht="12.75">
      <c r="B38" s="81">
        <v>42268</v>
      </c>
      <c r="C38" s="96" t="s">
        <v>85</v>
      </c>
      <c r="D38">
        <v>124551817.55</v>
      </c>
      <c r="E38">
        <v>3583411.1999999974</v>
      </c>
      <c r="G38" s="109"/>
    </row>
    <row r="39" spans="4:7" ht="12.75">
      <c r="D39">
        <f>D40-D38</f>
        <v>42558</v>
      </c>
      <c r="G39" s="108"/>
    </row>
    <row r="40" spans="2:7" ht="12.75">
      <c r="B40" s="81">
        <v>42298</v>
      </c>
      <c r="C40" t="s">
        <v>87</v>
      </c>
      <c r="D40">
        <v>124594375.55</v>
      </c>
      <c r="G40" s="110"/>
    </row>
    <row r="41" spans="4:7" ht="12.75">
      <c r="D41">
        <f>D42-D40</f>
        <v>65340.0000000298</v>
      </c>
      <c r="G41" s="108"/>
    </row>
    <row r="42" spans="2:7" ht="12.75">
      <c r="B42" s="81">
        <v>42328</v>
      </c>
      <c r="C42" t="s">
        <v>88</v>
      </c>
      <c r="D42">
        <v>124659715.55000003</v>
      </c>
      <c r="G42" s="108"/>
    </row>
    <row r="43" spans="4:7" ht="12.75">
      <c r="D43">
        <f>D44-D42</f>
        <v>811542.019999966</v>
      </c>
      <c r="G43" s="109"/>
    </row>
    <row r="44" spans="2:7" ht="12.75">
      <c r="B44" s="81">
        <v>42359</v>
      </c>
      <c r="C44" t="s">
        <v>96</v>
      </c>
      <c r="D44">
        <v>125471257.57</v>
      </c>
      <c r="G44" s="108"/>
    </row>
    <row r="45" spans="4:7" ht="12.75">
      <c r="D45">
        <f>D46-D44</f>
        <v>1190963.6700000018</v>
      </c>
      <c r="G45" s="110"/>
    </row>
    <row r="46" spans="2:7" ht="12.75">
      <c r="B46" s="81">
        <v>42389</v>
      </c>
      <c r="C46" t="s">
        <v>98</v>
      </c>
      <c r="D46">
        <v>126662221.24</v>
      </c>
      <c r="G46" s="108"/>
    </row>
    <row r="47" spans="4:7" ht="12.75">
      <c r="D47">
        <f>D48-D46</f>
        <v>1725863</v>
      </c>
      <c r="G47" s="109"/>
    </row>
    <row r="48" spans="2:7" ht="12.75">
      <c r="B48" s="81">
        <v>42422</v>
      </c>
      <c r="C48" t="s">
        <v>100</v>
      </c>
      <c r="D48">
        <v>128388084.24</v>
      </c>
      <c r="G48" s="108"/>
    </row>
    <row r="49" spans="4:7" ht="12.75">
      <c r="D49">
        <f>D50-D48</f>
        <v>363672.0000000298</v>
      </c>
      <c r="G49" s="17"/>
    </row>
    <row r="50" spans="2:7" ht="12.75">
      <c r="B50" s="81">
        <v>42480</v>
      </c>
      <c r="C50" t="s">
        <v>101</v>
      </c>
      <c r="D50">
        <v>128751756.24000002</v>
      </c>
      <c r="G50" s="17"/>
    </row>
    <row r="51" spans="4:7" ht="12.75">
      <c r="D51">
        <f>D52-D50</f>
        <v>288095.2499999702</v>
      </c>
      <c r="G51" s="17"/>
    </row>
    <row r="52" spans="2:4" ht="12.75">
      <c r="B52" s="81">
        <v>42510</v>
      </c>
      <c r="C52" t="s">
        <v>107</v>
      </c>
      <c r="D52">
        <v>129039851.49</v>
      </c>
    </row>
    <row r="53" ht="12.75">
      <c r="D53">
        <f>D54-D52</f>
        <v>1164967.9300000072</v>
      </c>
    </row>
    <row r="54" spans="2:4" ht="12.75">
      <c r="B54" s="81">
        <v>42541</v>
      </c>
      <c r="C54" t="s">
        <v>110</v>
      </c>
      <c r="D54">
        <v>130204819.42</v>
      </c>
    </row>
  </sheetData>
  <sheetProtection/>
  <printOptions/>
  <pageMargins left="0.5" right="0.5" top="1" bottom="1" header="0.5" footer="0.5"/>
  <pageSetup horizontalDpi="300" verticalDpi="300" orientation="landscape"/>
  <headerFooter alignWithMargins="0">
    <oddHeader>&amp;C&amp;A</oddHeader>
    <oddFooter>&amp;L&amp;A&amp;Cpage &amp;P of &amp;N&amp;Ras of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="166" zoomScaleNormal="166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1" sqref="G21"/>
    </sheetView>
  </sheetViews>
  <sheetFormatPr defaultColWidth="8.8515625" defaultRowHeight="12.75"/>
  <cols>
    <col min="1" max="1" width="3.7109375" style="10" customWidth="1"/>
    <col min="2" max="2" width="6.7109375" style="0" customWidth="1"/>
    <col min="3" max="4" width="9.7109375" style="9" customWidth="1"/>
    <col min="5" max="5" width="30.7109375" style="0" customWidth="1"/>
    <col min="6" max="6" width="15.7109375" style="63" customWidth="1"/>
    <col min="7" max="7" width="14.7109375" style="0" customWidth="1"/>
    <col min="8" max="8" width="13.421875" style="5" customWidth="1"/>
    <col min="9" max="9" width="9.7109375" style="9" customWidth="1"/>
    <col min="10" max="10" width="12.7109375" style="19" customWidth="1"/>
  </cols>
  <sheetData>
    <row r="1" spans="1:10" ht="12.75">
      <c r="A1" s="5"/>
      <c r="B1" s="1" t="s">
        <v>23</v>
      </c>
      <c r="F1" s="9"/>
      <c r="H1" s="9"/>
      <c r="I1" s="26"/>
      <c r="J1" s="17"/>
    </row>
    <row r="2" ht="13.5" thickBot="1"/>
    <row r="3" spans="1:9" ht="15" thickBot="1" thickTop="1">
      <c r="A3" s="15" t="s">
        <v>33</v>
      </c>
      <c r="B3" s="2" t="s">
        <v>34</v>
      </c>
      <c r="C3" s="8" t="s">
        <v>35</v>
      </c>
      <c r="D3" s="8" t="s">
        <v>20</v>
      </c>
      <c r="E3" s="3" t="s">
        <v>36</v>
      </c>
      <c r="F3" s="8" t="s">
        <v>42</v>
      </c>
      <c r="G3" s="3" t="s">
        <v>27</v>
      </c>
      <c r="H3" s="3" t="s">
        <v>37</v>
      </c>
      <c r="I3" s="107" t="s">
        <v>38</v>
      </c>
    </row>
    <row r="4" spans="1:256" ht="13.5" thickTop="1">
      <c r="A4" s="33">
        <v>16</v>
      </c>
      <c r="B4" s="100">
        <v>157</v>
      </c>
      <c r="C4" s="101">
        <v>42205</v>
      </c>
      <c r="D4" s="102" t="s">
        <v>51</v>
      </c>
      <c r="E4" s="95" t="s">
        <v>55</v>
      </c>
      <c r="F4" s="104" t="s">
        <v>70</v>
      </c>
      <c r="G4" s="95">
        <f>27000+71475</f>
        <v>98475</v>
      </c>
      <c r="H4" s="22">
        <v>14923704</v>
      </c>
      <c r="I4" s="18"/>
      <c r="J4" s="110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spans="1:256" ht="12.75">
      <c r="A5" s="33">
        <v>16</v>
      </c>
      <c r="B5" s="100">
        <v>157</v>
      </c>
      <c r="C5" s="101">
        <v>42205</v>
      </c>
      <c r="D5" s="102" t="s">
        <v>51</v>
      </c>
      <c r="E5" s="95" t="s">
        <v>46</v>
      </c>
      <c r="F5" s="104" t="s">
        <v>69</v>
      </c>
      <c r="G5" s="95">
        <v>62350.86</v>
      </c>
      <c r="H5" s="22">
        <v>14923704</v>
      </c>
      <c r="I5" s="18"/>
      <c r="J5" s="110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56" ht="12.75">
      <c r="A6" s="33">
        <v>16</v>
      </c>
      <c r="B6" s="100">
        <v>158</v>
      </c>
      <c r="C6" s="101">
        <v>42235</v>
      </c>
      <c r="D6" s="102" t="s">
        <v>51</v>
      </c>
      <c r="E6" s="95" t="s">
        <v>77</v>
      </c>
      <c r="F6" s="104">
        <v>12972</v>
      </c>
      <c r="G6" s="95">
        <v>38713</v>
      </c>
      <c r="H6" s="22">
        <v>14923704</v>
      </c>
      <c r="I6" s="18"/>
      <c r="J6" s="110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 ht="12.75">
      <c r="A7" s="33">
        <v>16</v>
      </c>
      <c r="B7" s="100">
        <v>161</v>
      </c>
      <c r="C7" s="101">
        <v>42328</v>
      </c>
      <c r="D7" s="102" t="s">
        <v>51</v>
      </c>
      <c r="E7" s="95" t="s">
        <v>55</v>
      </c>
      <c r="F7" s="104" t="s">
        <v>89</v>
      </c>
      <c r="G7" s="95">
        <v>65340</v>
      </c>
      <c r="H7" s="22">
        <v>14923704</v>
      </c>
      <c r="I7" s="18"/>
      <c r="J7" s="110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spans="1:256" ht="12.75">
      <c r="A8" s="33">
        <v>16</v>
      </c>
      <c r="B8" s="100">
        <v>162</v>
      </c>
      <c r="C8" s="101">
        <v>42359</v>
      </c>
      <c r="D8" s="102" t="s">
        <v>51</v>
      </c>
      <c r="E8" s="95" t="s">
        <v>90</v>
      </c>
      <c r="F8" s="104" t="s">
        <v>91</v>
      </c>
      <c r="G8" s="95">
        <v>537207.55</v>
      </c>
      <c r="H8" s="22">
        <v>14923704</v>
      </c>
      <c r="I8" s="18"/>
      <c r="J8" s="110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ht="12.75">
      <c r="A9" s="33">
        <v>16</v>
      </c>
      <c r="B9" s="100">
        <v>162</v>
      </c>
      <c r="C9" s="101">
        <v>42359</v>
      </c>
      <c r="D9" s="102" t="s">
        <v>51</v>
      </c>
      <c r="E9" s="95" t="s">
        <v>46</v>
      </c>
      <c r="F9" s="104" t="s">
        <v>92</v>
      </c>
      <c r="G9" s="95">
        <v>38182.47</v>
      </c>
      <c r="H9" s="22">
        <v>14923704</v>
      </c>
      <c r="I9" s="18"/>
      <c r="J9" s="110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256" ht="12.75">
      <c r="A10" s="33">
        <v>16</v>
      </c>
      <c r="B10" s="100">
        <v>162</v>
      </c>
      <c r="C10" s="101">
        <v>42359</v>
      </c>
      <c r="D10" s="102" t="s">
        <v>51</v>
      </c>
      <c r="E10" s="95" t="s">
        <v>55</v>
      </c>
      <c r="F10" s="104" t="s">
        <v>93</v>
      </c>
      <c r="G10" s="95">
        <f>87396.5+60160</f>
        <v>147556.5</v>
      </c>
      <c r="H10" s="22">
        <v>14923704</v>
      </c>
      <c r="I10" s="18"/>
      <c r="J10" s="110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ht="12.75">
      <c r="A11" s="33">
        <v>16</v>
      </c>
      <c r="B11" s="100">
        <v>163</v>
      </c>
      <c r="C11" s="101">
        <v>42389</v>
      </c>
      <c r="D11" s="102" t="s">
        <v>51</v>
      </c>
      <c r="E11" s="95" t="s">
        <v>61</v>
      </c>
      <c r="F11" s="104">
        <v>70318444</v>
      </c>
      <c r="G11" s="95">
        <v>47995.67</v>
      </c>
      <c r="H11" s="22">
        <v>14923704</v>
      </c>
      <c r="I11" s="18"/>
      <c r="J11" s="110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256" ht="12.75">
      <c r="A12" s="33">
        <v>16</v>
      </c>
      <c r="B12" s="100">
        <v>164</v>
      </c>
      <c r="C12" s="101">
        <v>42422</v>
      </c>
      <c r="D12" s="102" t="s">
        <v>51</v>
      </c>
      <c r="E12" s="95" t="s">
        <v>48</v>
      </c>
      <c r="F12" s="104">
        <v>9059197</v>
      </c>
      <c r="G12" s="95">
        <v>10150</v>
      </c>
      <c r="H12" s="22">
        <v>14923704</v>
      </c>
      <c r="I12" s="18"/>
      <c r="J12" s="110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spans="1:256" ht="12.75">
      <c r="A13" s="33">
        <v>16</v>
      </c>
      <c r="B13" s="100">
        <v>165</v>
      </c>
      <c r="C13" s="101">
        <v>42480</v>
      </c>
      <c r="D13" s="102" t="s">
        <v>51</v>
      </c>
      <c r="E13" s="95" t="s">
        <v>55</v>
      </c>
      <c r="F13" s="104" t="s">
        <v>104</v>
      </c>
      <c r="G13" s="95">
        <f>83710+56166</f>
        <v>139876</v>
      </c>
      <c r="H13" s="22">
        <v>14923704</v>
      </c>
      <c r="I13" s="18"/>
      <c r="J13" s="110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ht="12.75">
      <c r="A14" s="33">
        <v>16</v>
      </c>
      <c r="B14" s="100">
        <v>166</v>
      </c>
      <c r="C14" s="101">
        <v>42510</v>
      </c>
      <c r="D14" s="102" t="s">
        <v>51</v>
      </c>
      <c r="E14" s="95" t="s">
        <v>105</v>
      </c>
      <c r="F14" s="104">
        <v>225619</v>
      </c>
      <c r="G14" s="95">
        <v>174588.2</v>
      </c>
      <c r="H14" s="22">
        <v>14923704</v>
      </c>
      <c r="I14" s="18"/>
      <c r="J14" s="110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ht="12.75">
      <c r="A15" s="33">
        <v>16</v>
      </c>
      <c r="B15" s="100">
        <v>166</v>
      </c>
      <c r="C15" s="101">
        <v>42510</v>
      </c>
      <c r="D15" s="102" t="s">
        <v>51</v>
      </c>
      <c r="E15" s="95" t="s">
        <v>108</v>
      </c>
      <c r="F15" s="104">
        <v>159904</v>
      </c>
      <c r="G15" s="95">
        <v>22732.05</v>
      </c>
      <c r="H15" s="22">
        <v>14923704</v>
      </c>
      <c r="I15" s="18"/>
      <c r="J15" s="110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ht="12.75">
      <c r="A16" s="33">
        <v>16</v>
      </c>
      <c r="B16" s="100">
        <v>167</v>
      </c>
      <c r="C16" s="101">
        <v>42541</v>
      </c>
      <c r="D16" s="102" t="s">
        <v>51</v>
      </c>
      <c r="E16" s="95" t="s">
        <v>14</v>
      </c>
      <c r="F16" s="104">
        <v>105599301</v>
      </c>
      <c r="G16" s="95">
        <v>525370.82</v>
      </c>
      <c r="H16" s="22">
        <v>14923704</v>
      </c>
      <c r="I16" s="18"/>
      <c r="J16" s="110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ht="12.75">
      <c r="A17" s="33">
        <v>16</v>
      </c>
      <c r="B17" s="100">
        <v>167</v>
      </c>
      <c r="C17" s="101">
        <v>42541</v>
      </c>
      <c r="D17" s="102" t="s">
        <v>51</v>
      </c>
      <c r="E17" s="95" t="s">
        <v>59</v>
      </c>
      <c r="F17" s="104">
        <v>554042</v>
      </c>
      <c r="G17" s="95">
        <v>50388.11</v>
      </c>
      <c r="H17" s="22">
        <v>14923704</v>
      </c>
      <c r="I17" s="18"/>
      <c r="J17" s="110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spans="1:256" ht="12.75">
      <c r="A18" s="33">
        <v>16</v>
      </c>
      <c r="B18" s="100">
        <v>167</v>
      </c>
      <c r="C18" s="101">
        <v>42541</v>
      </c>
      <c r="D18" s="102" t="s">
        <v>51</v>
      </c>
      <c r="E18" s="95" t="s">
        <v>5</v>
      </c>
      <c r="F18" s="104" t="s">
        <v>109</v>
      </c>
      <c r="G18" s="95">
        <v>589209</v>
      </c>
      <c r="H18" s="22">
        <v>14923704</v>
      </c>
      <c r="I18" s="18"/>
      <c r="J18" s="110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spans="1:256" ht="12.75">
      <c r="A19" s="33"/>
      <c r="B19" s="100"/>
      <c r="C19" s="101"/>
      <c r="D19" s="102"/>
      <c r="E19" s="95"/>
      <c r="F19" s="104"/>
      <c r="G19" s="95"/>
      <c r="H19" s="22"/>
      <c r="I19" s="18"/>
      <c r="J19" s="110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spans="1:10" ht="13.5" thickBot="1">
      <c r="A20" s="21"/>
      <c r="H20" s="21"/>
      <c r="J20" s="108"/>
    </row>
    <row r="21" spans="1:10" ht="13.5" thickBot="1">
      <c r="A21" s="71"/>
      <c r="B21" s="45"/>
      <c r="C21" s="48"/>
      <c r="D21" s="48"/>
      <c r="E21" s="45"/>
      <c r="F21" s="70"/>
      <c r="G21" s="47">
        <f>SUM(G4:G20)</f>
        <v>2548135.2300000004</v>
      </c>
      <c r="H21" s="50"/>
      <c r="I21" s="48"/>
      <c r="J21" s="109"/>
    </row>
    <row r="22" ht="12.75">
      <c r="J22" s="108"/>
    </row>
    <row r="23" spans="7:10" ht="12.75">
      <c r="G23" s="17"/>
      <c r="J23" s="110"/>
    </row>
    <row r="24" spans="8:10" ht="12.75">
      <c r="H24" s="88"/>
      <c r="J24" s="108"/>
    </row>
    <row r="25" spans="8:10" ht="12.75">
      <c r="H25" s="88"/>
      <c r="J25" s="109"/>
    </row>
  </sheetData>
  <sheetProtection/>
  <printOptions/>
  <pageMargins left="0.5" right="0" top="0.5" bottom="0.5" header="0.25" footer="0.25"/>
  <pageSetup orientation="landscape"/>
  <headerFooter alignWithMargins="0">
    <oddHeader>&amp;C&amp;A</oddHeader>
    <oddFooter>&amp;L&amp;A&amp;Cpage &amp;P of &amp;N&amp;Ras of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zoomScale="166" zoomScaleNormal="166" zoomScalePageLayoutView="0" workbookViewId="0" topLeftCell="A1">
      <selection activeCell="F11" sqref="F11"/>
    </sheetView>
  </sheetViews>
  <sheetFormatPr defaultColWidth="8.8515625" defaultRowHeight="12.75"/>
  <cols>
    <col min="1" max="1" width="3.7109375" style="5" customWidth="1"/>
    <col min="2" max="2" width="6.7109375" style="0" customWidth="1"/>
    <col min="3" max="4" width="9.7109375" style="9" customWidth="1"/>
    <col min="5" max="5" width="30.7109375" style="0" customWidth="1"/>
    <col min="6" max="6" width="15.7109375" style="9" customWidth="1"/>
    <col min="7" max="7" width="14.7109375" style="0" customWidth="1"/>
    <col min="8" max="8" width="10.7109375" style="5" customWidth="1"/>
    <col min="9" max="9" width="10.7109375" style="9" customWidth="1"/>
    <col min="10" max="10" width="13.7109375" style="26" customWidth="1"/>
  </cols>
  <sheetData>
    <row r="1" spans="1:9" ht="12.75">
      <c r="A1" s="33">
        <v>16</v>
      </c>
      <c r="B1" s="35">
        <v>160</v>
      </c>
      <c r="C1" s="18">
        <v>42298</v>
      </c>
      <c r="D1" s="18" t="s">
        <v>50</v>
      </c>
      <c r="E1" s="120" t="s">
        <v>57</v>
      </c>
      <c r="F1" s="85" t="s">
        <v>86</v>
      </c>
      <c r="G1" s="57">
        <f>20029+20029</f>
        <v>40058</v>
      </c>
      <c r="H1" s="33">
        <v>14912704</v>
      </c>
      <c r="I1" s="18"/>
    </row>
    <row r="2" spans="1:9" ht="12.75">
      <c r="A2" s="33"/>
      <c r="B2" s="35"/>
      <c r="C2" s="18"/>
      <c r="D2" s="18"/>
      <c r="E2" s="57"/>
      <c r="F2" s="85"/>
      <c r="G2" s="57"/>
      <c r="H2" s="33"/>
      <c r="I2" s="18"/>
    </row>
    <row r="3" spans="1:9" ht="12.75">
      <c r="A3" s="33"/>
      <c r="B3" s="35"/>
      <c r="C3" s="18"/>
      <c r="D3" s="18"/>
      <c r="E3" s="57"/>
      <c r="F3" s="85"/>
      <c r="G3" s="57"/>
      <c r="H3" s="33"/>
      <c r="I3" s="18"/>
    </row>
    <row r="4" spans="1:9" ht="12.75">
      <c r="A4" s="33"/>
      <c r="B4" s="35"/>
      <c r="C4" s="18"/>
      <c r="D4" s="18"/>
      <c r="E4" s="57"/>
      <c r="F4" s="85"/>
      <c r="G4" s="57"/>
      <c r="H4" s="33"/>
      <c r="I4" s="18"/>
    </row>
    <row r="5" spans="1:9" ht="12.75">
      <c r="A5" s="33"/>
      <c r="B5" s="35"/>
      <c r="C5" s="18"/>
      <c r="D5" s="18"/>
      <c r="E5" s="57"/>
      <c r="F5" s="85"/>
      <c r="G5" s="57"/>
      <c r="H5" s="33"/>
      <c r="I5" s="18"/>
    </row>
    <row r="6" spans="1:9" ht="12.75">
      <c r="A6" s="33"/>
      <c r="B6" s="35"/>
      <c r="C6" s="18"/>
      <c r="D6" s="18"/>
      <c r="E6" s="57"/>
      <c r="F6" s="85"/>
      <c r="G6" s="57"/>
      <c r="H6" s="33"/>
      <c r="I6" s="18"/>
    </row>
    <row r="7" spans="1:9" ht="12.75">
      <c r="A7" s="33"/>
      <c r="B7" s="35"/>
      <c r="C7" s="18"/>
      <c r="D7" s="18"/>
      <c r="E7" s="57"/>
      <c r="F7" s="85"/>
      <c r="G7" s="57"/>
      <c r="H7" s="33"/>
      <c r="I7" s="18"/>
    </row>
    <row r="8" spans="1:10" s="17" customFormat="1" ht="13.5" thickBot="1">
      <c r="A8" s="61"/>
      <c r="B8" s="43"/>
      <c r="C8" s="18"/>
      <c r="D8" s="18"/>
      <c r="F8" s="62"/>
      <c r="G8" s="57"/>
      <c r="H8" s="23"/>
      <c r="I8" s="18"/>
      <c r="J8" s="27"/>
    </row>
    <row r="9" spans="1:10" s="17" customFormat="1" ht="13.5" thickBot="1">
      <c r="A9" s="53"/>
      <c r="B9" s="45"/>
      <c r="C9" s="48"/>
      <c r="D9" s="48"/>
      <c r="E9" s="45"/>
      <c r="F9" s="48"/>
      <c r="G9" s="93">
        <f>SUM(G1:G8)</f>
        <v>40058</v>
      </c>
      <c r="H9" s="52"/>
      <c r="I9" s="72"/>
      <c r="J9" s="27"/>
    </row>
    <row r="10" spans="1:10" s="17" customFormat="1" ht="12.75">
      <c r="A10" s="39"/>
      <c r="C10" s="18"/>
      <c r="D10" s="18"/>
      <c r="F10" s="18"/>
      <c r="G10" s="94"/>
      <c r="H10" s="23"/>
      <c r="I10" s="18"/>
      <c r="J10" s="27"/>
    </row>
    <row r="11" spans="1:10" s="17" customFormat="1" ht="12.75">
      <c r="A11" s="39"/>
      <c r="C11" s="18"/>
      <c r="D11" s="18"/>
      <c r="F11" s="18"/>
      <c r="H11" s="23"/>
      <c r="I11" s="18"/>
      <c r="J11" s="27"/>
    </row>
    <row r="12" spans="1:10" s="17" customFormat="1" ht="12.75">
      <c r="A12" s="39"/>
      <c r="C12" s="18"/>
      <c r="D12" s="18"/>
      <c r="F12" s="18"/>
      <c r="H12" s="23"/>
      <c r="I12" s="18"/>
      <c r="J12" s="27"/>
    </row>
    <row r="13" spans="1:10" s="17" customFormat="1" ht="12.75">
      <c r="A13" s="39"/>
      <c r="C13" s="18"/>
      <c r="D13" s="18"/>
      <c r="F13" s="57"/>
      <c r="G13" s="57"/>
      <c r="H13" s="23"/>
      <c r="I13" s="18"/>
      <c r="J13" s="27"/>
    </row>
    <row r="14" spans="1:10" s="17" customFormat="1" ht="12.75">
      <c r="A14" s="39"/>
      <c r="C14" s="18"/>
      <c r="D14" s="18"/>
      <c r="F14" s="57"/>
      <c r="G14" s="57"/>
      <c r="H14" s="23"/>
      <c r="I14" s="18"/>
      <c r="J14" s="27"/>
    </row>
    <row r="15" spans="6:8" ht="12.75">
      <c r="F15" s="57"/>
      <c r="G15" s="57"/>
      <c r="H15" s="6"/>
    </row>
    <row r="16" ht="12.75">
      <c r="H16" s="6"/>
    </row>
    <row r="17" ht="12.75">
      <c r="H17" s="6"/>
    </row>
    <row r="18" ht="12.75">
      <c r="H18" s="6"/>
    </row>
    <row r="19" ht="12.75">
      <c r="H19" s="6"/>
    </row>
    <row r="20" ht="12.75">
      <c r="H20" s="6"/>
    </row>
    <row r="21" ht="12.75">
      <c r="H21" s="6"/>
    </row>
    <row r="22" ht="12.75">
      <c r="H22" s="6"/>
    </row>
    <row r="23" ht="12.75">
      <c r="H23" s="6"/>
    </row>
    <row r="24" ht="12.75">
      <c r="H24" s="6"/>
    </row>
    <row r="25" ht="12.75">
      <c r="H25" s="6"/>
    </row>
    <row r="26" ht="12.75">
      <c r="H26" s="6"/>
    </row>
    <row r="27" ht="12.75">
      <c r="H27" s="6"/>
    </row>
    <row r="28" ht="12.75">
      <c r="H28" s="6"/>
    </row>
    <row r="29" ht="12.75">
      <c r="H29" s="6"/>
    </row>
    <row r="30" ht="12.75">
      <c r="H30" s="6"/>
    </row>
    <row r="31" ht="12.75">
      <c r="H31" s="6"/>
    </row>
    <row r="32" ht="12.75">
      <c r="H32" s="6"/>
    </row>
    <row r="33" ht="12.75">
      <c r="H33" s="6"/>
    </row>
    <row r="34" ht="12.75">
      <c r="H34" s="6"/>
    </row>
    <row r="35" ht="12.75">
      <c r="H35" s="6"/>
    </row>
    <row r="36" ht="12.75">
      <c r="H36" s="6"/>
    </row>
    <row r="37" ht="12.75">
      <c r="H37" s="6"/>
    </row>
    <row r="38" ht="12.75">
      <c r="H38" s="6"/>
    </row>
    <row r="39" ht="12.75">
      <c r="H39" s="6"/>
    </row>
    <row r="40" ht="12.75">
      <c r="H40" s="6"/>
    </row>
    <row r="41" ht="12.75">
      <c r="H41" s="6"/>
    </row>
    <row r="42" ht="12.75">
      <c r="H42" s="6"/>
    </row>
    <row r="43" ht="12.75">
      <c r="H43" s="6"/>
    </row>
    <row r="44" ht="12.75">
      <c r="H44" s="6"/>
    </row>
    <row r="45" ht="12.75">
      <c r="H45" s="6"/>
    </row>
    <row r="46" ht="12.75">
      <c r="H46" s="6"/>
    </row>
    <row r="47" ht="12.75">
      <c r="H47" s="6"/>
    </row>
    <row r="48" ht="12.75">
      <c r="H48" s="6"/>
    </row>
    <row r="49" ht="12.75">
      <c r="H49" s="6"/>
    </row>
    <row r="50" ht="12.75">
      <c r="H50" s="6"/>
    </row>
    <row r="51" ht="12.75">
      <c r="H51" s="6"/>
    </row>
    <row r="52" ht="12.75">
      <c r="H52" s="6"/>
    </row>
    <row r="53" ht="12.75">
      <c r="H53" s="6"/>
    </row>
    <row r="54" ht="12.75">
      <c r="H54" s="6"/>
    </row>
    <row r="55" ht="12.75">
      <c r="H55" s="6"/>
    </row>
    <row r="56" ht="12.75">
      <c r="H56" s="6"/>
    </row>
    <row r="57" ht="12.75">
      <c r="H57" s="6"/>
    </row>
    <row r="58" ht="12.75">
      <c r="H58" s="6"/>
    </row>
    <row r="59" ht="12.75">
      <c r="H59" s="6"/>
    </row>
    <row r="60" ht="12.75">
      <c r="H60" s="6"/>
    </row>
    <row r="61" ht="12.75">
      <c r="H61" s="6"/>
    </row>
    <row r="62" ht="12.75">
      <c r="H62" s="6"/>
    </row>
    <row r="63" ht="12.75">
      <c r="H63" s="6"/>
    </row>
    <row r="64" ht="12.75">
      <c r="H64" s="6"/>
    </row>
    <row r="65" ht="12.75">
      <c r="H65" s="6"/>
    </row>
    <row r="66" ht="12.75">
      <c r="H66" s="6"/>
    </row>
    <row r="67" ht="12.75">
      <c r="H67" s="6"/>
    </row>
    <row r="68" ht="12.75">
      <c r="H68" s="6"/>
    </row>
    <row r="69" ht="12.75">
      <c r="H69" s="6"/>
    </row>
    <row r="70" ht="12.75">
      <c r="H70" s="6"/>
    </row>
    <row r="71" ht="12.75">
      <c r="H71" s="6"/>
    </row>
    <row r="72" ht="12.75">
      <c r="H72" s="6"/>
    </row>
    <row r="73" ht="12.75">
      <c r="H73" s="6"/>
    </row>
    <row r="74" ht="12.75">
      <c r="H74" s="6"/>
    </row>
    <row r="75" ht="12.75">
      <c r="H75" s="6"/>
    </row>
    <row r="76" ht="12.75">
      <c r="H76" s="6"/>
    </row>
    <row r="77" ht="12.75">
      <c r="H77" s="6"/>
    </row>
    <row r="78" ht="12.75">
      <c r="H78" s="6"/>
    </row>
    <row r="79" ht="12.75">
      <c r="H79" s="6"/>
    </row>
    <row r="80" ht="12.75">
      <c r="H80" s="6"/>
    </row>
    <row r="81" ht="12.75">
      <c r="H81" s="6"/>
    </row>
    <row r="82" ht="12.75">
      <c r="H82" s="6"/>
    </row>
    <row r="83" ht="12.75">
      <c r="H83" s="6"/>
    </row>
    <row r="84" ht="12.75">
      <c r="H84" s="6"/>
    </row>
    <row r="85" ht="12.75">
      <c r="H85" s="6"/>
    </row>
    <row r="86" ht="12.75">
      <c r="H86" s="6"/>
    </row>
    <row r="87" ht="12.75">
      <c r="H87" s="6"/>
    </row>
    <row r="88" ht="12.75">
      <c r="H88" s="6"/>
    </row>
    <row r="89" ht="12.75">
      <c r="H89" s="6"/>
    </row>
    <row r="90" ht="12.75">
      <c r="H90" s="6"/>
    </row>
    <row r="91" ht="12.75">
      <c r="H91" s="6"/>
    </row>
    <row r="92" ht="12.75">
      <c r="H92" s="6"/>
    </row>
    <row r="93" ht="12.75">
      <c r="H93" s="6"/>
    </row>
    <row r="94" ht="12.75">
      <c r="H94" s="6"/>
    </row>
  </sheetData>
  <sheetProtection/>
  <printOptions/>
  <pageMargins left="0.5" right="0" top="0.5" bottom="0.5" header="0.25" footer="0.25"/>
  <pageSetup orientation="landscape"/>
  <headerFooter alignWithMargins="0">
    <oddHeader>&amp;C&amp;A</oddHeader>
    <oddFooter>&amp;L&amp;A&amp;Cpage &amp;P of &amp;N&amp;Ras of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01"/>
  <sheetViews>
    <sheetView zoomScale="172" zoomScaleNormal="172" zoomScalePageLayoutView="0" workbookViewId="0" topLeftCell="A1">
      <selection activeCell="A9" sqref="A9"/>
    </sheetView>
  </sheetViews>
  <sheetFormatPr defaultColWidth="8.8515625" defaultRowHeight="12.75"/>
  <cols>
    <col min="1" max="1" width="3.7109375" style="56" customWidth="1"/>
    <col min="2" max="2" width="6.7109375" style="14" customWidth="1"/>
    <col min="3" max="4" width="9.7109375" style="7" customWidth="1"/>
    <col min="5" max="5" width="30.7109375" style="0" customWidth="1"/>
    <col min="6" max="6" width="20.7109375" style="7" customWidth="1"/>
    <col min="7" max="7" width="14.7109375" style="0" customWidth="1"/>
    <col min="8" max="8" width="10.7109375" style="14" customWidth="1"/>
    <col min="9" max="9" width="9.7109375" style="7" customWidth="1"/>
  </cols>
  <sheetData>
    <row r="1" spans="1:10" ht="12.75">
      <c r="A1" s="21"/>
      <c r="B1" s="1" t="s">
        <v>23</v>
      </c>
      <c r="C1" s="9"/>
      <c r="D1" s="9"/>
      <c r="F1" s="9"/>
      <c r="H1" s="5"/>
      <c r="I1" s="9"/>
      <c r="J1" s="26"/>
    </row>
    <row r="2" ht="13.5" thickBot="1">
      <c r="H2" s="10"/>
    </row>
    <row r="3" spans="1:9" ht="15" thickBot="1" thickTop="1">
      <c r="A3" s="16" t="s">
        <v>33</v>
      </c>
      <c r="B3" s="15" t="s">
        <v>34</v>
      </c>
      <c r="C3" s="8" t="s">
        <v>35</v>
      </c>
      <c r="D3" s="8" t="s">
        <v>20</v>
      </c>
      <c r="E3" s="3" t="s">
        <v>36</v>
      </c>
      <c r="F3" s="8" t="s">
        <v>42</v>
      </c>
      <c r="G3" s="3" t="s">
        <v>27</v>
      </c>
      <c r="H3" s="11" t="s">
        <v>37</v>
      </c>
      <c r="I3" s="8" t="s">
        <v>38</v>
      </c>
    </row>
    <row r="4" spans="1:10" s="17" customFormat="1" ht="13.5" customHeight="1" thickTop="1">
      <c r="A4" s="33">
        <v>16</v>
      </c>
      <c r="B4" s="61">
        <v>159</v>
      </c>
      <c r="C4" s="18">
        <v>42268</v>
      </c>
      <c r="D4" s="97" t="s">
        <v>41</v>
      </c>
      <c r="E4" s="117" t="s">
        <v>13</v>
      </c>
      <c r="F4" s="118" t="s">
        <v>82</v>
      </c>
      <c r="G4" s="69">
        <f>17197+17197+17197</f>
        <v>51591</v>
      </c>
      <c r="H4" s="33">
        <v>14923704</v>
      </c>
      <c r="I4" s="18"/>
      <c r="J4" s="27"/>
    </row>
    <row r="5" spans="1:10" s="17" customFormat="1" ht="13.5" customHeight="1">
      <c r="A5" s="33">
        <v>16</v>
      </c>
      <c r="B5" s="61">
        <v>162</v>
      </c>
      <c r="C5" s="18">
        <v>42359</v>
      </c>
      <c r="D5" s="18" t="s">
        <v>41</v>
      </c>
      <c r="E5" s="117" t="s">
        <v>13</v>
      </c>
      <c r="F5" s="118" t="s">
        <v>94</v>
      </c>
      <c r="G5" s="69">
        <f>19586+19586+23358+23358</f>
        <v>85888</v>
      </c>
      <c r="H5" s="33">
        <v>14923704</v>
      </c>
      <c r="I5" s="18"/>
      <c r="J5" s="27"/>
    </row>
    <row r="6" spans="1:10" s="17" customFormat="1" ht="13.5" customHeight="1">
      <c r="A6" s="33">
        <v>16</v>
      </c>
      <c r="B6" s="61">
        <v>163</v>
      </c>
      <c r="C6" s="18">
        <v>42375</v>
      </c>
      <c r="D6" s="18" t="s">
        <v>41</v>
      </c>
      <c r="E6" s="117" t="s">
        <v>24</v>
      </c>
      <c r="F6" s="118" t="s">
        <v>97</v>
      </c>
      <c r="G6" s="69">
        <v>1142968</v>
      </c>
      <c r="H6" s="33">
        <v>14923704</v>
      </c>
      <c r="I6" s="18"/>
      <c r="J6" s="27"/>
    </row>
    <row r="7" spans="1:10" s="17" customFormat="1" ht="13.5" customHeight="1">
      <c r="A7" s="33">
        <v>16</v>
      </c>
      <c r="B7" s="61">
        <v>164</v>
      </c>
      <c r="C7" s="18">
        <v>42422</v>
      </c>
      <c r="D7" s="18" t="s">
        <v>41</v>
      </c>
      <c r="E7" s="117" t="s">
        <v>24</v>
      </c>
      <c r="F7" s="118" t="s">
        <v>99</v>
      </c>
      <c r="G7" s="69">
        <v>1715713</v>
      </c>
      <c r="H7" s="33">
        <v>14923704</v>
      </c>
      <c r="I7" s="18"/>
      <c r="J7" s="27"/>
    </row>
    <row r="8" spans="1:10" s="17" customFormat="1" ht="13.5" customHeight="1">
      <c r="A8" s="33">
        <v>16</v>
      </c>
      <c r="B8" s="61">
        <v>165</v>
      </c>
      <c r="C8" s="18">
        <v>42480</v>
      </c>
      <c r="D8" s="18" t="s">
        <v>41</v>
      </c>
      <c r="E8" s="117" t="s">
        <v>24</v>
      </c>
      <c r="F8" s="118" t="s">
        <v>102</v>
      </c>
      <c r="G8" s="69">
        <v>147997</v>
      </c>
      <c r="H8" s="33">
        <v>14923704</v>
      </c>
      <c r="I8" s="18"/>
      <c r="J8" s="27"/>
    </row>
    <row r="9" spans="1:10" s="17" customFormat="1" ht="13.5" customHeight="1">
      <c r="A9" s="33">
        <v>16</v>
      </c>
      <c r="B9" s="61">
        <v>165</v>
      </c>
      <c r="C9" s="18">
        <v>42480</v>
      </c>
      <c r="D9" s="18" t="s">
        <v>41</v>
      </c>
      <c r="E9" s="117" t="s">
        <v>24</v>
      </c>
      <c r="F9" s="118" t="s">
        <v>103</v>
      </c>
      <c r="G9" s="69">
        <v>75799</v>
      </c>
      <c r="H9" s="33">
        <v>14923704</v>
      </c>
      <c r="I9" s="18"/>
      <c r="J9" s="27"/>
    </row>
    <row r="10" spans="1:10" s="17" customFormat="1" ht="13.5" customHeight="1">
      <c r="A10" s="33">
        <v>16</v>
      </c>
      <c r="B10" s="61">
        <v>166</v>
      </c>
      <c r="C10" s="18">
        <v>42510</v>
      </c>
      <c r="D10" s="18" t="s">
        <v>41</v>
      </c>
      <c r="E10" s="117" t="s">
        <v>24</v>
      </c>
      <c r="F10" s="118" t="s">
        <v>106</v>
      </c>
      <c r="G10" s="69">
        <v>90775</v>
      </c>
      <c r="H10" s="33">
        <v>14923704</v>
      </c>
      <c r="I10" s="18"/>
      <c r="J10" s="27"/>
    </row>
    <row r="11" spans="1:10" s="17" customFormat="1" ht="13.5" customHeight="1">
      <c r="A11" s="33"/>
      <c r="B11" s="61"/>
      <c r="C11" s="18"/>
      <c r="D11" s="18"/>
      <c r="E11" s="68"/>
      <c r="F11" s="82"/>
      <c r="G11" s="69"/>
      <c r="H11" s="33"/>
      <c r="I11" s="18"/>
      <c r="J11" s="27"/>
    </row>
    <row r="12" spans="1:10" s="17" customFormat="1" ht="13.5" customHeight="1">
      <c r="A12" s="33"/>
      <c r="B12" s="61"/>
      <c r="C12" s="18"/>
      <c r="D12" s="18"/>
      <c r="E12" s="68"/>
      <c r="F12" s="82"/>
      <c r="G12" s="69"/>
      <c r="H12" s="33"/>
      <c r="I12" s="18"/>
      <c r="J12" s="27"/>
    </row>
    <row r="13" spans="1:10" s="17" customFormat="1" ht="13.5" customHeight="1" thickBot="1">
      <c r="A13" s="33"/>
      <c r="B13" s="61"/>
      <c r="C13" s="18"/>
      <c r="D13" s="18"/>
      <c r="E13" s="68"/>
      <c r="F13" s="65"/>
      <c r="G13" s="69"/>
      <c r="H13" s="23"/>
      <c r="I13" s="18"/>
      <c r="J13" s="27"/>
    </row>
    <row r="14" spans="1:10" s="17" customFormat="1" ht="13.5" thickBot="1">
      <c r="A14" s="105"/>
      <c r="B14" s="45"/>
      <c r="C14" s="48"/>
      <c r="D14" s="48"/>
      <c r="E14" s="45"/>
      <c r="F14" s="48"/>
      <c r="G14" s="47">
        <f>SUM(G4:G13)</f>
        <v>3310731</v>
      </c>
      <c r="H14" s="52"/>
      <c r="I14" s="72"/>
      <c r="J14" s="27"/>
    </row>
    <row r="15" spans="2:8" ht="12.75">
      <c r="B15" s="24"/>
      <c r="C15" s="19"/>
      <c r="D15" s="19"/>
      <c r="E15" s="17"/>
      <c r="F15" s="19"/>
      <c r="G15" s="17"/>
      <c r="H15" s="20"/>
    </row>
    <row r="16" spans="7:8" ht="12.75">
      <c r="G16" s="17"/>
      <c r="H16" s="20"/>
    </row>
    <row r="17" ht="12.75">
      <c r="H17" s="20"/>
    </row>
    <row r="18" ht="12.75">
      <c r="H18" s="20"/>
    </row>
    <row r="19" ht="12.75">
      <c r="H19" s="20"/>
    </row>
    <row r="20" ht="12.75">
      <c r="H20" s="20"/>
    </row>
    <row r="21" ht="12.75">
      <c r="H21" s="20"/>
    </row>
    <row r="22" ht="12.75">
      <c r="H22" s="20"/>
    </row>
    <row r="23" ht="12.75">
      <c r="H23" s="20"/>
    </row>
    <row r="24" ht="12.75">
      <c r="H24" s="20"/>
    </row>
    <row r="25" ht="12.75">
      <c r="H25" s="20"/>
    </row>
    <row r="26" ht="12.75">
      <c r="H26" s="20"/>
    </row>
    <row r="27" ht="12.75">
      <c r="H27" s="20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  <row r="93" ht="12.75">
      <c r="H93" s="20"/>
    </row>
    <row r="94" ht="12.75">
      <c r="H94" s="20"/>
    </row>
    <row r="95" ht="12.75">
      <c r="H95" s="20"/>
    </row>
    <row r="96" ht="12.75">
      <c r="H96" s="20"/>
    </row>
    <row r="97" ht="12.75">
      <c r="H97" s="20"/>
    </row>
    <row r="98" ht="12.75">
      <c r="H98" s="20"/>
    </row>
    <row r="99" ht="12.75">
      <c r="H99" s="20"/>
    </row>
    <row r="100" ht="12.75">
      <c r="H100" s="20"/>
    </row>
    <row r="101" ht="12.75">
      <c r="H101" s="20"/>
    </row>
    <row r="102" ht="12.75">
      <c r="H102" s="20"/>
    </row>
    <row r="103" ht="12.75">
      <c r="H103" s="20"/>
    </row>
    <row r="104" ht="12.75">
      <c r="H104" s="20"/>
    </row>
    <row r="105" ht="12.75">
      <c r="H105" s="20"/>
    </row>
    <row r="106" ht="12.75">
      <c r="H106" s="20"/>
    </row>
    <row r="107" ht="12.75">
      <c r="H107" s="20"/>
    </row>
    <row r="108" ht="12.75">
      <c r="H108" s="20"/>
    </row>
    <row r="109" ht="12.75">
      <c r="H109" s="20"/>
    </row>
    <row r="110" ht="12.75">
      <c r="H110" s="20"/>
    </row>
    <row r="111" ht="12.75">
      <c r="H111" s="20"/>
    </row>
    <row r="112" ht="12.75">
      <c r="H112" s="20"/>
    </row>
    <row r="113" ht="12.75">
      <c r="H113" s="20"/>
    </row>
    <row r="114" ht="12.75">
      <c r="H114" s="20"/>
    </row>
    <row r="115" ht="12.75">
      <c r="H115" s="20"/>
    </row>
    <row r="116" ht="12.75">
      <c r="H116" s="20"/>
    </row>
    <row r="117" ht="12.75">
      <c r="H117" s="20"/>
    </row>
    <row r="118" ht="12.75">
      <c r="H118" s="20"/>
    </row>
    <row r="119" ht="12.75">
      <c r="H119" s="20"/>
    </row>
    <row r="120" ht="12.75">
      <c r="H120" s="20"/>
    </row>
    <row r="121" ht="12.75">
      <c r="H121" s="20"/>
    </row>
    <row r="122" ht="12.75">
      <c r="H122" s="20"/>
    </row>
    <row r="123" ht="12.75">
      <c r="H123" s="20"/>
    </row>
    <row r="124" ht="12.75">
      <c r="H124" s="20"/>
    </row>
    <row r="125" ht="12.75">
      <c r="H125" s="20"/>
    </row>
    <row r="126" ht="12.75">
      <c r="H126" s="20"/>
    </row>
    <row r="127" ht="12.75">
      <c r="H127" s="20"/>
    </row>
    <row r="128" ht="12.75">
      <c r="H128" s="20"/>
    </row>
    <row r="129" ht="12.75">
      <c r="H129" s="20"/>
    </row>
    <row r="130" ht="12.75">
      <c r="H130" s="20"/>
    </row>
    <row r="131" ht="12.75">
      <c r="H131" s="20"/>
    </row>
    <row r="132" ht="12.75">
      <c r="H132" s="20"/>
    </row>
    <row r="133" ht="12.75">
      <c r="H133" s="20"/>
    </row>
    <row r="134" ht="12.75">
      <c r="H134" s="20"/>
    </row>
    <row r="135" ht="12.75">
      <c r="H135" s="20"/>
    </row>
    <row r="136" ht="12.75">
      <c r="H136" s="20"/>
    </row>
    <row r="137" ht="12.75">
      <c r="H137" s="20"/>
    </row>
    <row r="138" ht="12.75">
      <c r="H138" s="20"/>
    </row>
    <row r="139" ht="12.75">
      <c r="H139" s="20"/>
    </row>
    <row r="140" ht="12.75">
      <c r="H140" s="20"/>
    </row>
    <row r="141" ht="12.75">
      <c r="H141" s="20"/>
    </row>
    <row r="142" ht="12.75">
      <c r="H142" s="20"/>
    </row>
    <row r="143" ht="12.75">
      <c r="H143" s="20"/>
    </row>
    <row r="144" ht="12.75">
      <c r="H144" s="20"/>
    </row>
    <row r="145" ht="12.75">
      <c r="H145" s="20"/>
    </row>
    <row r="146" ht="12.75">
      <c r="H146" s="20"/>
    </row>
    <row r="147" ht="12.75">
      <c r="H147" s="20"/>
    </row>
    <row r="148" ht="12.75">
      <c r="H148" s="20"/>
    </row>
    <row r="149" ht="12.75">
      <c r="H149" s="20"/>
    </row>
    <row r="150" ht="12.75">
      <c r="H150" s="20"/>
    </row>
    <row r="151" ht="12.75">
      <c r="H151" s="20"/>
    </row>
    <row r="152" ht="12.75">
      <c r="H152" s="20"/>
    </row>
    <row r="153" ht="12.75">
      <c r="H153" s="20"/>
    </row>
    <row r="154" ht="12.75">
      <c r="H154" s="20"/>
    </row>
    <row r="155" ht="12.75">
      <c r="H155" s="20"/>
    </row>
    <row r="156" ht="12.75">
      <c r="H156" s="20"/>
    </row>
    <row r="157" ht="12.75">
      <c r="H157" s="20"/>
    </row>
    <row r="158" ht="12.75">
      <c r="H158" s="20"/>
    </row>
    <row r="159" ht="12.75">
      <c r="H159" s="20"/>
    </row>
    <row r="160" ht="12.75">
      <c r="H160" s="20"/>
    </row>
    <row r="161" ht="12.75">
      <c r="H161" s="20"/>
    </row>
    <row r="162" ht="12.75">
      <c r="H162" s="20"/>
    </row>
    <row r="163" ht="12.75">
      <c r="H163" s="20"/>
    </row>
    <row r="164" ht="12.75">
      <c r="H164" s="20"/>
    </row>
    <row r="165" ht="12.75">
      <c r="H165" s="20"/>
    </row>
    <row r="166" ht="12.75">
      <c r="H166" s="20"/>
    </row>
    <row r="167" ht="12.75">
      <c r="H167" s="20"/>
    </row>
    <row r="168" ht="12.75">
      <c r="H168" s="20"/>
    </row>
    <row r="169" ht="12.75">
      <c r="H169" s="20"/>
    </row>
    <row r="170" ht="12.75">
      <c r="H170" s="20"/>
    </row>
    <row r="171" ht="12.75">
      <c r="H171" s="20"/>
    </row>
    <row r="172" ht="12.75">
      <c r="H172" s="20"/>
    </row>
    <row r="173" ht="12.75">
      <c r="H173" s="20"/>
    </row>
    <row r="174" ht="12.75">
      <c r="H174" s="20"/>
    </row>
    <row r="175" ht="12.75">
      <c r="H175" s="20"/>
    </row>
    <row r="176" ht="12.75">
      <c r="H176" s="20"/>
    </row>
    <row r="177" ht="12.75">
      <c r="H177" s="20"/>
    </row>
    <row r="178" ht="12.75">
      <c r="H178" s="20"/>
    </row>
    <row r="179" ht="12.75">
      <c r="H179" s="20"/>
    </row>
    <row r="180" ht="12.75">
      <c r="H180" s="20"/>
    </row>
    <row r="181" ht="12.75">
      <c r="H181" s="20"/>
    </row>
    <row r="182" ht="12.75">
      <c r="H182" s="20"/>
    </row>
    <row r="183" ht="12.75">
      <c r="H183" s="20"/>
    </row>
    <row r="184" ht="12.75">
      <c r="H184" s="20"/>
    </row>
    <row r="185" ht="12.75">
      <c r="H185" s="20"/>
    </row>
    <row r="186" ht="12.75">
      <c r="H186" s="20"/>
    </row>
    <row r="187" ht="12.75">
      <c r="H187" s="20"/>
    </row>
    <row r="188" ht="12.75">
      <c r="H188" s="20"/>
    </row>
    <row r="189" ht="12.75">
      <c r="H189" s="20"/>
    </row>
    <row r="190" ht="12.75">
      <c r="H190" s="20"/>
    </row>
    <row r="191" ht="12.75">
      <c r="H191" s="20"/>
    </row>
    <row r="192" ht="12.75">
      <c r="H192" s="20"/>
    </row>
    <row r="193" ht="12.75">
      <c r="H193" s="20"/>
    </row>
    <row r="194" ht="12.75">
      <c r="H194" s="20"/>
    </row>
    <row r="195" ht="12.75">
      <c r="H195" s="20"/>
    </row>
    <row r="196" ht="12.75">
      <c r="H196" s="20"/>
    </row>
    <row r="197" ht="12.75">
      <c r="H197" s="20"/>
    </row>
    <row r="198" ht="12.75">
      <c r="H198" s="20"/>
    </row>
    <row r="199" ht="12.75">
      <c r="H199" s="20"/>
    </row>
    <row r="200" ht="12.75">
      <c r="H200" s="20"/>
    </row>
    <row r="201" ht="12.75">
      <c r="H201" s="20"/>
    </row>
    <row r="202" ht="12.75">
      <c r="H202" s="20"/>
    </row>
    <row r="203" ht="12.75">
      <c r="H203" s="20"/>
    </row>
    <row r="204" ht="12.75">
      <c r="H204" s="20"/>
    </row>
    <row r="205" ht="12.75">
      <c r="H205" s="20"/>
    </row>
    <row r="206" ht="12.75">
      <c r="H206" s="20"/>
    </row>
    <row r="207" ht="12.75">
      <c r="H207" s="20"/>
    </row>
    <row r="208" ht="12.75">
      <c r="H208" s="20"/>
    </row>
    <row r="209" ht="12.75">
      <c r="H209" s="20"/>
    </row>
    <row r="210" ht="12.75">
      <c r="H210" s="20"/>
    </row>
    <row r="211" ht="12.75">
      <c r="H211" s="20"/>
    </row>
    <row r="212" ht="12.75">
      <c r="H212" s="20"/>
    </row>
    <row r="213" ht="12.75">
      <c r="H213" s="20"/>
    </row>
    <row r="214" ht="12.75">
      <c r="H214" s="20"/>
    </row>
    <row r="215" ht="12.75">
      <c r="H215" s="20"/>
    </row>
    <row r="216" ht="12.75">
      <c r="H216" s="20"/>
    </row>
    <row r="217" ht="12.75">
      <c r="H217" s="20"/>
    </row>
    <row r="218" ht="12.75">
      <c r="H218" s="20"/>
    </row>
    <row r="219" ht="12.75">
      <c r="H219" s="20"/>
    </row>
    <row r="220" ht="12.75">
      <c r="H220" s="20"/>
    </row>
    <row r="221" ht="12.75">
      <c r="H221" s="20"/>
    </row>
    <row r="222" ht="12.75">
      <c r="H222" s="20"/>
    </row>
    <row r="223" ht="12.75">
      <c r="H223" s="20"/>
    </row>
    <row r="224" ht="12.75">
      <c r="H224" s="20"/>
    </row>
    <row r="225" ht="12.75">
      <c r="H225" s="20"/>
    </row>
    <row r="226" ht="12.75">
      <c r="H226" s="20"/>
    </row>
    <row r="227" ht="12.75">
      <c r="H227" s="20"/>
    </row>
    <row r="228" ht="12.75">
      <c r="H228" s="20"/>
    </row>
    <row r="229" ht="12.75">
      <c r="H229" s="20"/>
    </row>
    <row r="230" ht="12.75">
      <c r="H230" s="20"/>
    </row>
    <row r="231" ht="12.75">
      <c r="H231" s="20"/>
    </row>
    <row r="232" ht="12.75">
      <c r="H232" s="20"/>
    </row>
    <row r="233" ht="12.75">
      <c r="H233" s="20"/>
    </row>
    <row r="234" ht="12.75">
      <c r="H234" s="20"/>
    </row>
    <row r="235" ht="12.75">
      <c r="H235" s="20"/>
    </row>
    <row r="236" ht="12.75">
      <c r="H236" s="20"/>
    </row>
    <row r="237" ht="12.75">
      <c r="H237" s="20"/>
    </row>
    <row r="238" ht="12.75">
      <c r="H238" s="20"/>
    </row>
    <row r="239" ht="12.75">
      <c r="H239" s="20"/>
    </row>
    <row r="240" ht="12.75">
      <c r="H240" s="20"/>
    </row>
    <row r="241" ht="12.75">
      <c r="H241" s="20"/>
    </row>
    <row r="242" ht="12.75">
      <c r="H242" s="20"/>
    </row>
    <row r="243" ht="12.75">
      <c r="H243" s="20"/>
    </row>
    <row r="244" ht="12.75">
      <c r="H244" s="20"/>
    </row>
    <row r="245" ht="12.75">
      <c r="H245" s="20"/>
    </row>
    <row r="246" ht="12.75">
      <c r="H246" s="20"/>
    </row>
    <row r="247" ht="12.75">
      <c r="H247" s="20"/>
    </row>
    <row r="248" ht="12.75">
      <c r="H248" s="20"/>
    </row>
    <row r="249" ht="12.75">
      <c r="H249" s="20"/>
    </row>
    <row r="250" ht="12.75">
      <c r="H250" s="20"/>
    </row>
    <row r="251" ht="12.75">
      <c r="H251" s="20"/>
    </row>
    <row r="252" ht="12.75">
      <c r="H252" s="20"/>
    </row>
    <row r="253" ht="12.75">
      <c r="H253" s="20"/>
    </row>
    <row r="254" ht="12.75">
      <c r="H254" s="20"/>
    </row>
    <row r="255" ht="12.75">
      <c r="H255" s="20"/>
    </row>
    <row r="256" ht="12.75">
      <c r="H256" s="20"/>
    </row>
    <row r="257" ht="12.75">
      <c r="H257" s="20"/>
    </row>
    <row r="258" ht="12.75">
      <c r="H258" s="20"/>
    </row>
    <row r="259" ht="12.75">
      <c r="H259" s="20"/>
    </row>
    <row r="260" ht="12.75">
      <c r="H260" s="20"/>
    </row>
    <row r="261" ht="12.75">
      <c r="H261" s="20"/>
    </row>
    <row r="262" ht="12.75">
      <c r="H262" s="20"/>
    </row>
    <row r="263" ht="12.75">
      <c r="H263" s="20"/>
    </row>
    <row r="264" ht="12.75">
      <c r="H264" s="20"/>
    </row>
    <row r="265" ht="12.75">
      <c r="H265" s="20"/>
    </row>
    <row r="266" ht="12.75">
      <c r="H266" s="20"/>
    </row>
    <row r="267" ht="12.75">
      <c r="H267" s="20"/>
    </row>
    <row r="268" ht="12.75">
      <c r="H268" s="20"/>
    </row>
    <row r="269" ht="12.75">
      <c r="H269" s="20"/>
    </row>
    <row r="270" ht="12.75">
      <c r="H270" s="20"/>
    </row>
    <row r="271" ht="12.75">
      <c r="H271" s="20"/>
    </row>
    <row r="272" ht="12.75">
      <c r="H272" s="20"/>
    </row>
    <row r="273" ht="12.75">
      <c r="H273" s="20"/>
    </row>
    <row r="274" ht="12.75">
      <c r="H274" s="20"/>
    </row>
    <row r="275" ht="12.75">
      <c r="H275" s="20"/>
    </row>
    <row r="276" ht="12.75">
      <c r="H276" s="20"/>
    </row>
    <row r="277" ht="12.75">
      <c r="H277" s="20"/>
    </row>
    <row r="278" ht="12.75">
      <c r="H278" s="20"/>
    </row>
    <row r="279" ht="12.75">
      <c r="H279" s="20"/>
    </row>
    <row r="280" ht="12.75">
      <c r="H280" s="20"/>
    </row>
    <row r="281" ht="12.75">
      <c r="H281" s="20"/>
    </row>
    <row r="282" ht="12.75">
      <c r="H282" s="20"/>
    </row>
    <row r="283" ht="12.75">
      <c r="H283" s="20"/>
    </row>
    <row r="284" ht="12.75">
      <c r="H284" s="20"/>
    </row>
    <row r="285" ht="12.75">
      <c r="H285" s="20"/>
    </row>
    <row r="286" ht="12.75">
      <c r="H286" s="20"/>
    </row>
    <row r="287" ht="12.75">
      <c r="H287" s="20"/>
    </row>
    <row r="288" ht="12.75">
      <c r="H288" s="20"/>
    </row>
    <row r="289" ht="12.75">
      <c r="H289" s="20"/>
    </row>
    <row r="290" ht="12.75">
      <c r="H290" s="20"/>
    </row>
    <row r="291" ht="12.75">
      <c r="H291" s="20"/>
    </row>
    <row r="292" ht="12.75">
      <c r="H292" s="20"/>
    </row>
    <row r="293" ht="12.75">
      <c r="H293" s="20"/>
    </row>
    <row r="294" ht="12.75">
      <c r="H294" s="20"/>
    </row>
    <row r="295" ht="12.75">
      <c r="H295" s="20"/>
    </row>
    <row r="296" ht="12.75">
      <c r="H296" s="20"/>
    </row>
    <row r="297" ht="12.75">
      <c r="H297" s="20"/>
    </row>
    <row r="298" ht="12.75">
      <c r="H298" s="20"/>
    </row>
    <row r="299" ht="12.75">
      <c r="H299" s="20"/>
    </row>
    <row r="300" ht="12.75">
      <c r="H300" s="20"/>
    </row>
    <row r="301" ht="12.75">
      <c r="H301" s="20"/>
    </row>
    <row r="302" ht="12.75">
      <c r="H302" s="20"/>
    </row>
    <row r="303" ht="12.75">
      <c r="H303" s="20"/>
    </row>
    <row r="304" ht="12.75">
      <c r="H304" s="20"/>
    </row>
    <row r="305" ht="12.75">
      <c r="H305" s="20"/>
    </row>
    <row r="306" ht="12.75">
      <c r="H306" s="20"/>
    </row>
    <row r="307" ht="12.75">
      <c r="H307" s="20"/>
    </row>
    <row r="308" ht="12.75">
      <c r="H308" s="20"/>
    </row>
    <row r="309" ht="12.75">
      <c r="H309" s="20"/>
    </row>
    <row r="310" ht="12.75">
      <c r="H310" s="20"/>
    </row>
    <row r="311" ht="12.75">
      <c r="H311" s="20"/>
    </row>
    <row r="312" ht="12.75">
      <c r="H312" s="20"/>
    </row>
    <row r="313" ht="12.75">
      <c r="H313" s="20"/>
    </row>
    <row r="314" ht="12.75">
      <c r="H314" s="20"/>
    </row>
    <row r="315" ht="12.75">
      <c r="H315" s="20"/>
    </row>
    <row r="316" ht="12.75">
      <c r="H316" s="20"/>
    </row>
    <row r="317" ht="12.75">
      <c r="H317" s="20"/>
    </row>
    <row r="318" ht="12.75">
      <c r="H318" s="20"/>
    </row>
    <row r="319" ht="12.75">
      <c r="H319" s="20"/>
    </row>
    <row r="320" ht="12.75">
      <c r="H320" s="20"/>
    </row>
    <row r="321" ht="12.75">
      <c r="H321" s="20"/>
    </row>
    <row r="322" ht="12.75">
      <c r="H322" s="20"/>
    </row>
    <row r="323" ht="12.75">
      <c r="H323" s="20"/>
    </row>
    <row r="324" ht="12.75">
      <c r="H324" s="20"/>
    </row>
    <row r="325" ht="12.75">
      <c r="H325" s="20"/>
    </row>
    <row r="326" ht="12.75">
      <c r="H326" s="20"/>
    </row>
    <row r="327" ht="12.75">
      <c r="H327" s="20"/>
    </row>
    <row r="328" ht="12.75">
      <c r="H328" s="20"/>
    </row>
    <row r="329" ht="12.75">
      <c r="H329" s="20"/>
    </row>
    <row r="330" ht="12.75">
      <c r="H330" s="20"/>
    </row>
    <row r="331" ht="12.75">
      <c r="H331" s="20"/>
    </row>
    <row r="332" ht="12.75">
      <c r="H332" s="20"/>
    </row>
    <row r="333" ht="12.75">
      <c r="H333" s="20"/>
    </row>
    <row r="334" ht="12.75">
      <c r="H334" s="20"/>
    </row>
    <row r="335" ht="12.75">
      <c r="H335" s="20"/>
    </row>
    <row r="336" ht="12.75">
      <c r="H336" s="20"/>
    </row>
    <row r="337" ht="12.75">
      <c r="H337" s="20"/>
    </row>
    <row r="338" ht="12.75">
      <c r="H338" s="20"/>
    </row>
    <row r="339" ht="12.75">
      <c r="H339" s="20"/>
    </row>
    <row r="340" ht="12.75">
      <c r="H340" s="20"/>
    </row>
    <row r="341" ht="12.75">
      <c r="H341" s="20"/>
    </row>
    <row r="342" ht="12.75">
      <c r="H342" s="20"/>
    </row>
    <row r="343" ht="12.75">
      <c r="H343" s="20"/>
    </row>
    <row r="344" ht="12.75">
      <c r="H344" s="20"/>
    </row>
    <row r="345" ht="12.75">
      <c r="H345" s="20"/>
    </row>
    <row r="346" ht="12.75">
      <c r="H346" s="20"/>
    </row>
    <row r="347" ht="12.75">
      <c r="H347" s="20"/>
    </row>
    <row r="348" ht="12.75">
      <c r="H348" s="20"/>
    </row>
    <row r="349" ht="12.75">
      <c r="H349" s="20"/>
    </row>
    <row r="350" ht="12.75">
      <c r="H350" s="20"/>
    </row>
    <row r="351" ht="12.75">
      <c r="H351" s="20"/>
    </row>
    <row r="352" ht="12.75">
      <c r="H352" s="20"/>
    </row>
    <row r="353" ht="12.75">
      <c r="H353" s="20"/>
    </row>
    <row r="354" ht="12.75">
      <c r="H354" s="20"/>
    </row>
    <row r="355" ht="12.75">
      <c r="H355" s="20"/>
    </row>
    <row r="356" ht="12.75">
      <c r="H356" s="20"/>
    </row>
    <row r="357" ht="12.75">
      <c r="H357" s="20"/>
    </row>
    <row r="358" ht="12.75">
      <c r="H358" s="20"/>
    </row>
    <row r="359" ht="12.75">
      <c r="H359" s="20"/>
    </row>
    <row r="360" ht="12.75">
      <c r="H360" s="20"/>
    </row>
    <row r="361" ht="12.75">
      <c r="H361" s="20"/>
    </row>
    <row r="362" ht="12.75">
      <c r="H362" s="20"/>
    </row>
    <row r="363" ht="12.75">
      <c r="H363" s="20"/>
    </row>
    <row r="364" ht="12.75">
      <c r="H364" s="20"/>
    </row>
    <row r="365" ht="12.75">
      <c r="H365" s="20"/>
    </row>
    <row r="366" ht="12.75">
      <c r="H366" s="20"/>
    </row>
    <row r="367" ht="12.75">
      <c r="H367" s="20"/>
    </row>
    <row r="368" ht="12.75">
      <c r="H368" s="20"/>
    </row>
    <row r="369" ht="12.75">
      <c r="H369" s="20"/>
    </row>
    <row r="370" ht="12.75">
      <c r="H370" s="20"/>
    </row>
    <row r="371" ht="12.75">
      <c r="H371" s="20"/>
    </row>
    <row r="372" ht="12.75">
      <c r="H372" s="20"/>
    </row>
    <row r="373" ht="12.75">
      <c r="H373" s="20"/>
    </row>
    <row r="374" ht="12.75">
      <c r="H374" s="20"/>
    </row>
    <row r="375" ht="12.75">
      <c r="H375" s="20"/>
    </row>
    <row r="376" ht="12.75">
      <c r="H376" s="20"/>
    </row>
    <row r="377" ht="12.75">
      <c r="H377" s="20"/>
    </row>
    <row r="378" ht="12.75">
      <c r="H378" s="20"/>
    </row>
    <row r="379" ht="12.75">
      <c r="H379" s="20"/>
    </row>
    <row r="380" ht="12.75">
      <c r="H380" s="20"/>
    </row>
    <row r="381" ht="12.75">
      <c r="H381" s="20"/>
    </row>
    <row r="382" ht="12.75">
      <c r="H382" s="20"/>
    </row>
    <row r="383" ht="12.75">
      <c r="H383" s="20"/>
    </row>
    <row r="384" ht="12.75">
      <c r="H384" s="20"/>
    </row>
    <row r="385" ht="12.75">
      <c r="H385" s="20"/>
    </row>
    <row r="386" ht="12.75">
      <c r="H386" s="20"/>
    </row>
    <row r="387" ht="12.75">
      <c r="H387" s="20"/>
    </row>
    <row r="388" ht="12.75">
      <c r="H388" s="20"/>
    </row>
    <row r="389" ht="12.75">
      <c r="H389" s="20"/>
    </row>
    <row r="390" ht="12.75">
      <c r="H390" s="20"/>
    </row>
    <row r="391" ht="12.75">
      <c r="H391" s="20"/>
    </row>
    <row r="392" ht="12.75">
      <c r="H392" s="20"/>
    </row>
    <row r="393" ht="12.75">
      <c r="H393" s="20"/>
    </row>
    <row r="394" ht="12.75">
      <c r="H394" s="20"/>
    </row>
    <row r="395" ht="12.75">
      <c r="H395" s="20"/>
    </row>
    <row r="396" ht="12.75">
      <c r="H396" s="20"/>
    </row>
    <row r="397" ht="12.75">
      <c r="H397" s="20"/>
    </row>
    <row r="398" ht="12.75">
      <c r="H398" s="20"/>
    </row>
    <row r="399" ht="12.75">
      <c r="H399" s="20"/>
    </row>
    <row r="400" ht="12.75">
      <c r="H400" s="20"/>
    </row>
    <row r="401" ht="12.75">
      <c r="H401" s="20"/>
    </row>
    <row r="402" ht="12.75">
      <c r="H402" s="20"/>
    </row>
    <row r="403" ht="12.75">
      <c r="H403" s="20"/>
    </row>
    <row r="404" ht="12.75">
      <c r="H404" s="20"/>
    </row>
    <row r="405" ht="12.75">
      <c r="H405" s="20"/>
    </row>
    <row r="406" ht="12.75">
      <c r="H406" s="20"/>
    </row>
    <row r="407" ht="12.75">
      <c r="H407" s="20"/>
    </row>
    <row r="408" ht="12.75">
      <c r="H408" s="20"/>
    </row>
    <row r="409" ht="12.75">
      <c r="H409" s="20"/>
    </row>
    <row r="410" ht="12.75">
      <c r="H410" s="20"/>
    </row>
    <row r="411" ht="12.75">
      <c r="H411" s="20"/>
    </row>
    <row r="412" ht="12.75">
      <c r="H412" s="20"/>
    </row>
    <row r="413" ht="12.75">
      <c r="H413" s="20"/>
    </row>
    <row r="414" ht="12.75">
      <c r="H414" s="20"/>
    </row>
    <row r="415" ht="12.75">
      <c r="H415" s="20"/>
    </row>
    <row r="416" ht="12.75">
      <c r="H416" s="20"/>
    </row>
    <row r="417" ht="12.75">
      <c r="H417" s="20"/>
    </row>
    <row r="418" ht="12.75">
      <c r="H418" s="20"/>
    </row>
    <row r="419" ht="12.75">
      <c r="H419" s="20"/>
    </row>
    <row r="420" ht="12.75">
      <c r="H420" s="20"/>
    </row>
    <row r="421" ht="12.75">
      <c r="H421" s="20"/>
    </row>
    <row r="422" ht="12.75">
      <c r="H422" s="20"/>
    </row>
    <row r="423" ht="12.75">
      <c r="H423" s="20"/>
    </row>
    <row r="424" ht="12.75">
      <c r="H424" s="20"/>
    </row>
    <row r="425" ht="12.75">
      <c r="H425" s="20"/>
    </row>
    <row r="426" ht="12.75">
      <c r="H426" s="20"/>
    </row>
    <row r="427" ht="12.75">
      <c r="H427" s="20"/>
    </row>
    <row r="428" ht="12.75">
      <c r="H428" s="20"/>
    </row>
    <row r="429" ht="12.75">
      <c r="H429" s="20"/>
    </row>
    <row r="430" ht="12.75">
      <c r="H430" s="20"/>
    </row>
    <row r="431" ht="12.75">
      <c r="H431" s="20"/>
    </row>
    <row r="432" ht="12.75">
      <c r="H432" s="20"/>
    </row>
    <row r="433" ht="12.75">
      <c r="H433" s="20"/>
    </row>
    <row r="434" ht="12.75">
      <c r="H434" s="20"/>
    </row>
    <row r="435" ht="12.75">
      <c r="H435" s="20"/>
    </row>
    <row r="436" ht="12.75">
      <c r="H436" s="20"/>
    </row>
    <row r="437" ht="12.75">
      <c r="H437" s="20"/>
    </row>
    <row r="438" ht="12.75">
      <c r="H438" s="20"/>
    </row>
    <row r="439" ht="12.75">
      <c r="H439" s="20"/>
    </row>
    <row r="440" ht="12.75">
      <c r="H440" s="20"/>
    </row>
    <row r="441" ht="12.75">
      <c r="H441" s="20"/>
    </row>
    <row r="442" ht="12.75">
      <c r="H442" s="20"/>
    </row>
    <row r="443" ht="12.75">
      <c r="H443" s="20"/>
    </row>
    <row r="444" ht="12.75">
      <c r="H444" s="20"/>
    </row>
    <row r="445" ht="12.75">
      <c r="H445" s="20"/>
    </row>
    <row r="446" ht="12.75">
      <c r="H446" s="20"/>
    </row>
    <row r="447" ht="12.75">
      <c r="H447" s="20"/>
    </row>
    <row r="448" ht="12.75">
      <c r="H448" s="20"/>
    </row>
    <row r="449" ht="12.75">
      <c r="H449" s="20"/>
    </row>
    <row r="450" ht="12.75">
      <c r="H450" s="20"/>
    </row>
    <row r="451" ht="12.75">
      <c r="H451" s="20"/>
    </row>
    <row r="452" ht="12.75">
      <c r="H452" s="20"/>
    </row>
    <row r="453" ht="12.75">
      <c r="H453" s="20"/>
    </row>
    <row r="454" ht="12.75">
      <c r="H454" s="20"/>
    </row>
    <row r="455" ht="12.75">
      <c r="H455" s="20"/>
    </row>
    <row r="456" ht="12.75">
      <c r="H456" s="20"/>
    </row>
    <row r="457" ht="12.75">
      <c r="H457" s="20"/>
    </row>
    <row r="458" ht="12.75">
      <c r="H458" s="20"/>
    </row>
    <row r="459" ht="12.75">
      <c r="H459" s="20"/>
    </row>
    <row r="460" ht="12.75">
      <c r="H460" s="20"/>
    </row>
    <row r="461" ht="12.75">
      <c r="H461" s="20"/>
    </row>
    <row r="462" ht="12.75">
      <c r="H462" s="20"/>
    </row>
    <row r="463" ht="12.75">
      <c r="H463" s="20"/>
    </row>
    <row r="464" ht="12.75">
      <c r="H464" s="20"/>
    </row>
    <row r="465" ht="12.75">
      <c r="H465" s="20"/>
    </row>
    <row r="466" ht="12.75">
      <c r="H466" s="20"/>
    </row>
    <row r="467" ht="12.75">
      <c r="H467" s="20"/>
    </row>
    <row r="468" ht="12.75">
      <c r="H468" s="20"/>
    </row>
    <row r="469" ht="12.75">
      <c r="H469" s="20"/>
    </row>
    <row r="470" ht="12.75">
      <c r="H470" s="20"/>
    </row>
    <row r="471" ht="12.75">
      <c r="H471" s="20"/>
    </row>
    <row r="472" ht="12.75">
      <c r="H472" s="20"/>
    </row>
    <row r="473" ht="12.75">
      <c r="H473" s="20"/>
    </row>
    <row r="474" ht="12.75">
      <c r="H474" s="20"/>
    </row>
    <row r="475" ht="12.75">
      <c r="H475" s="20"/>
    </row>
    <row r="476" ht="12.75">
      <c r="H476" s="20"/>
    </row>
    <row r="477" ht="12.75">
      <c r="H477" s="20"/>
    </row>
    <row r="478" ht="12.75">
      <c r="H478" s="20"/>
    </row>
    <row r="479" ht="12.75">
      <c r="H479" s="20"/>
    </row>
    <row r="480" ht="12.75">
      <c r="H480" s="20"/>
    </row>
    <row r="481" ht="12.75">
      <c r="H481" s="20"/>
    </row>
    <row r="482" ht="12.75">
      <c r="H482" s="20"/>
    </row>
    <row r="483" ht="12.75">
      <c r="H483" s="20"/>
    </row>
    <row r="484" ht="12.75">
      <c r="H484" s="20"/>
    </row>
    <row r="485" ht="12.75">
      <c r="H485" s="20"/>
    </row>
    <row r="486" ht="12.75">
      <c r="H486" s="20"/>
    </row>
    <row r="487" ht="12.75">
      <c r="H487" s="20"/>
    </row>
    <row r="488" ht="12.75">
      <c r="H488" s="20"/>
    </row>
    <row r="489" ht="12.75">
      <c r="H489" s="20"/>
    </row>
    <row r="490" ht="12.75">
      <c r="H490" s="20"/>
    </row>
    <row r="491" ht="12.75">
      <c r="H491" s="20"/>
    </row>
    <row r="492" ht="12.75">
      <c r="H492" s="20"/>
    </row>
    <row r="493" ht="12.75">
      <c r="H493" s="20"/>
    </row>
    <row r="494" ht="12.75">
      <c r="H494" s="20"/>
    </row>
    <row r="495" ht="12.75">
      <c r="H495" s="20"/>
    </row>
    <row r="496" ht="12.75">
      <c r="H496" s="20"/>
    </row>
    <row r="497" ht="12.75">
      <c r="H497" s="20"/>
    </row>
    <row r="498" ht="12.75">
      <c r="H498" s="20"/>
    </row>
    <row r="499" ht="12.75">
      <c r="H499" s="20"/>
    </row>
    <row r="500" ht="12.75">
      <c r="H500" s="20"/>
    </row>
    <row r="501" ht="12.75">
      <c r="H501" s="20"/>
    </row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="148" zoomScaleNormal="148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0" sqref="F10"/>
    </sheetView>
  </sheetViews>
  <sheetFormatPr defaultColWidth="8.8515625" defaultRowHeight="12.75"/>
  <cols>
    <col min="1" max="1" width="3.7109375" style="5" customWidth="1"/>
    <col min="2" max="2" width="6.7109375" style="0" customWidth="1"/>
    <col min="3" max="4" width="9.7109375" style="7" customWidth="1"/>
    <col min="5" max="5" width="30.7109375" style="0" customWidth="1"/>
    <col min="6" max="6" width="18.00390625" style="79" customWidth="1"/>
    <col min="7" max="7" width="16.00390625" style="0" customWidth="1"/>
    <col min="8" max="8" width="10.421875" style="5" customWidth="1"/>
    <col min="9" max="9" width="9.7109375" style="9" customWidth="1"/>
    <col min="10" max="11" width="10.7109375" style="0" bestFit="1" customWidth="1"/>
  </cols>
  <sheetData>
    <row r="1" spans="2:10" ht="12.75">
      <c r="B1" s="1" t="s">
        <v>23</v>
      </c>
      <c r="C1" s="9"/>
      <c r="D1" s="9"/>
      <c r="F1" s="21"/>
      <c r="J1" s="26"/>
    </row>
    <row r="2" spans="2:8" ht="13.5" thickBot="1">
      <c r="B2" s="14"/>
      <c r="H2" s="10"/>
    </row>
    <row r="3" spans="1:9" ht="15" thickBot="1" thickTop="1">
      <c r="A3" s="15" t="s">
        <v>33</v>
      </c>
      <c r="B3" s="15" t="s">
        <v>34</v>
      </c>
      <c r="C3" s="8" t="s">
        <v>35</v>
      </c>
      <c r="D3" s="8" t="s">
        <v>20</v>
      </c>
      <c r="E3" s="3" t="s">
        <v>36</v>
      </c>
      <c r="F3" s="42" t="s">
        <v>42</v>
      </c>
      <c r="G3" s="3" t="s">
        <v>27</v>
      </c>
      <c r="H3" s="11" t="s">
        <v>37</v>
      </c>
      <c r="I3" s="8" t="s">
        <v>38</v>
      </c>
    </row>
    <row r="4" spans="1:9" ht="13.5" thickTop="1">
      <c r="A4" s="33">
        <v>16</v>
      </c>
      <c r="B4" s="61">
        <v>157</v>
      </c>
      <c r="C4" s="36">
        <v>42205</v>
      </c>
      <c r="D4" s="97" t="s">
        <v>28</v>
      </c>
      <c r="E4" s="98" t="s">
        <v>71</v>
      </c>
      <c r="F4" s="114" t="s">
        <v>72</v>
      </c>
      <c r="G4" s="57">
        <v>31820</v>
      </c>
      <c r="H4" s="22">
        <v>14923704</v>
      </c>
      <c r="I4" s="18"/>
    </row>
    <row r="5" spans="1:9" ht="12.75">
      <c r="A5" s="33"/>
      <c r="B5" s="61"/>
      <c r="C5" s="36"/>
      <c r="D5" s="18"/>
      <c r="E5" s="57"/>
      <c r="F5" s="85"/>
      <c r="G5" s="57"/>
      <c r="H5" s="22">
        <v>14923704</v>
      </c>
      <c r="I5" s="18"/>
    </row>
    <row r="6" spans="1:9" ht="12.75">
      <c r="A6" s="33"/>
      <c r="B6" s="61"/>
      <c r="C6" s="36"/>
      <c r="D6" s="18"/>
      <c r="E6" s="57"/>
      <c r="F6" s="85"/>
      <c r="G6" s="57"/>
      <c r="H6" s="22">
        <v>14923704</v>
      </c>
      <c r="I6" s="18"/>
    </row>
    <row r="7" spans="1:9" ht="12.75">
      <c r="A7" s="33"/>
      <c r="B7" s="61"/>
      <c r="C7" s="36"/>
      <c r="D7" s="18"/>
      <c r="E7" s="57"/>
      <c r="F7" s="85"/>
      <c r="G7" s="57"/>
      <c r="H7" s="22">
        <v>14923704</v>
      </c>
      <c r="I7" s="18"/>
    </row>
    <row r="8" spans="1:9" ht="12.75">
      <c r="A8" s="33"/>
      <c r="B8" s="61"/>
      <c r="C8" s="36"/>
      <c r="D8" s="18"/>
      <c r="E8" s="57"/>
      <c r="F8" s="85"/>
      <c r="G8" s="57"/>
      <c r="H8" s="22">
        <v>14923704</v>
      </c>
      <c r="I8" s="18"/>
    </row>
    <row r="9" spans="1:8" ht="13.5" thickBot="1">
      <c r="A9" s="33"/>
      <c r="B9" s="33"/>
      <c r="C9" s="36"/>
      <c r="D9" s="18"/>
      <c r="F9" s="84"/>
      <c r="H9" s="22"/>
    </row>
    <row r="10" spans="1:9" ht="13.5" thickBot="1">
      <c r="A10" s="53"/>
      <c r="B10" s="45"/>
      <c r="C10" s="46"/>
      <c r="D10" s="46"/>
      <c r="E10" s="45"/>
      <c r="F10" s="86"/>
      <c r="G10" s="47">
        <f>SUM(G4:G9)</f>
        <v>31820</v>
      </c>
      <c r="H10" s="50"/>
      <c r="I10" s="91"/>
    </row>
    <row r="12" ht="12.75">
      <c r="G12" s="17"/>
    </row>
  </sheetData>
  <sheetProtection/>
  <printOptions/>
  <pageMargins left="0.5" right="0" top="0.5" bottom="0.5" header="0.25" footer="0.25"/>
  <pageSetup orientation="landscape"/>
  <headerFooter alignWithMargins="0">
    <oddHeader>&amp;C&amp;A</oddHeader>
    <oddFooter>&amp;L&amp;A&amp;Cpage &amp;P of &amp;N&amp;Ras of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="160" zoomScaleNormal="160" zoomScalePageLayoutView="0" workbookViewId="0" topLeftCell="A1">
      <selection activeCell="F7" sqref="F7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4" width="9.7109375" style="5" customWidth="1"/>
    <col min="5" max="5" width="32.7109375" style="0" customWidth="1"/>
    <col min="6" max="6" width="15.7109375" style="56" customWidth="1"/>
    <col min="7" max="7" width="14.140625" style="0" customWidth="1"/>
    <col min="8" max="8" width="10.7109375" style="0" customWidth="1"/>
    <col min="9" max="9" width="9.7109375" style="5" customWidth="1"/>
    <col min="10" max="10" width="8.8515625" style="0" customWidth="1"/>
    <col min="11" max="11" width="9.7109375" style="0" bestFit="1" customWidth="1"/>
  </cols>
  <sheetData>
    <row r="1" spans="1:10" ht="12.75">
      <c r="A1" s="5"/>
      <c r="B1" s="1" t="s">
        <v>23</v>
      </c>
      <c r="C1" s="9"/>
      <c r="D1" s="9"/>
      <c r="F1" s="21"/>
      <c r="H1" s="5"/>
      <c r="I1" s="9"/>
      <c r="J1" s="26"/>
    </row>
    <row r="2" spans="2:9" ht="13.5" thickBot="1">
      <c r="B2" s="21"/>
      <c r="C2" s="9"/>
      <c r="D2" s="9"/>
      <c r="H2" s="10"/>
      <c r="I2" s="9"/>
    </row>
    <row r="3" spans="1:9" ht="15" thickBot="1" thickTop="1">
      <c r="A3" s="16" t="s">
        <v>33</v>
      </c>
      <c r="B3" s="16" t="s">
        <v>34</v>
      </c>
      <c r="C3" s="8" t="s">
        <v>35</v>
      </c>
      <c r="D3" s="8" t="s">
        <v>20</v>
      </c>
      <c r="E3" s="3" t="s">
        <v>36</v>
      </c>
      <c r="F3" s="42" t="s">
        <v>42</v>
      </c>
      <c r="G3" s="3" t="s">
        <v>27</v>
      </c>
      <c r="H3" s="11" t="s">
        <v>37</v>
      </c>
      <c r="I3" s="8" t="s">
        <v>38</v>
      </c>
    </row>
    <row r="4" spans="1:9" ht="13.5" thickTop="1">
      <c r="A4" s="78">
        <v>16</v>
      </c>
      <c r="B4" s="33">
        <v>157</v>
      </c>
      <c r="C4" s="36">
        <v>42205</v>
      </c>
      <c r="D4" s="97" t="s">
        <v>12</v>
      </c>
      <c r="E4" s="98" t="s">
        <v>15</v>
      </c>
      <c r="F4" s="99" t="s">
        <v>73</v>
      </c>
      <c r="G4" s="57">
        <v>223200</v>
      </c>
      <c r="H4" s="22">
        <v>14923704</v>
      </c>
      <c r="I4" s="18"/>
    </row>
    <row r="5" spans="1:9" ht="12.75">
      <c r="A5" s="78"/>
      <c r="B5" s="33"/>
      <c r="C5" s="36"/>
      <c r="D5" s="97"/>
      <c r="E5" s="98"/>
      <c r="F5" s="99"/>
      <c r="G5" s="57"/>
      <c r="H5" s="22"/>
      <c r="I5" s="18"/>
    </row>
    <row r="6" spans="1:9" ht="12.75">
      <c r="A6" s="78"/>
      <c r="B6" s="33"/>
      <c r="C6" s="36"/>
      <c r="D6" s="97"/>
      <c r="E6" s="98"/>
      <c r="F6" s="99"/>
      <c r="G6" s="57"/>
      <c r="H6" s="22"/>
      <c r="I6" s="18"/>
    </row>
    <row r="7" spans="1:9" ht="12.75">
      <c r="A7" s="78"/>
      <c r="B7" s="33"/>
      <c r="C7" s="36"/>
      <c r="D7" s="97"/>
      <c r="E7" s="98"/>
      <c r="F7" s="99"/>
      <c r="G7" s="57"/>
      <c r="H7" s="10"/>
      <c r="I7" s="18"/>
    </row>
    <row r="8" spans="1:9" ht="12.75">
      <c r="A8" s="78"/>
      <c r="B8" s="33"/>
      <c r="C8" s="36"/>
      <c r="D8" s="97"/>
      <c r="E8" s="98"/>
      <c r="F8" s="99"/>
      <c r="G8" s="57"/>
      <c r="H8" s="10"/>
      <c r="I8" s="18"/>
    </row>
    <row r="9" spans="1:9" s="17" customFormat="1" ht="13.5" thickBot="1">
      <c r="A9"/>
      <c r="B9" s="21"/>
      <c r="C9" s="9"/>
      <c r="D9" s="9"/>
      <c r="E9"/>
      <c r="F9" s="56"/>
      <c r="G9"/>
      <c r="H9" s="10"/>
      <c r="I9" s="9"/>
    </row>
    <row r="10" spans="1:9" s="17" customFormat="1" ht="13.5" thickBot="1">
      <c r="A10" s="44"/>
      <c r="B10" s="51"/>
      <c r="C10" s="48"/>
      <c r="D10" s="48"/>
      <c r="E10" s="45"/>
      <c r="F10" s="87"/>
      <c r="G10" s="47">
        <f>SUM(G4:G9)</f>
        <v>223200</v>
      </c>
      <c r="H10" s="49"/>
      <c r="I10" s="48"/>
    </row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="154" zoomScaleNormal="154" zoomScalePageLayoutView="0" workbookViewId="0" topLeftCell="A1">
      <pane ySplit="3" topLeftCell="A4" activePane="bottomLeft" state="frozen"/>
      <selection pane="topLeft" activeCell="A1" sqref="A1"/>
      <selection pane="bottomLeft" activeCell="F19" sqref="F19"/>
    </sheetView>
  </sheetViews>
  <sheetFormatPr defaultColWidth="8.8515625" defaultRowHeight="12.75"/>
  <cols>
    <col min="1" max="1" width="3.7109375" style="5" customWidth="1"/>
    <col min="2" max="2" width="6.421875" style="21" customWidth="1"/>
    <col min="3" max="4" width="9.140625" style="7" customWidth="1"/>
    <col min="5" max="5" width="30.7109375" style="0" customWidth="1"/>
    <col min="6" max="6" width="15.7109375" style="7" customWidth="1"/>
    <col min="7" max="7" width="14.7109375" style="0" customWidth="1"/>
    <col min="8" max="8" width="11.28125" style="10" customWidth="1"/>
    <col min="9" max="9" width="9.7109375" style="9" customWidth="1"/>
    <col min="10" max="10" width="11.421875" style="0" bestFit="1" customWidth="1"/>
  </cols>
  <sheetData>
    <row r="1" spans="2:10" ht="12.75">
      <c r="B1" s="1" t="s">
        <v>23</v>
      </c>
      <c r="C1" s="9"/>
      <c r="D1" s="9"/>
      <c r="F1" s="9"/>
      <c r="H1" s="5"/>
      <c r="J1" s="26"/>
    </row>
    <row r="2" ht="13.5" thickBot="1"/>
    <row r="3" spans="1:9" ht="15" thickBot="1" thickTop="1">
      <c r="A3" s="16" t="s">
        <v>33</v>
      </c>
      <c r="B3" s="16" t="s">
        <v>34</v>
      </c>
      <c r="C3" s="8" t="s">
        <v>35</v>
      </c>
      <c r="D3" s="8" t="s">
        <v>20</v>
      </c>
      <c r="E3" s="3" t="s">
        <v>36</v>
      </c>
      <c r="F3" s="8" t="s">
        <v>42</v>
      </c>
      <c r="G3" s="3" t="s">
        <v>27</v>
      </c>
      <c r="H3" s="11" t="s">
        <v>37</v>
      </c>
      <c r="I3" s="8" t="s">
        <v>38</v>
      </c>
    </row>
    <row r="4" spans="1:9" s="90" customFormat="1" ht="13.5" thickTop="1">
      <c r="A4" s="35">
        <v>16</v>
      </c>
      <c r="B4" s="35">
        <v>157</v>
      </c>
      <c r="C4" s="112">
        <v>42205</v>
      </c>
      <c r="D4" s="115" t="s">
        <v>31</v>
      </c>
      <c r="E4" s="98" t="s">
        <v>6</v>
      </c>
      <c r="F4" s="116" t="s">
        <v>74</v>
      </c>
      <c r="G4" s="113">
        <f>2238.75+11295</f>
        <v>13533.75</v>
      </c>
      <c r="H4" s="22">
        <v>14923704</v>
      </c>
      <c r="I4" s="60"/>
    </row>
    <row r="5" spans="1:9" s="90" customFormat="1" ht="12.75">
      <c r="A5" s="35">
        <v>16</v>
      </c>
      <c r="B5" s="35">
        <v>157</v>
      </c>
      <c r="C5" s="112">
        <v>42205</v>
      </c>
      <c r="D5" s="115" t="s">
        <v>31</v>
      </c>
      <c r="E5" s="98" t="s">
        <v>6</v>
      </c>
      <c r="F5" s="116" t="s">
        <v>75</v>
      </c>
      <c r="G5" s="113">
        <v>15057</v>
      </c>
      <c r="H5" s="22">
        <v>14923704</v>
      </c>
      <c r="I5" s="60"/>
    </row>
    <row r="6" spans="1:9" s="90" customFormat="1" ht="12.75">
      <c r="A6" s="35">
        <v>16</v>
      </c>
      <c r="B6" s="35">
        <v>158</v>
      </c>
      <c r="C6" s="112">
        <v>42235</v>
      </c>
      <c r="D6" s="60" t="s">
        <v>31</v>
      </c>
      <c r="E6" s="98" t="s">
        <v>6</v>
      </c>
      <c r="F6" s="78" t="s">
        <v>78</v>
      </c>
      <c r="G6" s="113">
        <v>110862</v>
      </c>
      <c r="H6" s="22">
        <v>14923704</v>
      </c>
      <c r="I6" s="60"/>
    </row>
    <row r="7" spans="1:9" s="90" customFormat="1" ht="12.75">
      <c r="A7" s="35">
        <v>16</v>
      </c>
      <c r="B7" s="35">
        <v>158</v>
      </c>
      <c r="C7" s="112">
        <v>42235</v>
      </c>
      <c r="D7" s="60" t="s">
        <v>31</v>
      </c>
      <c r="E7" s="98" t="s">
        <v>6</v>
      </c>
      <c r="F7" s="78" t="s">
        <v>79</v>
      </c>
      <c r="G7" s="113">
        <v>14838.75</v>
      </c>
      <c r="H7" s="22">
        <v>14923704</v>
      </c>
      <c r="I7" s="60"/>
    </row>
    <row r="8" spans="1:9" s="90" customFormat="1" ht="12.75">
      <c r="A8" s="35">
        <v>16</v>
      </c>
      <c r="B8" s="35">
        <v>158</v>
      </c>
      <c r="C8" s="112">
        <v>42235</v>
      </c>
      <c r="D8" s="60" t="s">
        <v>31</v>
      </c>
      <c r="E8" s="98" t="s">
        <v>46</v>
      </c>
      <c r="F8" s="78" t="s">
        <v>80</v>
      </c>
      <c r="G8" s="113">
        <v>9587.87</v>
      </c>
      <c r="H8" s="22">
        <v>14923704</v>
      </c>
      <c r="I8" s="60"/>
    </row>
    <row r="9" spans="1:9" s="90" customFormat="1" ht="12.75">
      <c r="A9" s="35">
        <v>16</v>
      </c>
      <c r="B9" s="35">
        <v>159</v>
      </c>
      <c r="C9" s="112">
        <v>42268</v>
      </c>
      <c r="D9" s="115" t="s">
        <v>31</v>
      </c>
      <c r="E9" s="98" t="s">
        <v>6</v>
      </c>
      <c r="F9" s="116" t="s">
        <v>83</v>
      </c>
      <c r="G9" s="113">
        <v>1063.3</v>
      </c>
      <c r="H9" s="22"/>
      <c r="I9" s="60"/>
    </row>
    <row r="10" spans="1:9" s="90" customFormat="1" ht="12.75">
      <c r="A10" s="35">
        <v>16</v>
      </c>
      <c r="B10" s="35">
        <v>159</v>
      </c>
      <c r="C10" s="112">
        <v>42268</v>
      </c>
      <c r="D10" s="115" t="s">
        <v>31</v>
      </c>
      <c r="E10" s="98" t="s">
        <v>15</v>
      </c>
      <c r="F10" s="116" t="s">
        <v>84</v>
      </c>
      <c r="G10" s="113">
        <v>567247.8</v>
      </c>
      <c r="H10" s="22"/>
      <c r="I10" s="60"/>
    </row>
    <row r="11" spans="1:9" s="90" customFormat="1" ht="12.75">
      <c r="A11" s="35"/>
      <c r="B11" s="35"/>
      <c r="C11" s="112"/>
      <c r="D11" s="60"/>
      <c r="E11" s="98"/>
      <c r="F11" s="78"/>
      <c r="G11" s="113"/>
      <c r="H11" s="22"/>
      <c r="I11" s="60"/>
    </row>
    <row r="12" spans="1:9" s="90" customFormat="1" ht="12.75">
      <c r="A12" s="35"/>
      <c r="B12" s="35"/>
      <c r="C12" s="112"/>
      <c r="D12" s="60"/>
      <c r="E12" s="98"/>
      <c r="F12" s="78"/>
      <c r="G12" s="113"/>
      <c r="H12" s="22"/>
      <c r="I12" s="60"/>
    </row>
    <row r="13" spans="1:9" s="90" customFormat="1" ht="12.75">
      <c r="A13" s="35"/>
      <c r="B13" s="35"/>
      <c r="C13" s="112"/>
      <c r="D13" s="60"/>
      <c r="E13" s="98"/>
      <c r="F13" s="78"/>
      <c r="G13" s="113"/>
      <c r="H13" s="22"/>
      <c r="I13" s="60"/>
    </row>
    <row r="14" spans="1:9" s="90" customFormat="1" ht="12.75">
      <c r="A14" s="35"/>
      <c r="B14" s="35"/>
      <c r="C14" s="112"/>
      <c r="D14" s="60"/>
      <c r="E14" s="98"/>
      <c r="F14" s="78"/>
      <c r="G14" s="113"/>
      <c r="H14" s="22"/>
      <c r="I14" s="60"/>
    </row>
    <row r="15" spans="1:9" s="90" customFormat="1" ht="12.75">
      <c r="A15" s="35"/>
      <c r="B15" s="35"/>
      <c r="C15" s="112"/>
      <c r="D15" s="60"/>
      <c r="E15" s="98"/>
      <c r="F15" s="78"/>
      <c r="G15" s="113"/>
      <c r="H15" s="22"/>
      <c r="I15" s="60"/>
    </row>
    <row r="16" spans="1:9" s="90" customFormat="1" ht="12.75">
      <c r="A16" s="35"/>
      <c r="B16" s="35"/>
      <c r="C16" s="112"/>
      <c r="D16" s="60"/>
      <c r="E16" s="98"/>
      <c r="F16" s="78"/>
      <c r="G16" s="113"/>
      <c r="H16" s="22"/>
      <c r="I16" s="60"/>
    </row>
    <row r="17" spans="1:6" ht="13.5" thickBot="1">
      <c r="A17" s="33"/>
      <c r="B17" s="33"/>
      <c r="C17" s="36"/>
      <c r="D17" s="36"/>
      <c r="F17" s="64"/>
    </row>
    <row r="18" spans="1:9" s="17" customFormat="1" ht="13.5" thickBot="1">
      <c r="A18" s="53"/>
      <c r="B18" s="51"/>
      <c r="C18" s="46"/>
      <c r="D18" s="46"/>
      <c r="E18" s="45"/>
      <c r="F18" s="45"/>
      <c r="G18" s="47">
        <f>SUM(G4:G17)</f>
        <v>732190.47</v>
      </c>
      <c r="H18" s="49"/>
      <c r="I18" s="48"/>
    </row>
    <row r="19" ht="12.75">
      <c r="F19" s="63"/>
    </row>
  </sheetData>
  <sheetProtection/>
  <printOptions/>
  <pageMargins left="0.5" right="0" top="0.5" bottom="0.5" header="0.25" footer="0.25"/>
  <pageSetup horizontalDpi="300" verticalDpi="300" orientation="landscape"/>
  <headerFooter alignWithMargins="0">
    <oddHeader>&amp;C&amp;A</oddHeader>
    <oddFooter>&amp;L&amp;A&amp;Cpage &amp;P of &amp;N&amp;Ras of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60" zoomScaleNormal="160" zoomScalePageLayoutView="0" workbookViewId="0" topLeftCell="A1">
      <selection activeCell="G17" sqref="G17"/>
    </sheetView>
  </sheetViews>
  <sheetFormatPr defaultColWidth="8.8515625" defaultRowHeight="12.75"/>
  <cols>
    <col min="1" max="1" width="3.7109375" style="5" customWidth="1"/>
    <col min="2" max="2" width="9.8515625" style="21" customWidth="1"/>
    <col min="3" max="3" width="9.7109375" style="59" bestFit="1" customWidth="1"/>
    <col min="4" max="4" width="12.7109375" style="9" customWidth="1"/>
    <col min="5" max="5" width="32.00390625" style="0" customWidth="1"/>
    <col min="6" max="6" width="25.7109375" style="0" customWidth="1"/>
    <col min="7" max="7" width="14.7109375" style="34" customWidth="1"/>
    <col min="8" max="8" width="10.7109375" style="14" customWidth="1"/>
    <col min="9" max="9" width="9.7109375" style="9" customWidth="1"/>
    <col min="10" max="10" width="9.7109375" style="0" bestFit="1" customWidth="1"/>
  </cols>
  <sheetData>
    <row r="1" spans="2:10" ht="12.75">
      <c r="B1" s="1" t="s">
        <v>23</v>
      </c>
      <c r="C1" s="9"/>
      <c r="F1" s="9"/>
      <c r="G1"/>
      <c r="H1" s="5"/>
      <c r="J1" s="26"/>
    </row>
    <row r="2" ht="13.5" thickBot="1">
      <c r="H2" s="10"/>
    </row>
    <row r="3" spans="1:9" ht="15" thickBot="1" thickTop="1">
      <c r="A3" s="16" t="s">
        <v>33</v>
      </c>
      <c r="B3" s="16" t="s">
        <v>34</v>
      </c>
      <c r="C3" s="58" t="s">
        <v>35</v>
      </c>
      <c r="D3" s="8" t="s">
        <v>20</v>
      </c>
      <c r="E3" s="3" t="s">
        <v>36</v>
      </c>
      <c r="F3" s="3" t="s">
        <v>42</v>
      </c>
      <c r="G3" s="38" t="s">
        <v>27</v>
      </c>
      <c r="H3" s="11" t="s">
        <v>37</v>
      </c>
      <c r="I3" s="8" t="s">
        <v>38</v>
      </c>
    </row>
    <row r="4" spans="1:9" ht="13.5" thickTop="1">
      <c r="A4" s="33">
        <v>16</v>
      </c>
      <c r="B4" s="35">
        <v>159</v>
      </c>
      <c r="C4" s="73">
        <v>42268</v>
      </c>
      <c r="D4" s="119" t="s">
        <v>9</v>
      </c>
      <c r="E4" s="98" t="s">
        <v>49</v>
      </c>
      <c r="F4" s="80">
        <v>1225319</v>
      </c>
      <c r="G4" s="28">
        <v>2800</v>
      </c>
      <c r="H4" s="22">
        <v>14923704</v>
      </c>
      <c r="I4" s="18"/>
    </row>
    <row r="5" spans="1:9" ht="12.75">
      <c r="A5" s="33">
        <v>16</v>
      </c>
      <c r="B5" s="35">
        <v>160</v>
      </c>
      <c r="C5" s="73">
        <v>42298</v>
      </c>
      <c r="D5" s="39" t="s">
        <v>11</v>
      </c>
      <c r="E5" s="98" t="s">
        <v>25</v>
      </c>
      <c r="F5" s="80">
        <v>59405</v>
      </c>
      <c r="G5" s="28">
        <v>2500</v>
      </c>
      <c r="H5" s="22">
        <v>14923704</v>
      </c>
      <c r="I5" s="18"/>
    </row>
    <row r="6" spans="1:9" ht="12.75">
      <c r="A6" s="33">
        <v>16</v>
      </c>
      <c r="B6" s="35">
        <v>162</v>
      </c>
      <c r="C6" s="73">
        <v>42359</v>
      </c>
      <c r="D6" s="39" t="s">
        <v>10</v>
      </c>
      <c r="E6" s="98" t="s">
        <v>1</v>
      </c>
      <c r="F6" s="80" t="s">
        <v>95</v>
      </c>
      <c r="G6" s="28">
        <v>2707.5</v>
      </c>
      <c r="H6" s="22"/>
      <c r="I6" s="18"/>
    </row>
    <row r="7" spans="1:9" ht="12.75">
      <c r="A7" s="33"/>
      <c r="B7" s="35"/>
      <c r="C7" s="73"/>
      <c r="D7" s="39"/>
      <c r="E7" s="98"/>
      <c r="F7" s="80"/>
      <c r="G7" s="28"/>
      <c r="H7" s="22"/>
      <c r="I7" s="18"/>
    </row>
    <row r="8" spans="1:9" ht="12.75">
      <c r="A8" s="33"/>
      <c r="B8" s="35"/>
      <c r="C8" s="73"/>
      <c r="D8" s="39"/>
      <c r="E8" s="98"/>
      <c r="F8" s="80"/>
      <c r="G8" s="28"/>
      <c r="H8" s="22"/>
      <c r="I8" s="18"/>
    </row>
    <row r="9" spans="1:9" ht="12.75">
      <c r="A9" s="33"/>
      <c r="B9" s="35"/>
      <c r="C9" s="73"/>
      <c r="D9" s="39"/>
      <c r="E9" s="98"/>
      <c r="F9" s="80"/>
      <c r="G9" s="28"/>
      <c r="H9" s="22"/>
      <c r="I9" s="18"/>
    </row>
    <row r="10" spans="1:9" ht="12.75">
      <c r="A10" s="33"/>
      <c r="B10" s="35"/>
      <c r="C10" s="73"/>
      <c r="D10" s="39"/>
      <c r="E10" s="98"/>
      <c r="F10" s="80"/>
      <c r="G10" s="28"/>
      <c r="H10" s="22"/>
      <c r="I10" s="18"/>
    </row>
    <row r="11" spans="1:9" ht="13.5" thickBot="1">
      <c r="A11" s="92"/>
      <c r="B11" s="40"/>
      <c r="C11" s="74"/>
      <c r="D11" s="54"/>
      <c r="E11" s="12"/>
      <c r="F11" s="12"/>
      <c r="G11" s="25"/>
      <c r="H11" s="13"/>
      <c r="I11" s="76"/>
    </row>
    <row r="12" spans="1:9" ht="13.5" thickBot="1">
      <c r="A12" s="30"/>
      <c r="B12" s="32"/>
      <c r="C12" s="75"/>
      <c r="D12" s="30"/>
      <c r="E12" s="4"/>
      <c r="F12" s="29" t="s">
        <v>39</v>
      </c>
      <c r="G12" s="41">
        <f>SUM(G4:G11)</f>
        <v>8007.5</v>
      </c>
      <c r="H12" s="31"/>
      <c r="I12" s="77"/>
    </row>
    <row r="13" ht="13.5" thickTop="1">
      <c r="D13" s="5"/>
    </row>
    <row r="14" spans="4:7" ht="12.75">
      <c r="D14" s="5"/>
      <c r="G14"/>
    </row>
    <row r="15" spans="4:7" ht="12.75">
      <c r="D15" s="5"/>
      <c r="G15" s="34">
        <f>UMB!G21+UMCP!G9+UMES!G14+UMBC!G10+CSU!G10+FSU!G18+'Administrative Expenses'!G12</f>
        <v>6894142.2</v>
      </c>
    </row>
  </sheetData>
  <sheetProtection/>
  <printOptions/>
  <pageMargins left="0.5" right="0" top="0.5" bottom="0.5" header="0.25" footer="0.25"/>
  <pageSetup orientation="landscape"/>
  <headerFooter alignWithMargins="0">
    <oddHeader>&amp;C&amp;A</oddHeader>
    <oddFooter xml:space="preserve">&amp;L&amp;A&amp;Cpage &amp;P of &amp;N&amp;Ras of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MeiChin</dc:creator>
  <cp:keywords/>
  <dc:description/>
  <cp:lastModifiedBy>Microsoft Office User</cp:lastModifiedBy>
  <cp:lastPrinted>2011-02-24T16:48:15Z</cp:lastPrinted>
  <dcterms:created xsi:type="dcterms:W3CDTF">2003-02-25T12:51:54Z</dcterms:created>
  <dcterms:modified xsi:type="dcterms:W3CDTF">2016-07-12T18:23:51Z</dcterms:modified>
  <cp:category/>
  <cp:version/>
  <cp:contentType/>
  <cp:contentStatus/>
</cp:coreProperties>
</file>