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897" activeTab="0"/>
  </bookViews>
  <sheets>
    <sheet name="2012B" sheetId="1" r:id="rId1"/>
    <sheet name="Percentage" sheetId="2" r:id="rId2"/>
  </sheets>
  <definedNames>
    <definedName name="_xlnm.Print_Titles" localSheetId="0">'2012B'!$A:$A</definedName>
  </definedNames>
  <calcPr fullCalcOnLoad="1"/>
</workbook>
</file>

<file path=xl/sharedStrings.xml><?xml version="1.0" encoding="utf-8"?>
<sst xmlns="http://schemas.openxmlformats.org/spreadsheetml/2006/main" count="53" uniqueCount="30">
  <si>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</si>
  <si>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</si>
  <si>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</si>
  <si>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</si>
  <si>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</si>
  <si>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</si>
  <si>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</si>
  <si>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</si>
  <si>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</si>
  <si>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</si>
  <si>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</si>
  <si>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</si>
  <si>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</si>
  <si>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</si>
  <si>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</si>
  <si>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>18th Aux</t>
  </si>
  <si>
    <t xml:space="preserve">  Debt Svc from Earnings and Accrued Interest</t>
  </si>
  <si>
    <t>2003 Series B Bonds</t>
  </si>
  <si>
    <t xml:space="preserve">Stamp Student Union </t>
  </si>
  <si>
    <t>18th 1st Amend</t>
  </si>
  <si>
    <t>Stamp Student Union</t>
  </si>
  <si>
    <t>Cost of Issue</t>
  </si>
  <si>
    <t xml:space="preserve">           Total Auxiliary Projects - 2003B</t>
  </si>
  <si>
    <t xml:space="preserve">      UMCP Stamp Student Union (Auxiliary) </t>
  </si>
  <si>
    <t>Premium</t>
  </si>
  <si>
    <t>Amort of</t>
  </si>
  <si>
    <t>Loss on Refunding</t>
  </si>
  <si>
    <t>2003 Series B Bond Funded Projects After 2012B</t>
  </si>
  <si>
    <t xml:space="preserve">      Total Debt Services - Revised 2003 Series B after 2012B</t>
  </si>
  <si>
    <t>2003B refinanced on 2012B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</si>
</sst>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_(* #,##0.0_);_(* \(#,##0.0\);_(* &quot;-&quot;??_);_(@_)"/>
    <numFmt numFmtId="176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2" xfId="0" applyNumberFormat="1" applyBorder="1" applyAlignment="1">
      <alignment/>
    </xf>
    <xf numFmtId="172" fontId="0" fillId="0" borderId="12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7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40" fontId="0" fillId="0" borderId="0" xfId="0" applyNumberFormat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0" xfId="0" applyNumberFormat="1" applyBorder="1" applyAlignment="1" quotePrefix="1">
      <alignment horizontal="left"/>
    </xf>
    <xf numFmtId="172" fontId="0" fillId="0" borderId="16" xfId="0" applyNumberFormat="1" applyBorder="1" applyAlignment="1">
      <alignment/>
    </xf>
    <xf numFmtId="38" fontId="0" fillId="33" borderId="10" xfId="0" applyNumberFormat="1" applyFill="1" applyBorder="1" applyAlignment="1" quotePrefix="1">
      <alignment horizontal="left"/>
    </xf>
    <xf numFmtId="38" fontId="0" fillId="0" borderId="15" xfId="0" applyNumberFormat="1" applyBorder="1" applyAlignment="1">
      <alignment horizontal="center"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72" fontId="0" fillId="0" borderId="14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6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150" zoomScaleNormal="150" zoomScalePageLayoutView="0" workbookViewId="0" topLeftCell="A1">
      <selection activeCell="D10" sqref="D10"/>
    </sheetView>
  </sheetViews>
  <sheetFormatPr defaultColWidth="8.8515625" defaultRowHeight="12.75"/>
  <cols>
    <col min="1" max="1" width="9.7109375" style="19" customWidth="1"/>
    <col min="2" max="2" width="3.7109375" style="0" customWidth="1"/>
    <col min="3" max="6" width="13.7109375" style="33" customWidth="1"/>
    <col min="7" max="7" width="15.140625" style="33" customWidth="1"/>
    <col min="8" max="8" width="3.7109375" style="33" customWidth="1"/>
    <col min="9" max="12" width="13.7109375" style="0" customWidth="1"/>
    <col min="13" max="13" width="15.00390625" style="0" customWidth="1"/>
    <col min="14" max="14" width="3.7109375" style="0" customWidth="1"/>
    <col min="15" max="17" width="13.7109375" style="0" customWidth="1"/>
    <col min="18" max="18" width="13.8515625" style="0" customWidth="1"/>
    <col min="19" max="19" width="15.140625" style="0" customWidth="1"/>
    <col min="20" max="20" width="3.7109375" style="20" customWidth="1"/>
    <col min="21" max="23" width="13.7109375" style="20" customWidth="1"/>
    <col min="24" max="24" width="3.7109375" style="0" customWidth="1"/>
  </cols>
  <sheetData>
    <row r="1" spans="1:15" ht="12.75">
      <c r="A1" s="43"/>
      <c r="B1" s="30"/>
      <c r="C1" s="44"/>
      <c r="O1" s="44" t="s">
        <v>14</v>
      </c>
    </row>
    <row r="2" spans="1:15" ht="12.75">
      <c r="A2" s="43"/>
      <c r="B2" s="30"/>
      <c r="C2" s="44"/>
      <c r="O2" s="44" t="s">
        <v>13</v>
      </c>
    </row>
    <row r="3" spans="1:15" ht="12.75">
      <c r="A3" s="43"/>
      <c r="B3" s="30"/>
      <c r="C3" s="44"/>
      <c r="J3" s="12"/>
      <c r="O3" s="44" t="s">
        <v>27</v>
      </c>
    </row>
    <row r="4" spans="1:21" ht="12.75">
      <c r="A4" s="43"/>
      <c r="B4" s="30"/>
      <c r="U4" s="21"/>
    </row>
    <row r="5" spans="1:23" ht="12.75">
      <c r="A5" s="22" t="s">
        <v>9</v>
      </c>
      <c r="C5" s="48" t="s">
        <v>28</v>
      </c>
      <c r="D5" s="38"/>
      <c r="E5" s="39"/>
      <c r="F5" s="41"/>
      <c r="G5" s="41"/>
      <c r="I5" s="37" t="s">
        <v>22</v>
      </c>
      <c r="J5" s="38"/>
      <c r="K5" s="39"/>
      <c r="L5" s="41"/>
      <c r="M5" s="41"/>
      <c r="O5" s="23" t="s">
        <v>23</v>
      </c>
      <c r="P5" s="24"/>
      <c r="Q5" s="25"/>
      <c r="R5" s="41"/>
      <c r="S5" s="41"/>
      <c r="U5" s="57" t="s">
        <v>16</v>
      </c>
      <c r="V5" s="24"/>
      <c r="W5" s="25"/>
    </row>
    <row r="6" spans="1:23" s="12" customFormat="1" ht="12.75">
      <c r="A6" s="45" t="s">
        <v>10</v>
      </c>
      <c r="C6" s="37" t="s">
        <v>29</v>
      </c>
      <c r="D6" s="49"/>
      <c r="E6" s="39"/>
      <c r="F6" s="41" t="s">
        <v>25</v>
      </c>
      <c r="G6" s="41" t="s">
        <v>25</v>
      </c>
      <c r="H6" s="33"/>
      <c r="I6" s="40"/>
      <c r="J6" s="54"/>
      <c r="K6" s="39"/>
      <c r="L6" s="41" t="s">
        <v>25</v>
      </c>
      <c r="M6" s="41" t="s">
        <v>25</v>
      </c>
      <c r="O6" s="46"/>
      <c r="P6" s="32"/>
      <c r="Q6" s="47"/>
      <c r="R6" s="41" t="s">
        <v>25</v>
      </c>
      <c r="S6" s="41" t="s">
        <v>25</v>
      </c>
      <c r="U6" s="46"/>
      <c r="V6" s="32"/>
      <c r="W6" s="47"/>
    </row>
    <row r="7" spans="1:23" ht="12.75">
      <c r="A7" s="26"/>
      <c r="C7" s="41" t="s">
        <v>11</v>
      </c>
      <c r="D7" s="41" t="s">
        <v>12</v>
      </c>
      <c r="E7" s="41" t="s">
        <v>4</v>
      </c>
      <c r="F7" s="41" t="s">
        <v>24</v>
      </c>
      <c r="G7" s="41" t="s">
        <v>26</v>
      </c>
      <c r="I7" s="41" t="s">
        <v>11</v>
      </c>
      <c r="J7" s="41" t="s">
        <v>12</v>
      </c>
      <c r="K7" s="41" t="s">
        <v>4</v>
      </c>
      <c r="L7" s="41" t="s">
        <v>24</v>
      </c>
      <c r="M7" s="41" t="s">
        <v>26</v>
      </c>
      <c r="O7" s="27" t="s">
        <v>11</v>
      </c>
      <c r="P7" s="27" t="s">
        <v>12</v>
      </c>
      <c r="Q7" s="27" t="s">
        <v>4</v>
      </c>
      <c r="R7" s="41" t="s">
        <v>24</v>
      </c>
      <c r="S7" s="41" t="s">
        <v>26</v>
      </c>
      <c r="U7" s="27" t="s">
        <v>11</v>
      </c>
      <c r="V7" s="27" t="s">
        <v>12</v>
      </c>
      <c r="W7" s="27" t="s">
        <v>4</v>
      </c>
    </row>
    <row r="8" spans="1:37" s="53" customFormat="1" ht="12.75">
      <c r="A8" s="52">
        <v>43374</v>
      </c>
      <c r="C8" s="42"/>
      <c r="D8" s="42">
        <v>26998</v>
      </c>
      <c r="E8" s="36">
        <f aca="true" t="shared" si="0" ref="E8:E19">C8+D8</f>
        <v>26998</v>
      </c>
      <c r="F8" s="36">
        <v>1239</v>
      </c>
      <c r="G8" s="36">
        <v>802</v>
      </c>
      <c r="H8" s="51"/>
      <c r="I8" s="33">
        <f aca="true" t="shared" si="1" ref="I8:J19">O8</f>
        <v>0</v>
      </c>
      <c r="J8" s="42">
        <f t="shared" si="1"/>
        <v>26998</v>
      </c>
      <c r="K8" s="33">
        <f aca="true" t="shared" si="2" ref="K8:K19">I8+J8</f>
        <v>26998</v>
      </c>
      <c r="L8" s="33">
        <f aca="true" t="shared" si="3" ref="L8:L19">R8</f>
        <v>1239</v>
      </c>
      <c r="M8" s="36">
        <f aca="true" t="shared" si="4" ref="M8:M19">S8</f>
        <v>802</v>
      </c>
      <c r="O8" s="42"/>
      <c r="P8" s="42">
        <v>26998</v>
      </c>
      <c r="Q8" s="36">
        <f aca="true" t="shared" si="5" ref="Q8:Q19">O8+P8</f>
        <v>26998</v>
      </c>
      <c r="R8" s="36">
        <v>1239</v>
      </c>
      <c r="S8" s="36">
        <v>802</v>
      </c>
      <c r="T8" s="51"/>
      <c r="U8" s="42"/>
      <c r="V8" s="51"/>
      <c r="W8" s="33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</row>
    <row r="9" spans="1:37" s="53" customFormat="1" ht="12.75">
      <c r="A9" s="52">
        <v>43556</v>
      </c>
      <c r="C9" s="42">
        <v>310000</v>
      </c>
      <c r="D9" s="42">
        <v>26998</v>
      </c>
      <c r="E9" s="36">
        <f t="shared" si="0"/>
        <v>336998</v>
      </c>
      <c r="F9" s="36">
        <v>1239</v>
      </c>
      <c r="G9" s="36">
        <v>802</v>
      </c>
      <c r="H9" s="51"/>
      <c r="I9" s="33">
        <f t="shared" si="1"/>
        <v>310000</v>
      </c>
      <c r="J9" s="42">
        <f t="shared" si="1"/>
        <v>26998</v>
      </c>
      <c r="K9" s="33">
        <f t="shared" si="2"/>
        <v>336998</v>
      </c>
      <c r="L9" s="33">
        <f t="shared" si="3"/>
        <v>1239</v>
      </c>
      <c r="M9" s="36">
        <f t="shared" si="4"/>
        <v>802</v>
      </c>
      <c r="O9" s="42">
        <v>310000</v>
      </c>
      <c r="P9" s="42">
        <v>26998</v>
      </c>
      <c r="Q9" s="36">
        <f t="shared" si="5"/>
        <v>336998</v>
      </c>
      <c r="R9" s="36">
        <v>1239</v>
      </c>
      <c r="S9" s="36">
        <v>802</v>
      </c>
      <c r="T9" s="51"/>
      <c r="U9" s="42"/>
      <c r="V9" s="51"/>
      <c r="W9" s="33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</row>
    <row r="10" spans="1:37" s="53" customFormat="1" ht="12.75">
      <c r="A10" s="52">
        <v>43739</v>
      </c>
      <c r="C10" s="42"/>
      <c r="D10" s="42">
        <v>23898</v>
      </c>
      <c r="E10" s="36">
        <f t="shared" si="0"/>
        <v>23898</v>
      </c>
      <c r="F10" s="36">
        <v>1239</v>
      </c>
      <c r="G10" s="36">
        <v>802</v>
      </c>
      <c r="H10" s="51"/>
      <c r="I10" s="33">
        <f t="shared" si="1"/>
        <v>0</v>
      </c>
      <c r="J10" s="42">
        <f t="shared" si="1"/>
        <v>23898</v>
      </c>
      <c r="K10" s="33">
        <f t="shared" si="2"/>
        <v>23898</v>
      </c>
      <c r="L10" s="33">
        <f t="shared" si="3"/>
        <v>1239</v>
      </c>
      <c r="M10" s="36">
        <f t="shared" si="4"/>
        <v>802</v>
      </c>
      <c r="O10" s="42"/>
      <c r="P10" s="42">
        <v>23898</v>
      </c>
      <c r="Q10" s="36">
        <f t="shared" si="5"/>
        <v>23898</v>
      </c>
      <c r="R10" s="36">
        <v>1239</v>
      </c>
      <c r="S10" s="36">
        <v>802</v>
      </c>
      <c r="T10" s="51"/>
      <c r="U10" s="42"/>
      <c r="V10" s="51"/>
      <c r="W10" s="33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</row>
    <row r="11" spans="1:37" s="53" customFormat="1" ht="12.75">
      <c r="A11" s="52">
        <v>43922</v>
      </c>
      <c r="C11" s="42">
        <v>315000</v>
      </c>
      <c r="D11" s="42">
        <v>23898</v>
      </c>
      <c r="E11" s="36">
        <f t="shared" si="0"/>
        <v>338898</v>
      </c>
      <c r="F11" s="36">
        <v>1239</v>
      </c>
      <c r="G11" s="36">
        <v>802</v>
      </c>
      <c r="H11" s="51"/>
      <c r="I11" s="33">
        <f t="shared" si="1"/>
        <v>315000</v>
      </c>
      <c r="J11" s="42">
        <f t="shared" si="1"/>
        <v>23898</v>
      </c>
      <c r="K11" s="33">
        <f t="shared" si="2"/>
        <v>338898</v>
      </c>
      <c r="L11" s="33">
        <f t="shared" si="3"/>
        <v>1239</v>
      </c>
      <c r="M11" s="36">
        <f t="shared" si="4"/>
        <v>802</v>
      </c>
      <c r="O11" s="42">
        <v>315000</v>
      </c>
      <c r="P11" s="42">
        <v>23898</v>
      </c>
      <c r="Q11" s="36">
        <f t="shared" si="5"/>
        <v>338898</v>
      </c>
      <c r="R11" s="36">
        <v>1239</v>
      </c>
      <c r="S11" s="36">
        <v>802</v>
      </c>
      <c r="T11" s="51"/>
      <c r="U11" s="42"/>
      <c r="V11" s="51"/>
      <c r="W11" s="33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</row>
    <row r="12" spans="1:37" s="53" customFormat="1" ht="12.75">
      <c r="A12" s="52">
        <v>44105</v>
      </c>
      <c r="C12" s="42"/>
      <c r="D12" s="42">
        <v>20275</v>
      </c>
      <c r="E12" s="36">
        <f t="shared" si="0"/>
        <v>20275</v>
      </c>
      <c r="F12" s="36">
        <v>1239</v>
      </c>
      <c r="G12" s="36">
        <v>802</v>
      </c>
      <c r="H12" s="51"/>
      <c r="I12" s="33">
        <f t="shared" si="1"/>
        <v>0</v>
      </c>
      <c r="J12" s="42">
        <f t="shared" si="1"/>
        <v>20275</v>
      </c>
      <c r="K12" s="33">
        <f t="shared" si="2"/>
        <v>20275</v>
      </c>
      <c r="L12" s="33">
        <f t="shared" si="3"/>
        <v>1239</v>
      </c>
      <c r="M12" s="36">
        <f t="shared" si="4"/>
        <v>802</v>
      </c>
      <c r="O12" s="42"/>
      <c r="P12" s="42">
        <v>20275</v>
      </c>
      <c r="Q12" s="36">
        <f t="shared" si="5"/>
        <v>20275</v>
      </c>
      <c r="R12" s="36">
        <v>1239</v>
      </c>
      <c r="S12" s="36">
        <v>802</v>
      </c>
      <c r="T12" s="51"/>
      <c r="U12" s="42"/>
      <c r="V12" s="51"/>
      <c r="W12" s="33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</row>
    <row r="13" spans="1:37" s="53" customFormat="1" ht="12.75">
      <c r="A13" s="52">
        <v>44287</v>
      </c>
      <c r="C13" s="42">
        <v>325000</v>
      </c>
      <c r="D13" s="42">
        <v>20275</v>
      </c>
      <c r="E13" s="36">
        <f t="shared" si="0"/>
        <v>345275</v>
      </c>
      <c r="F13" s="36">
        <v>1239</v>
      </c>
      <c r="G13" s="36">
        <v>802</v>
      </c>
      <c r="H13" s="51"/>
      <c r="I13" s="33">
        <f t="shared" si="1"/>
        <v>325000</v>
      </c>
      <c r="J13" s="42">
        <f t="shared" si="1"/>
        <v>20275</v>
      </c>
      <c r="K13" s="33">
        <f t="shared" si="2"/>
        <v>345275</v>
      </c>
      <c r="L13" s="33">
        <f t="shared" si="3"/>
        <v>1239</v>
      </c>
      <c r="M13" s="36">
        <f t="shared" si="4"/>
        <v>802</v>
      </c>
      <c r="O13" s="42">
        <v>325000</v>
      </c>
      <c r="P13" s="42">
        <v>20275</v>
      </c>
      <c r="Q13" s="36">
        <f t="shared" si="5"/>
        <v>345275</v>
      </c>
      <c r="R13" s="36">
        <v>1239</v>
      </c>
      <c r="S13" s="36">
        <v>802</v>
      </c>
      <c r="T13" s="51"/>
      <c r="U13" s="42"/>
      <c r="V13" s="51"/>
      <c r="W13" s="33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</row>
    <row r="14" spans="1:37" s="53" customFormat="1" ht="12.75">
      <c r="A14" s="52">
        <v>44470</v>
      </c>
      <c r="C14" s="42"/>
      <c r="D14" s="42">
        <v>15888</v>
      </c>
      <c r="E14" s="36">
        <f t="shared" si="0"/>
        <v>15888</v>
      </c>
      <c r="F14" s="36">
        <v>1239</v>
      </c>
      <c r="G14" s="36">
        <v>802</v>
      </c>
      <c r="H14" s="51"/>
      <c r="I14" s="33">
        <f t="shared" si="1"/>
        <v>0</v>
      </c>
      <c r="J14" s="42">
        <f t="shared" si="1"/>
        <v>15888</v>
      </c>
      <c r="K14" s="33">
        <f t="shared" si="2"/>
        <v>15888</v>
      </c>
      <c r="L14" s="33">
        <f t="shared" si="3"/>
        <v>1239</v>
      </c>
      <c r="M14" s="36">
        <f t="shared" si="4"/>
        <v>802</v>
      </c>
      <c r="O14" s="42"/>
      <c r="P14" s="42">
        <v>15888</v>
      </c>
      <c r="Q14" s="36">
        <f t="shared" si="5"/>
        <v>15888</v>
      </c>
      <c r="R14" s="36">
        <v>1239</v>
      </c>
      <c r="S14" s="36">
        <v>802</v>
      </c>
      <c r="T14" s="51"/>
      <c r="U14" s="42"/>
      <c r="V14" s="51"/>
      <c r="W14" s="33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</row>
    <row r="15" spans="1:37" s="53" customFormat="1" ht="12.75">
      <c r="A15" s="52">
        <v>44652</v>
      </c>
      <c r="C15" s="42">
        <v>335000</v>
      </c>
      <c r="D15" s="42">
        <v>15888</v>
      </c>
      <c r="E15" s="36">
        <f t="shared" si="0"/>
        <v>350888</v>
      </c>
      <c r="F15" s="36">
        <v>1239</v>
      </c>
      <c r="G15" s="36">
        <v>802</v>
      </c>
      <c r="H15" s="51"/>
      <c r="I15" s="33">
        <f t="shared" si="1"/>
        <v>335000</v>
      </c>
      <c r="J15" s="42">
        <f t="shared" si="1"/>
        <v>15888</v>
      </c>
      <c r="K15" s="33">
        <f t="shared" si="2"/>
        <v>350888</v>
      </c>
      <c r="L15" s="33">
        <f t="shared" si="3"/>
        <v>1239</v>
      </c>
      <c r="M15" s="36">
        <f t="shared" si="4"/>
        <v>802</v>
      </c>
      <c r="O15" s="42">
        <v>335000</v>
      </c>
      <c r="P15" s="42">
        <v>15888</v>
      </c>
      <c r="Q15" s="36">
        <f t="shared" si="5"/>
        <v>350888</v>
      </c>
      <c r="R15" s="36">
        <v>1239</v>
      </c>
      <c r="S15" s="36">
        <v>802</v>
      </c>
      <c r="T15" s="51"/>
      <c r="U15" s="42"/>
      <c r="V15" s="51"/>
      <c r="W15" s="33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</row>
    <row r="16" spans="1:37" s="53" customFormat="1" ht="12.75">
      <c r="A16" s="52">
        <v>44835</v>
      </c>
      <c r="C16" s="42"/>
      <c r="D16" s="42">
        <v>10863</v>
      </c>
      <c r="E16" s="36">
        <f t="shared" si="0"/>
        <v>10863</v>
      </c>
      <c r="F16" s="36">
        <v>1239</v>
      </c>
      <c r="G16" s="36">
        <v>802</v>
      </c>
      <c r="H16" s="51"/>
      <c r="I16" s="33">
        <f t="shared" si="1"/>
        <v>0</v>
      </c>
      <c r="J16" s="42">
        <f t="shared" si="1"/>
        <v>10863</v>
      </c>
      <c r="K16" s="33">
        <f t="shared" si="2"/>
        <v>10863</v>
      </c>
      <c r="L16" s="33">
        <f t="shared" si="3"/>
        <v>1239</v>
      </c>
      <c r="M16" s="36">
        <f t="shared" si="4"/>
        <v>802</v>
      </c>
      <c r="O16" s="42"/>
      <c r="P16" s="42">
        <v>10863</v>
      </c>
      <c r="Q16" s="36">
        <f t="shared" si="5"/>
        <v>10863</v>
      </c>
      <c r="R16" s="36">
        <v>1239</v>
      </c>
      <c r="S16" s="36">
        <v>802</v>
      </c>
      <c r="T16" s="51"/>
      <c r="U16" s="42"/>
      <c r="V16" s="51"/>
      <c r="W16" s="33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</row>
    <row r="17" spans="1:37" s="53" customFormat="1" ht="12.75">
      <c r="A17" s="52">
        <v>45017</v>
      </c>
      <c r="C17" s="42">
        <v>345000</v>
      </c>
      <c r="D17" s="42">
        <v>10863</v>
      </c>
      <c r="E17" s="36">
        <f t="shared" si="0"/>
        <v>355863</v>
      </c>
      <c r="F17" s="36">
        <v>1239</v>
      </c>
      <c r="G17" s="36">
        <v>802</v>
      </c>
      <c r="H17" s="51"/>
      <c r="I17" s="33">
        <f t="shared" si="1"/>
        <v>345000</v>
      </c>
      <c r="J17" s="42">
        <f t="shared" si="1"/>
        <v>10863</v>
      </c>
      <c r="K17" s="33">
        <f t="shared" si="2"/>
        <v>355863</v>
      </c>
      <c r="L17" s="33">
        <f t="shared" si="3"/>
        <v>1239</v>
      </c>
      <c r="M17" s="36">
        <f t="shared" si="4"/>
        <v>802</v>
      </c>
      <c r="O17" s="42">
        <v>345000</v>
      </c>
      <c r="P17" s="42">
        <v>10863</v>
      </c>
      <c r="Q17" s="36">
        <f t="shared" si="5"/>
        <v>355863</v>
      </c>
      <c r="R17" s="36">
        <v>1239</v>
      </c>
      <c r="S17" s="36">
        <v>802</v>
      </c>
      <c r="T17" s="51"/>
      <c r="U17" s="42"/>
      <c r="V17" s="51"/>
      <c r="W17" s="33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</row>
    <row r="18" spans="1:37" s="53" customFormat="1" ht="12.75">
      <c r="A18" s="52">
        <v>45200</v>
      </c>
      <c r="C18" s="42"/>
      <c r="D18" s="42">
        <v>5688</v>
      </c>
      <c r="E18" s="36">
        <f t="shared" si="0"/>
        <v>5688</v>
      </c>
      <c r="F18" s="36">
        <v>1239</v>
      </c>
      <c r="G18" s="36">
        <v>802</v>
      </c>
      <c r="H18" s="51"/>
      <c r="I18" s="33">
        <f t="shared" si="1"/>
        <v>0</v>
      </c>
      <c r="J18" s="42">
        <f t="shared" si="1"/>
        <v>5688</v>
      </c>
      <c r="K18" s="33">
        <f t="shared" si="2"/>
        <v>5688</v>
      </c>
      <c r="L18" s="33">
        <f t="shared" si="3"/>
        <v>1239</v>
      </c>
      <c r="M18" s="36">
        <f t="shared" si="4"/>
        <v>802</v>
      </c>
      <c r="O18" s="42"/>
      <c r="P18" s="42">
        <v>5688</v>
      </c>
      <c r="Q18" s="36">
        <f t="shared" si="5"/>
        <v>5688</v>
      </c>
      <c r="R18" s="36">
        <v>1239</v>
      </c>
      <c r="S18" s="36">
        <v>802</v>
      </c>
      <c r="T18" s="51"/>
      <c r="U18" s="42"/>
      <c r="V18" s="51"/>
      <c r="W18" s="33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</row>
    <row r="19" spans="1:37" s="53" customFormat="1" ht="12.75">
      <c r="A19" s="52">
        <v>45383</v>
      </c>
      <c r="C19" s="42">
        <v>350000</v>
      </c>
      <c r="D19" s="42">
        <v>5688</v>
      </c>
      <c r="E19" s="36">
        <f t="shared" si="0"/>
        <v>355688</v>
      </c>
      <c r="F19" s="36">
        <v>1239</v>
      </c>
      <c r="G19" s="36">
        <v>807</v>
      </c>
      <c r="H19" s="51"/>
      <c r="I19" s="33">
        <f t="shared" si="1"/>
        <v>350000</v>
      </c>
      <c r="J19" s="42">
        <f t="shared" si="1"/>
        <v>5688</v>
      </c>
      <c r="K19" s="33">
        <f t="shared" si="2"/>
        <v>355688</v>
      </c>
      <c r="L19" s="33">
        <f t="shared" si="3"/>
        <v>1239</v>
      </c>
      <c r="M19" s="36">
        <f t="shared" si="4"/>
        <v>807</v>
      </c>
      <c r="O19" s="42">
        <v>350000</v>
      </c>
      <c r="P19" s="42">
        <v>5688</v>
      </c>
      <c r="Q19" s="36">
        <f t="shared" si="5"/>
        <v>355688</v>
      </c>
      <c r="R19" s="36">
        <v>1239</v>
      </c>
      <c r="S19" s="36">
        <f>802+5</f>
        <v>807</v>
      </c>
      <c r="T19" s="51"/>
      <c r="U19" s="42"/>
      <c r="V19" s="51"/>
      <c r="W19" s="33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</row>
    <row r="20" spans="3:37" ht="12.75">
      <c r="C20" s="42"/>
      <c r="D20" s="42"/>
      <c r="E20" s="42"/>
      <c r="F20" s="42"/>
      <c r="G20" s="42"/>
      <c r="M20" s="42"/>
      <c r="R20" s="60"/>
      <c r="S20" s="42"/>
      <c r="T20" s="33"/>
      <c r="U20" s="51"/>
      <c r="V20" s="51"/>
      <c r="W20" s="51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 ht="13.5" thickBot="1">
      <c r="A21" s="31" t="s">
        <v>4</v>
      </c>
      <c r="C21" s="50">
        <f>SUM(C8:C20)</f>
        <v>1980000</v>
      </c>
      <c r="D21" s="50">
        <f>SUM(D8:D20)</f>
        <v>207220</v>
      </c>
      <c r="E21" s="50">
        <f>SUM(E8:E20)</f>
        <v>2187220</v>
      </c>
      <c r="F21" s="50">
        <f>SUM(F8:F20)</f>
        <v>14868</v>
      </c>
      <c r="G21" s="50">
        <f>SUM(G8:G20)</f>
        <v>9629</v>
      </c>
      <c r="I21" s="50">
        <f>SUM(I8:I20)</f>
        <v>1980000</v>
      </c>
      <c r="J21" s="50">
        <f>SUM(J8:J20)</f>
        <v>207220</v>
      </c>
      <c r="K21" s="50">
        <f>SUM(K8:K20)</f>
        <v>2187220</v>
      </c>
      <c r="L21" s="50">
        <f>SUM(L8:L20)</f>
        <v>14868</v>
      </c>
      <c r="M21" s="50">
        <f>SUM(M8:M20)</f>
        <v>9629</v>
      </c>
      <c r="O21" s="50">
        <f>SUM(O8:O20)</f>
        <v>1980000</v>
      </c>
      <c r="P21" s="50">
        <f>SUM(P8:P20)</f>
        <v>207220</v>
      </c>
      <c r="Q21" s="50">
        <f>SUM(Q8:Q20)</f>
        <v>2187220</v>
      </c>
      <c r="R21" s="50">
        <f>SUM(R8:R20)</f>
        <v>14868</v>
      </c>
      <c r="S21" s="50">
        <f>SUM(S8:S20)</f>
        <v>9629</v>
      </c>
      <c r="T21" s="33"/>
      <c r="U21" s="50">
        <f>SUM(U8:U20)</f>
        <v>0</v>
      </c>
      <c r="V21" s="50">
        <f>SUM(V8:V20)</f>
        <v>0</v>
      </c>
      <c r="W21" s="50">
        <f>SUM(W8:W20)</f>
        <v>0</v>
      </c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ht="13.5" thickTop="1"/>
  </sheetData>
  <sheetProtection/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B1">
      <pane ySplit="5" topLeftCell="A6" activePane="bottomLeft" state="frozen"/>
      <selection pane="topLeft" activeCell="A1" sqref="A1"/>
      <selection pane="bottomLeft" activeCell="G11" sqref="G11"/>
    </sheetView>
  </sheetViews>
  <sheetFormatPr defaultColWidth="8.8515625" defaultRowHeight="12.75"/>
  <cols>
    <col min="1" max="1" width="7.7109375" style="0" customWidth="1"/>
    <col min="2" max="2" width="14.7109375" style="0" customWidth="1"/>
    <col min="3" max="3" width="25.7109375" style="0" customWidth="1"/>
    <col min="4" max="4" width="14.7109375" style="5" customWidth="1"/>
    <col min="5" max="6" width="13.7109375" style="5" customWidth="1"/>
    <col min="7" max="7" width="13.7109375" style="12" customWidth="1"/>
    <col min="8" max="8" width="10.28125" style="0" bestFit="1" customWidth="1"/>
  </cols>
  <sheetData>
    <row r="1" ht="12.75">
      <c r="A1" s="18" t="s">
        <v>17</v>
      </c>
    </row>
    <row r="3" spans="1:7" ht="12.75">
      <c r="A3" s="1"/>
      <c r="B3" s="1"/>
      <c r="C3" s="1"/>
      <c r="D3" s="3"/>
      <c r="E3" s="3"/>
      <c r="F3" s="3"/>
      <c r="G3" s="58" t="s">
        <v>0</v>
      </c>
    </row>
    <row r="4" spans="1:7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21</v>
      </c>
      <c r="G4" s="59" t="s">
        <v>6</v>
      </c>
    </row>
    <row r="5" spans="1:7" s="11" customFormat="1" ht="13.5" thickBot="1">
      <c r="A5" s="8"/>
      <c r="B5" s="8"/>
      <c r="C5" s="8" t="s">
        <v>7</v>
      </c>
      <c r="D5" s="9">
        <f>SUM(D7:D9)</f>
        <v>4986354.659999999</v>
      </c>
      <c r="E5" s="9">
        <f>SUM(E7:E9)</f>
        <v>4958309.81</v>
      </c>
      <c r="F5" s="9">
        <f>SUM(F7:F9)</f>
        <v>28044.850000000002</v>
      </c>
      <c r="G5" s="15"/>
    </row>
    <row r="6" spans="1:7" ht="13.5" thickTop="1">
      <c r="A6" s="6"/>
      <c r="B6" s="55"/>
      <c r="C6" s="55"/>
      <c r="D6" s="7"/>
      <c r="E6" s="7"/>
      <c r="F6" s="7"/>
      <c r="G6" s="16"/>
    </row>
    <row r="7" spans="1:7" ht="12.75">
      <c r="A7" s="30" t="s">
        <v>5</v>
      </c>
      <c r="B7" s="30" t="s">
        <v>19</v>
      </c>
      <c r="C7" t="s">
        <v>18</v>
      </c>
      <c r="D7" s="5">
        <f>SUM(E7:E7)</f>
        <v>405193.82999999914</v>
      </c>
      <c r="E7" s="5">
        <f>4958309.81-E8-E9</f>
        <v>405193.82999999914</v>
      </c>
      <c r="G7" s="12">
        <f>E7/E5</f>
        <v>0.08172015173049446</v>
      </c>
    </row>
    <row r="8" spans="1:7" ht="12.75">
      <c r="A8" s="30" t="s">
        <v>5</v>
      </c>
      <c r="B8" s="30" t="s">
        <v>15</v>
      </c>
      <c r="C8" t="s">
        <v>20</v>
      </c>
      <c r="D8" s="5">
        <f>SUM(E8:E8)</f>
        <v>4553115.98</v>
      </c>
      <c r="E8" s="5">
        <v>4553115.98</v>
      </c>
      <c r="G8" s="12">
        <f>E8/E5</f>
        <v>0.9182798482695055</v>
      </c>
    </row>
    <row r="9" spans="1:7" ht="12.75">
      <c r="A9" s="30"/>
      <c r="B9" s="30"/>
      <c r="C9" t="s">
        <v>21</v>
      </c>
      <c r="D9" s="5">
        <f>SUM(F9)</f>
        <v>28044.850000000002</v>
      </c>
      <c r="F9" s="5">
        <f>27918.63+126.22</f>
        <v>28044.850000000002</v>
      </c>
      <c r="G9" s="12">
        <v>0</v>
      </c>
    </row>
    <row r="10" spans="4:7" ht="12.75">
      <c r="D10" s="10"/>
      <c r="E10" s="10"/>
      <c r="F10" s="10"/>
      <c r="G10" s="17"/>
    </row>
    <row r="11" spans="2:7" s="12" customFormat="1" ht="13.5" thickBot="1">
      <c r="B11" s="56"/>
      <c r="C11" s="13" t="s">
        <v>8</v>
      </c>
      <c r="D11" s="14">
        <f>SUM(E11:F11)</f>
        <v>1</v>
      </c>
      <c r="E11" s="14">
        <f>E5/D5</f>
        <v>0.9943756808505876</v>
      </c>
      <c r="F11" s="14">
        <f>F5/D5</f>
        <v>0.00562431914941245</v>
      </c>
      <c r="G11" s="14">
        <f>SUM(G7:G10)</f>
        <v>1</v>
      </c>
    </row>
    <row r="12" spans="1:7" s="12" customFormat="1" ht="13.5" thickTop="1">
      <c r="A12" s="34"/>
      <c r="C12" s="13"/>
      <c r="D12" s="28"/>
      <c r="E12" s="28"/>
      <c r="F12" s="28"/>
      <c r="G12" s="28"/>
    </row>
    <row r="13" spans="1:7" s="12" customFormat="1" ht="12.75">
      <c r="A13" s="34"/>
      <c r="C13" s="13"/>
      <c r="D13" s="28"/>
      <c r="E13" s="28"/>
      <c r="F13" s="28"/>
      <c r="G13" s="28"/>
    </row>
    <row r="14" ht="12.75">
      <c r="A14" s="35"/>
    </row>
    <row r="15" spans="1:7" s="53" customFormat="1" ht="12.75">
      <c r="A15" s="34"/>
      <c r="B15" s="6"/>
      <c r="C15" s="6"/>
      <c r="D15" s="16"/>
      <c r="E15" s="29"/>
      <c r="F15" s="29"/>
      <c r="G15" s="28"/>
    </row>
    <row r="16" spans="1:7" s="53" customFormat="1" ht="12.75">
      <c r="A16" s="6"/>
      <c r="B16" s="6"/>
      <c r="C16" s="6"/>
      <c r="D16" s="16"/>
      <c r="E16" s="29"/>
      <c r="F16" s="29"/>
      <c r="G16" s="28"/>
    </row>
    <row r="17" ht="12.75">
      <c r="D17" s="12"/>
    </row>
    <row r="18" ht="12.75">
      <c r="D18" s="12"/>
    </row>
    <row r="19" ht="12.75">
      <c r="D19" s="12"/>
    </row>
    <row r="20" ht="12.75">
      <c r="D20" s="12"/>
    </row>
    <row r="21" ht="12.75">
      <c r="D21" s="12"/>
    </row>
    <row r="22" ht="12.75">
      <c r="D22" s="12"/>
    </row>
    <row r="23" ht="12.75">
      <c r="D23" s="12"/>
    </row>
    <row r="24" ht="12.75">
      <c r="D24" s="12"/>
    </row>
    <row r="25" ht="12.75">
      <c r="D25" s="12"/>
    </row>
    <row r="26" ht="12.75">
      <c r="D26" s="12"/>
    </row>
    <row r="27" ht="12.75">
      <c r="D27" s="12"/>
    </row>
    <row r="28" spans="3:4" ht="12.75">
      <c r="C28" s="18"/>
      <c r="D28" s="12"/>
    </row>
    <row r="29" ht="12.75">
      <c r="D29" s="12"/>
    </row>
    <row r="30" ht="12.75">
      <c r="D30" s="12"/>
    </row>
    <row r="31" ht="12.75">
      <c r="D31" s="12"/>
    </row>
  </sheetData>
  <sheetProtection/>
  <printOptions/>
  <pageMargins left="1" right="0" top="1" bottom="0" header="0.5" footer="0"/>
  <pageSetup horizontalDpi="300" verticalDpi="300" orientation="landscape"/>
  <headerFooter alignWithMargins="0">
    <oddHeader>&amp;C&amp;A</oddHeader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2019-02-11T18:20:55Z</cp:lastPrinted>
  <dcterms:created xsi:type="dcterms:W3CDTF">1998-02-23T20:58:01Z</dcterms:created>
  <dcterms:modified xsi:type="dcterms:W3CDTF">2019-02-11T18:20:59Z</dcterms:modified>
  <cp:category/>
  <cp:version/>
  <cp:contentType/>
  <cp:contentStatus/>
</cp:coreProperties>
</file>