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906" activeTab="1"/>
  </bookViews>
  <sheets>
    <sheet name="2005A-2015A" sheetId="1" r:id="rId1"/>
    <sheet name="2005A-2015A Academic" sheetId="2" r:id="rId2"/>
  </sheets>
  <definedNames/>
  <calcPr fullCalcOnLoad="1"/>
</workbook>
</file>

<file path=xl/sharedStrings.xml><?xml version="1.0" encoding="utf-8"?>
<sst xmlns="http://schemas.openxmlformats.org/spreadsheetml/2006/main" count="381" uniqueCount="56">
  <si>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</si>
  <si>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</si>
  <si>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</si>
  <si>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</si>
  <si>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Ritchie Coliseum (Auxiliary)</t>
  </si>
  <si>
    <t xml:space="preserve">           UMBC Field House (Auxiliary)</t>
  </si>
  <si>
    <t xml:space="preserve">    USM Debt Service from Earnings (Auxiliary)</t>
  </si>
  <si>
    <t>Date</t>
  </si>
  <si>
    <t>Principal</t>
  </si>
  <si>
    <t>Interest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</si>
  <si>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</si>
  <si>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</si>
  <si>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</si>
  <si>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</si>
  <si>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  University System of Maryland</t>
  </si>
  <si>
    <t>1998 Series A Bond Funded Projects</t>
  </si>
  <si>
    <t xml:space="preserve">           Total Academic Projects - 1998 A</t>
  </si>
  <si>
    <t xml:space="preserve">           Total Auxiliary Projects - 1998 A</t>
  </si>
  <si>
    <t xml:space="preserve">           UMCP Track &amp; Field (Auxiliary)</t>
  </si>
  <si>
    <t>UMCP SCUB 3 Planning &amp; Construct (Auxiliary)</t>
  </si>
  <si>
    <t xml:space="preserve">   UMCP Somerset Hall Renovation (Auxiliary)</t>
  </si>
  <si>
    <t xml:space="preserve">     UMB Pascault Row Renovation (Auxiliary)</t>
  </si>
  <si>
    <t xml:space="preserve">     UMES Student Services Building (Auxiliary)</t>
  </si>
  <si>
    <t xml:space="preserve"> UMBC University Commons Planning (Auxiliary)</t>
  </si>
  <si>
    <t xml:space="preserve">      FSU Residence Hall Network (Auxiliary)</t>
  </si>
  <si>
    <t xml:space="preserve">     FSU Athletic Facilities - Various (Auxiliary)</t>
  </si>
  <si>
    <t xml:space="preserve">    TU Minnegan Stadium Restroom (Auxiliary)</t>
  </si>
  <si>
    <t xml:space="preserve">     UMCP Performing Arts Center (Academic)</t>
  </si>
  <si>
    <t xml:space="preserve">         UMCP Facilities Renewal (Academic)</t>
  </si>
  <si>
    <t xml:space="preserve">    UMCP Construct Steam Plant (Academic)</t>
  </si>
  <si>
    <t xml:space="preserve">   UMCP Technology Advancement (Academic)</t>
  </si>
  <si>
    <t xml:space="preserve">      UMB Health Science Library (Academic)</t>
  </si>
  <si>
    <t xml:space="preserve"> UMB Health Sci Facility Equipment (Academic)</t>
  </si>
  <si>
    <t xml:space="preserve">        UMB Facilities Renewal (Academic)</t>
  </si>
  <si>
    <t xml:space="preserve"> UMB School of Nursing Equipment (Academic)</t>
  </si>
  <si>
    <t xml:space="preserve">       UMES Facilities Renewal (Academic)</t>
  </si>
  <si>
    <t xml:space="preserve">       UMBC Facilities Renewal (Academic)</t>
  </si>
  <si>
    <t xml:space="preserve">     UMBC Power Plant Expansion (Academic)</t>
  </si>
  <si>
    <t xml:space="preserve">         CEES Facilities Renewal (Academic)</t>
  </si>
  <si>
    <t xml:space="preserve">     USMO Emergency Projects (Academic)</t>
  </si>
  <si>
    <t xml:space="preserve">       CSU Facilities Remewal (Academic)</t>
  </si>
  <si>
    <t xml:space="preserve">       SU Holloway Hall Renov (Academic)</t>
  </si>
  <si>
    <t xml:space="preserve">           TU 7800 York Road (Academic)</t>
  </si>
  <si>
    <t xml:space="preserve">           TU Facilities Renewal (Academic)</t>
  </si>
  <si>
    <t xml:space="preserve">           UB Facilities Renewal (Academic)</t>
  </si>
  <si>
    <t xml:space="preserve">           Distribution of Debt Services after 2005A Bonds Issue</t>
  </si>
  <si>
    <t xml:space="preserve">            SU Dining Facility (Auxiliary)</t>
  </si>
  <si>
    <t>Premium</t>
  </si>
  <si>
    <t xml:space="preserve">Amort of </t>
  </si>
  <si>
    <t>Loss on Refunding</t>
  </si>
  <si>
    <t xml:space="preserve">       BSU Facilities Renewal (Academic)</t>
  </si>
  <si>
    <t xml:space="preserve">       FSU Facilities Renewal (Academic)</t>
  </si>
  <si>
    <t xml:space="preserve">         SU Facilities Renewal (Academic)</t>
  </si>
  <si>
    <t>Revised 98A after 2015A</t>
  </si>
  <si>
    <t>98A Refinanced on 2005A/2015A</t>
  </si>
  <si>
    <t>1998 Series A Bond Funded Projects 2015A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</si>
</sst>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left"/>
    </xf>
    <xf numFmtId="172" fontId="0" fillId="0" borderId="12" xfId="0" applyNumberFormat="1" applyBorder="1" applyAlignment="1">
      <alignment horizontal="right"/>
    </xf>
    <xf numFmtId="173" fontId="0" fillId="0" borderId="11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33" borderId="2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C13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7" customWidth="1"/>
    <col min="7" max="7" width="24.7109375" style="17" customWidth="1"/>
    <col min="8" max="8" width="4.8515625" style="17" customWidth="1"/>
    <col min="9" max="12" width="18.140625" style="17" customWidth="1"/>
    <col min="13" max="13" width="21.28125" style="17" customWidth="1"/>
    <col min="14" max="14" width="4.8515625" style="0" customWidth="1"/>
    <col min="15" max="18" width="18.140625" style="0" customWidth="1"/>
    <col min="19" max="19" width="21.140625" style="0" customWidth="1"/>
    <col min="20" max="20" width="4.8515625" style="0" customWidth="1"/>
    <col min="21" max="25" width="18.140625" style="3" customWidth="1"/>
    <col min="26" max="26" width="4.8515625" style="3" customWidth="1"/>
    <col min="27" max="30" width="18.140625" style="3" customWidth="1"/>
    <col min="31" max="31" width="22.00390625" style="3" customWidth="1"/>
    <col min="32" max="32" width="4.8515625" style="3" customWidth="1"/>
    <col min="33" max="36" width="18.140625" style="3" customWidth="1"/>
    <col min="37" max="37" width="20.7109375" style="3" customWidth="1"/>
    <col min="38" max="38" width="4.8515625" style="3" customWidth="1"/>
    <col min="39" max="42" width="18.140625" style="3" customWidth="1"/>
    <col min="43" max="43" width="23.28125" style="3" customWidth="1"/>
    <col min="44" max="44" width="4.8515625" style="3" customWidth="1"/>
    <col min="45" max="48" width="18.140625" style="3" customWidth="1"/>
    <col min="49" max="49" width="22.8515625" style="3" customWidth="1"/>
    <col min="50" max="50" width="4.8515625" style="3" customWidth="1"/>
    <col min="51" max="54" width="18.140625" style="3" customWidth="1"/>
    <col min="55" max="55" width="22.421875" style="3" customWidth="1"/>
    <col min="56" max="56" width="4.8515625" style="3" customWidth="1"/>
    <col min="57" max="60" width="18.140625" style="3" customWidth="1"/>
    <col min="61" max="61" width="22.140625" style="3" customWidth="1"/>
    <col min="62" max="62" width="4.8515625" style="3" customWidth="1"/>
    <col min="63" max="66" width="18.140625" style="3" customWidth="1"/>
    <col min="67" max="67" width="22.7109375" style="3" customWidth="1"/>
    <col min="68" max="68" width="4.8515625" style="3" customWidth="1"/>
    <col min="69" max="72" width="18.140625" style="3" customWidth="1"/>
    <col min="73" max="73" width="23.28125" style="3" customWidth="1"/>
    <col min="74" max="74" width="4.8515625" style="3" customWidth="1"/>
    <col min="75" max="78" width="18.140625" style="3" customWidth="1"/>
    <col min="79" max="79" width="22.140625" style="3" customWidth="1"/>
    <col min="80" max="80" width="4.8515625" style="3" customWidth="1"/>
    <col min="81" max="84" width="18.140625" style="3" customWidth="1"/>
    <col min="85" max="85" width="22.00390625" style="3" customWidth="1"/>
    <col min="86" max="86" width="4.8515625" style="3" customWidth="1"/>
    <col min="87" max="90" width="18.140625" style="3" customWidth="1"/>
    <col min="91" max="91" width="22.00390625" style="3" customWidth="1"/>
    <col min="92" max="92" width="4.8515625" style="3" customWidth="1"/>
    <col min="93" max="96" width="18.140625" style="3" customWidth="1"/>
    <col min="97" max="97" width="20.8515625" style="3" customWidth="1"/>
    <col min="98" max="98" width="4.8515625" style="3" customWidth="1"/>
    <col min="99" max="102" width="18.140625" style="3" customWidth="1"/>
    <col min="103" max="103" width="22.7109375" style="3" customWidth="1"/>
    <col min="104" max="104" width="4.8515625" style="3" customWidth="1"/>
    <col min="105" max="108" width="18.140625" style="3" customWidth="1"/>
    <col min="109" max="109" width="22.00390625" style="3" customWidth="1"/>
    <col min="110" max="110" width="4.8515625" style="3" customWidth="1"/>
    <col min="111" max="114" width="18.140625" style="3" customWidth="1"/>
    <col min="115" max="115" width="21.140625" style="3" customWidth="1"/>
    <col min="116" max="116" width="4.8515625" style="3" customWidth="1"/>
    <col min="117" max="120" width="18.140625" style="3" customWidth="1"/>
    <col min="121" max="121" width="22.7109375" style="3" customWidth="1"/>
    <col min="122" max="122" width="4.8515625" style="3" customWidth="1"/>
    <col min="123" max="126" width="18.140625" style="3" customWidth="1"/>
    <col min="127" max="127" width="22.7109375" style="3" customWidth="1"/>
    <col min="128" max="128" width="4.8515625" style="3" customWidth="1"/>
    <col min="129" max="133" width="18.140625" style="3" customWidth="1"/>
  </cols>
  <sheetData>
    <row r="1" spans="1:129" ht="12.75">
      <c r="A1" s="26"/>
      <c r="B1" s="12"/>
      <c r="C1" s="27"/>
      <c r="I1" s="27"/>
      <c r="J1" s="27" t="s">
        <v>14</v>
      </c>
      <c r="K1" s="18"/>
      <c r="L1" s="18"/>
      <c r="M1" s="18"/>
      <c r="U1" s="27"/>
      <c r="V1" s="4"/>
      <c r="AA1" s="27"/>
      <c r="AB1" s="27" t="s">
        <v>14</v>
      </c>
      <c r="AM1" s="27"/>
      <c r="AN1" s="4"/>
      <c r="AS1" s="27"/>
      <c r="AT1" s="27" t="s">
        <v>14</v>
      </c>
      <c r="AY1" s="27"/>
      <c r="AZ1" s="4"/>
      <c r="BE1" s="27"/>
      <c r="BK1" s="27"/>
      <c r="BL1" s="27" t="s">
        <v>14</v>
      </c>
      <c r="BW1" s="27"/>
      <c r="CC1" s="27"/>
      <c r="CD1" s="27" t="s">
        <v>14</v>
      </c>
      <c r="CJ1" s="4"/>
      <c r="CO1" s="27"/>
      <c r="CU1" s="27"/>
      <c r="CV1" s="27" t="s">
        <v>14</v>
      </c>
      <c r="DG1" s="27"/>
      <c r="DM1" s="27"/>
      <c r="DN1" s="27" t="s">
        <v>14</v>
      </c>
      <c r="DT1" s="4"/>
      <c r="DY1" s="27"/>
    </row>
    <row r="2" spans="1:129" ht="12.75">
      <c r="A2" s="26"/>
      <c r="B2" s="12"/>
      <c r="C2" s="27"/>
      <c r="I2" s="27" t="s">
        <v>45</v>
      </c>
      <c r="J2" s="18"/>
      <c r="K2" s="18"/>
      <c r="L2" s="18"/>
      <c r="M2" s="18"/>
      <c r="U2" s="27"/>
      <c r="V2" s="4"/>
      <c r="AA2" s="27" t="s">
        <v>45</v>
      </c>
      <c r="AB2" s="18"/>
      <c r="AM2" s="27"/>
      <c r="AN2" s="4"/>
      <c r="AS2" s="27" t="s">
        <v>45</v>
      </c>
      <c r="AT2" s="18"/>
      <c r="AY2" s="27"/>
      <c r="AZ2" s="4"/>
      <c r="BE2" s="27"/>
      <c r="BK2" s="27" t="s">
        <v>45</v>
      </c>
      <c r="BL2" s="18"/>
      <c r="BW2" s="27"/>
      <c r="CC2" s="27" t="s">
        <v>45</v>
      </c>
      <c r="CD2" s="18"/>
      <c r="CJ2" s="4"/>
      <c r="CO2" s="27"/>
      <c r="CU2" s="27" t="s">
        <v>45</v>
      </c>
      <c r="CV2" s="18"/>
      <c r="DG2" s="27"/>
      <c r="DM2" s="27" t="s">
        <v>45</v>
      </c>
      <c r="DN2" s="18"/>
      <c r="DT2" s="4"/>
      <c r="DY2" s="27"/>
    </row>
    <row r="3" spans="1:129" ht="12.75">
      <c r="A3" s="26"/>
      <c r="B3" s="12"/>
      <c r="C3" s="27"/>
      <c r="I3" s="25"/>
      <c r="J3" s="27" t="s">
        <v>55</v>
      </c>
      <c r="K3" s="18"/>
      <c r="L3" s="18"/>
      <c r="M3" s="18"/>
      <c r="U3" s="27"/>
      <c r="AA3" s="25"/>
      <c r="AB3" s="27" t="str">
        <f>J3</f>
        <v>1998 Series A Bond Funded Projects 2015A</v>
      </c>
      <c r="AM3" s="27"/>
      <c r="AS3" s="25"/>
      <c r="AT3" s="27" t="str">
        <f>AB3</f>
        <v>1998 Series A Bond Funded Projects 2015A</v>
      </c>
      <c r="AY3" s="17"/>
      <c r="BE3" s="27"/>
      <c r="BK3" s="25"/>
      <c r="BL3" s="27" t="s">
        <v>15</v>
      </c>
      <c r="BW3" s="27"/>
      <c r="CC3" s="25"/>
      <c r="CD3" s="27" t="s">
        <v>15</v>
      </c>
      <c r="CO3" s="27"/>
      <c r="CU3" s="25"/>
      <c r="CV3" s="27" t="s">
        <v>15</v>
      </c>
      <c r="DG3" s="27"/>
      <c r="DM3" s="25"/>
      <c r="DN3" s="27" t="s">
        <v>15</v>
      </c>
      <c r="DY3" s="27"/>
    </row>
    <row r="4" spans="1:129" ht="12.75">
      <c r="A4" s="26"/>
      <c r="B4" s="12"/>
      <c r="J4" s="27"/>
      <c r="K4" s="18"/>
      <c r="L4" s="18"/>
      <c r="M4" s="18"/>
      <c r="V4" s="4"/>
      <c r="AB4" s="4"/>
      <c r="AN4" s="4"/>
      <c r="AZ4" s="4"/>
      <c r="CJ4" s="4"/>
      <c r="DT4" s="4"/>
      <c r="DY4" s="4"/>
    </row>
    <row r="5" spans="1:133" ht="12.75">
      <c r="A5" s="5" t="s">
        <v>1</v>
      </c>
      <c r="C5" s="44" t="s">
        <v>53</v>
      </c>
      <c r="D5" s="44"/>
      <c r="E5" s="45"/>
      <c r="F5" s="23"/>
      <c r="G5" s="23"/>
      <c r="I5" s="19" t="s">
        <v>16</v>
      </c>
      <c r="J5" s="20"/>
      <c r="K5" s="21"/>
      <c r="L5" s="23"/>
      <c r="M5" s="23"/>
      <c r="O5" s="19" t="s">
        <v>17</v>
      </c>
      <c r="P5" s="20"/>
      <c r="Q5" s="21"/>
      <c r="R5" s="23"/>
      <c r="S5" s="23"/>
      <c r="U5" s="6" t="s">
        <v>2</v>
      </c>
      <c r="V5" s="7"/>
      <c r="W5" s="8"/>
      <c r="X5" s="23"/>
      <c r="Y5" s="23"/>
      <c r="AA5" s="6" t="s">
        <v>4</v>
      </c>
      <c r="AB5" s="7"/>
      <c r="AC5" s="8"/>
      <c r="AD5" s="23"/>
      <c r="AE5" s="23"/>
      <c r="AG5" s="6" t="s">
        <v>3</v>
      </c>
      <c r="AH5" s="7"/>
      <c r="AI5" s="8"/>
      <c r="AJ5" s="23"/>
      <c r="AK5" s="23"/>
      <c r="AM5" s="6" t="s">
        <v>18</v>
      </c>
      <c r="AN5" s="7"/>
      <c r="AO5" s="8"/>
      <c r="AP5" s="23"/>
      <c r="AQ5" s="23"/>
      <c r="AR5" s="13"/>
      <c r="AS5" s="6" t="s">
        <v>10</v>
      </c>
      <c r="AT5" s="7"/>
      <c r="AU5" s="8"/>
      <c r="AV5" s="23"/>
      <c r="AW5" s="23"/>
      <c r="AX5" s="13"/>
      <c r="AY5" s="6" t="s">
        <v>11</v>
      </c>
      <c r="AZ5" s="7"/>
      <c r="BA5" s="8"/>
      <c r="BB5" s="23"/>
      <c r="BC5" s="23"/>
      <c r="BD5" s="13"/>
      <c r="BE5" s="6" t="s">
        <v>12</v>
      </c>
      <c r="BF5" s="7"/>
      <c r="BG5" s="8"/>
      <c r="BH5" s="23"/>
      <c r="BI5" s="23"/>
      <c r="BK5" s="6" t="s">
        <v>19</v>
      </c>
      <c r="BL5" s="7"/>
      <c r="BM5" s="8"/>
      <c r="BN5" s="23"/>
      <c r="BO5" s="23"/>
      <c r="BQ5" s="35" t="s">
        <v>20</v>
      </c>
      <c r="BR5" s="7"/>
      <c r="BS5" s="8"/>
      <c r="BT5" s="23"/>
      <c r="BU5" s="23"/>
      <c r="BW5" s="6" t="s">
        <v>21</v>
      </c>
      <c r="BX5" s="7"/>
      <c r="BY5" s="8"/>
      <c r="BZ5" s="23"/>
      <c r="CA5" s="23"/>
      <c r="CC5" s="6" t="s">
        <v>22</v>
      </c>
      <c r="CD5" s="7"/>
      <c r="CE5" s="8"/>
      <c r="CF5" s="23"/>
      <c r="CG5" s="23"/>
      <c r="CI5" s="6" t="s">
        <v>5</v>
      </c>
      <c r="CJ5" s="7"/>
      <c r="CK5" s="8"/>
      <c r="CL5" s="23"/>
      <c r="CM5" s="23"/>
      <c r="CN5" s="13"/>
      <c r="CO5" s="6" t="s">
        <v>23</v>
      </c>
      <c r="CP5" s="7"/>
      <c r="CQ5" s="8"/>
      <c r="CR5" s="23"/>
      <c r="CS5" s="23"/>
      <c r="CU5" s="6" t="s">
        <v>24</v>
      </c>
      <c r="CV5" s="7"/>
      <c r="CW5" s="8"/>
      <c r="CX5" s="23"/>
      <c r="CY5" s="23"/>
      <c r="DA5" s="6" t="s">
        <v>25</v>
      </c>
      <c r="DB5" s="7"/>
      <c r="DC5" s="8"/>
      <c r="DD5" s="23"/>
      <c r="DE5" s="23"/>
      <c r="DG5" s="6" t="s">
        <v>46</v>
      </c>
      <c r="DH5" s="7"/>
      <c r="DI5" s="8"/>
      <c r="DJ5" s="23"/>
      <c r="DK5" s="23"/>
      <c r="DL5" s="13"/>
      <c r="DM5" s="6" t="s">
        <v>26</v>
      </c>
      <c r="DN5" s="7"/>
      <c r="DO5" s="8"/>
      <c r="DP5" s="23"/>
      <c r="DQ5" s="23"/>
      <c r="DR5" s="13"/>
      <c r="DS5" s="6" t="s">
        <v>13</v>
      </c>
      <c r="DT5" s="7"/>
      <c r="DU5" s="8"/>
      <c r="DV5" s="23"/>
      <c r="DW5" s="23"/>
      <c r="DX5" s="13"/>
      <c r="DY5" s="6" t="s">
        <v>6</v>
      </c>
      <c r="DZ5" s="7"/>
      <c r="EA5" s="8"/>
      <c r="EB5" s="23"/>
      <c r="EC5" s="23"/>
    </row>
    <row r="6" spans="1:133" s="1" customFormat="1" ht="12.75">
      <c r="A6" s="28" t="s">
        <v>7</v>
      </c>
      <c r="C6" s="46" t="s">
        <v>54</v>
      </c>
      <c r="D6" s="44"/>
      <c r="E6" s="44"/>
      <c r="F6" s="23" t="s">
        <v>48</v>
      </c>
      <c r="G6" s="23" t="s">
        <v>48</v>
      </c>
      <c r="H6" s="17"/>
      <c r="I6" s="22"/>
      <c r="J6" s="36">
        <v>0.6032933</v>
      </c>
      <c r="K6" s="21"/>
      <c r="L6" s="23" t="s">
        <v>48</v>
      </c>
      <c r="M6" s="23" t="s">
        <v>48</v>
      </c>
      <c r="O6" s="22"/>
      <c r="P6" s="36">
        <f>V6+AB6+AH6+AN6+AT6+AZ6+BF6+BL6+BR6+BX6+CD6+CJ6+CP6+CV6+DB6+DH6+DN6+DT6+DZ6</f>
        <v>0.39670669999999997</v>
      </c>
      <c r="Q6" s="21"/>
      <c r="R6" s="23" t="s">
        <v>48</v>
      </c>
      <c r="S6" s="23" t="s">
        <v>48</v>
      </c>
      <c r="U6" s="29"/>
      <c r="V6" s="16">
        <v>0.0001659</v>
      </c>
      <c r="W6" s="30"/>
      <c r="X6" s="23" t="s">
        <v>48</v>
      </c>
      <c r="Y6" s="23" t="s">
        <v>48</v>
      </c>
      <c r="AA6" s="29"/>
      <c r="AB6" s="16">
        <v>0.0021106</v>
      </c>
      <c r="AC6" s="30"/>
      <c r="AD6" s="23" t="s">
        <v>48</v>
      </c>
      <c r="AE6" s="23" t="s">
        <v>48</v>
      </c>
      <c r="AG6" s="29"/>
      <c r="AH6" s="16">
        <v>0.022733</v>
      </c>
      <c r="AI6" s="30"/>
      <c r="AJ6" s="23" t="s">
        <v>48</v>
      </c>
      <c r="AK6" s="23" t="s">
        <v>48</v>
      </c>
      <c r="AM6" s="29"/>
      <c r="AN6" s="16">
        <v>0.0002129</v>
      </c>
      <c r="AO6" s="30"/>
      <c r="AP6" s="23" t="s">
        <v>48</v>
      </c>
      <c r="AQ6" s="23" t="s">
        <v>48</v>
      </c>
      <c r="AR6" s="11"/>
      <c r="AS6" s="29"/>
      <c r="AT6" s="16">
        <v>0.0260712</v>
      </c>
      <c r="AU6" s="30"/>
      <c r="AV6" s="23" t="s">
        <v>48</v>
      </c>
      <c r="AW6" s="23" t="s">
        <v>48</v>
      </c>
      <c r="AX6" s="11"/>
      <c r="AY6" s="29"/>
      <c r="AZ6" s="16">
        <v>0.0263519</v>
      </c>
      <c r="BA6" s="30"/>
      <c r="BB6" s="23" t="s">
        <v>48</v>
      </c>
      <c r="BC6" s="23" t="s">
        <v>48</v>
      </c>
      <c r="BD6" s="11"/>
      <c r="BE6" s="29"/>
      <c r="BF6" s="16">
        <v>0.0092484</v>
      </c>
      <c r="BG6" s="30"/>
      <c r="BH6" s="23" t="s">
        <v>48</v>
      </c>
      <c r="BI6" s="23" t="s">
        <v>48</v>
      </c>
      <c r="BK6" s="29"/>
      <c r="BL6" s="16">
        <v>0.0096448</v>
      </c>
      <c r="BM6" s="30"/>
      <c r="BN6" s="23" t="s">
        <v>48</v>
      </c>
      <c r="BO6" s="23" t="s">
        <v>48</v>
      </c>
      <c r="BQ6" s="29"/>
      <c r="BR6" s="16">
        <v>0.0502952</v>
      </c>
      <c r="BS6" s="30"/>
      <c r="BT6" s="23" t="s">
        <v>48</v>
      </c>
      <c r="BU6" s="23" t="s">
        <v>48</v>
      </c>
      <c r="BW6" s="29"/>
      <c r="BX6" s="16">
        <v>0.0093014</v>
      </c>
      <c r="BY6" s="30"/>
      <c r="BZ6" s="23" t="s">
        <v>48</v>
      </c>
      <c r="CA6" s="23" t="s">
        <v>48</v>
      </c>
      <c r="CC6" s="29"/>
      <c r="CD6" s="16">
        <v>0.0899328</v>
      </c>
      <c r="CE6" s="30"/>
      <c r="CF6" s="23" t="s">
        <v>48</v>
      </c>
      <c r="CG6" s="23" t="s">
        <v>48</v>
      </c>
      <c r="CI6" s="29"/>
      <c r="CJ6" s="16">
        <v>0.0377814</v>
      </c>
      <c r="CK6" s="30"/>
      <c r="CL6" s="23" t="s">
        <v>48</v>
      </c>
      <c r="CM6" s="23" t="s">
        <v>48</v>
      </c>
      <c r="CN6" s="11"/>
      <c r="CO6" s="29"/>
      <c r="CP6" s="16">
        <v>0.0137502</v>
      </c>
      <c r="CQ6" s="30"/>
      <c r="CR6" s="23" t="s">
        <v>48</v>
      </c>
      <c r="CS6" s="23" t="s">
        <v>48</v>
      </c>
      <c r="CU6" s="29"/>
      <c r="CV6" s="16">
        <v>0.0123403</v>
      </c>
      <c r="CW6" s="30"/>
      <c r="CX6" s="23" t="s">
        <v>48</v>
      </c>
      <c r="CY6" s="23" t="s">
        <v>48</v>
      </c>
      <c r="DA6" s="29"/>
      <c r="DB6" s="16">
        <v>0.0038933</v>
      </c>
      <c r="DC6" s="30"/>
      <c r="DD6" s="23" t="s">
        <v>48</v>
      </c>
      <c r="DE6" s="23" t="s">
        <v>48</v>
      </c>
      <c r="DG6" s="29"/>
      <c r="DH6" s="16">
        <v>0.0004992</v>
      </c>
      <c r="DI6" s="30"/>
      <c r="DJ6" s="23" t="s">
        <v>48</v>
      </c>
      <c r="DK6" s="23" t="s">
        <v>48</v>
      </c>
      <c r="DL6" s="11"/>
      <c r="DM6" s="29"/>
      <c r="DN6" s="16">
        <v>0.0125671</v>
      </c>
      <c r="DO6" s="30"/>
      <c r="DP6" s="23" t="s">
        <v>48</v>
      </c>
      <c r="DQ6" s="23" t="s">
        <v>48</v>
      </c>
      <c r="DR6" s="11"/>
      <c r="DS6" s="29"/>
      <c r="DT6" s="16">
        <v>0.0698071</v>
      </c>
      <c r="DU6" s="30"/>
      <c r="DV6" s="23" t="s">
        <v>48</v>
      </c>
      <c r="DW6" s="23" t="s">
        <v>48</v>
      </c>
      <c r="DX6" s="11"/>
      <c r="DY6" s="29"/>
      <c r="DZ6" s="16"/>
      <c r="EA6" s="30"/>
      <c r="EB6" s="23" t="s">
        <v>48</v>
      </c>
      <c r="EC6" s="23" t="s">
        <v>48</v>
      </c>
    </row>
    <row r="7" spans="1:133" ht="12.75">
      <c r="A7" s="9"/>
      <c r="C7" s="23" t="s">
        <v>8</v>
      </c>
      <c r="D7" s="23" t="s">
        <v>9</v>
      </c>
      <c r="E7" s="23" t="s">
        <v>0</v>
      </c>
      <c r="F7" s="23" t="s">
        <v>47</v>
      </c>
      <c r="G7" s="23" t="s">
        <v>49</v>
      </c>
      <c r="I7" s="23" t="s">
        <v>8</v>
      </c>
      <c r="J7" s="23" t="s">
        <v>9</v>
      </c>
      <c r="K7" s="23" t="s">
        <v>0</v>
      </c>
      <c r="L7" s="23" t="s">
        <v>47</v>
      </c>
      <c r="M7" s="23" t="s">
        <v>49</v>
      </c>
      <c r="O7" s="23" t="s">
        <v>8</v>
      </c>
      <c r="P7" s="23" t="s">
        <v>9</v>
      </c>
      <c r="Q7" s="23" t="s">
        <v>0</v>
      </c>
      <c r="R7" s="23" t="s">
        <v>47</v>
      </c>
      <c r="S7" s="23" t="s">
        <v>49</v>
      </c>
      <c r="U7" s="10" t="s">
        <v>8</v>
      </c>
      <c r="V7" s="10" t="s">
        <v>9</v>
      </c>
      <c r="W7" s="10" t="s">
        <v>0</v>
      </c>
      <c r="X7" s="23" t="s">
        <v>47</v>
      </c>
      <c r="Y7" s="23" t="s">
        <v>49</v>
      </c>
      <c r="AA7" s="10" t="s">
        <v>8</v>
      </c>
      <c r="AB7" s="10" t="s">
        <v>9</v>
      </c>
      <c r="AC7" s="10" t="s">
        <v>0</v>
      </c>
      <c r="AD7" s="23" t="s">
        <v>47</v>
      </c>
      <c r="AE7" s="23" t="s">
        <v>49</v>
      </c>
      <c r="AG7" s="10" t="s">
        <v>8</v>
      </c>
      <c r="AH7" s="10" t="s">
        <v>9</v>
      </c>
      <c r="AI7" s="10" t="s">
        <v>0</v>
      </c>
      <c r="AJ7" s="23" t="s">
        <v>47</v>
      </c>
      <c r="AK7" s="23" t="s">
        <v>49</v>
      </c>
      <c r="AM7" s="10" t="s">
        <v>8</v>
      </c>
      <c r="AN7" s="10" t="s">
        <v>9</v>
      </c>
      <c r="AO7" s="10" t="s">
        <v>0</v>
      </c>
      <c r="AP7" s="23" t="s">
        <v>47</v>
      </c>
      <c r="AQ7" s="23" t="s">
        <v>49</v>
      </c>
      <c r="AR7" s="14"/>
      <c r="AS7" s="10" t="s">
        <v>8</v>
      </c>
      <c r="AT7" s="10" t="s">
        <v>9</v>
      </c>
      <c r="AU7" s="10" t="s">
        <v>0</v>
      </c>
      <c r="AV7" s="23" t="s">
        <v>47</v>
      </c>
      <c r="AW7" s="23" t="s">
        <v>49</v>
      </c>
      <c r="AX7" s="14"/>
      <c r="AY7" s="10" t="s">
        <v>8</v>
      </c>
      <c r="AZ7" s="10" t="s">
        <v>9</v>
      </c>
      <c r="BA7" s="10" t="s">
        <v>0</v>
      </c>
      <c r="BB7" s="23" t="s">
        <v>47</v>
      </c>
      <c r="BC7" s="23" t="s">
        <v>49</v>
      </c>
      <c r="BD7" s="14"/>
      <c r="BE7" s="10" t="s">
        <v>8</v>
      </c>
      <c r="BF7" s="10" t="s">
        <v>9</v>
      </c>
      <c r="BG7" s="10" t="s">
        <v>0</v>
      </c>
      <c r="BH7" s="23" t="s">
        <v>47</v>
      </c>
      <c r="BI7" s="23" t="s">
        <v>49</v>
      </c>
      <c r="BK7" s="10" t="s">
        <v>8</v>
      </c>
      <c r="BL7" s="10" t="s">
        <v>9</v>
      </c>
      <c r="BM7" s="10" t="s">
        <v>0</v>
      </c>
      <c r="BN7" s="23" t="s">
        <v>47</v>
      </c>
      <c r="BO7" s="23" t="s">
        <v>49</v>
      </c>
      <c r="BQ7" s="10" t="s">
        <v>8</v>
      </c>
      <c r="BR7" s="10" t="s">
        <v>9</v>
      </c>
      <c r="BS7" s="10" t="s">
        <v>0</v>
      </c>
      <c r="BT7" s="23" t="s">
        <v>47</v>
      </c>
      <c r="BU7" s="23" t="s">
        <v>49</v>
      </c>
      <c r="BW7" s="10" t="s">
        <v>8</v>
      </c>
      <c r="BX7" s="10" t="s">
        <v>9</v>
      </c>
      <c r="BY7" s="10" t="s">
        <v>0</v>
      </c>
      <c r="BZ7" s="23" t="s">
        <v>47</v>
      </c>
      <c r="CA7" s="23" t="s">
        <v>49</v>
      </c>
      <c r="CC7" s="10" t="s">
        <v>8</v>
      </c>
      <c r="CD7" s="10" t="s">
        <v>9</v>
      </c>
      <c r="CE7" s="10" t="s">
        <v>0</v>
      </c>
      <c r="CF7" s="23" t="s">
        <v>47</v>
      </c>
      <c r="CG7" s="23" t="s">
        <v>49</v>
      </c>
      <c r="CI7" s="10" t="s">
        <v>8</v>
      </c>
      <c r="CJ7" s="10" t="s">
        <v>9</v>
      </c>
      <c r="CK7" s="10" t="s">
        <v>0</v>
      </c>
      <c r="CL7" s="23" t="s">
        <v>47</v>
      </c>
      <c r="CM7" s="23" t="s">
        <v>49</v>
      </c>
      <c r="CN7" s="14"/>
      <c r="CO7" s="10" t="s">
        <v>8</v>
      </c>
      <c r="CP7" s="10" t="s">
        <v>9</v>
      </c>
      <c r="CQ7" s="10" t="s">
        <v>0</v>
      </c>
      <c r="CR7" s="23" t="s">
        <v>47</v>
      </c>
      <c r="CS7" s="23" t="s">
        <v>49</v>
      </c>
      <c r="CU7" s="10" t="s">
        <v>8</v>
      </c>
      <c r="CV7" s="10" t="s">
        <v>9</v>
      </c>
      <c r="CW7" s="10" t="s">
        <v>0</v>
      </c>
      <c r="CX7" s="23" t="s">
        <v>47</v>
      </c>
      <c r="CY7" s="23" t="s">
        <v>49</v>
      </c>
      <c r="DA7" s="10" t="s">
        <v>8</v>
      </c>
      <c r="DB7" s="10" t="s">
        <v>9</v>
      </c>
      <c r="DC7" s="10" t="s">
        <v>0</v>
      </c>
      <c r="DD7" s="23" t="s">
        <v>47</v>
      </c>
      <c r="DE7" s="23" t="s">
        <v>49</v>
      </c>
      <c r="DG7" s="10" t="s">
        <v>8</v>
      </c>
      <c r="DH7" s="10" t="s">
        <v>9</v>
      </c>
      <c r="DI7" s="10" t="s">
        <v>0</v>
      </c>
      <c r="DJ7" s="23" t="s">
        <v>47</v>
      </c>
      <c r="DK7" s="23" t="s">
        <v>49</v>
      </c>
      <c r="DL7" s="14"/>
      <c r="DM7" s="10" t="s">
        <v>8</v>
      </c>
      <c r="DN7" s="10" t="s">
        <v>9</v>
      </c>
      <c r="DO7" s="10" t="s">
        <v>0</v>
      </c>
      <c r="DP7" s="23" t="s">
        <v>47</v>
      </c>
      <c r="DQ7" s="23" t="s">
        <v>49</v>
      </c>
      <c r="DR7" s="14"/>
      <c r="DS7" s="10" t="s">
        <v>8</v>
      </c>
      <c r="DT7" s="10" t="s">
        <v>9</v>
      </c>
      <c r="DU7" s="10" t="s">
        <v>0</v>
      </c>
      <c r="DV7" s="23" t="s">
        <v>47</v>
      </c>
      <c r="DW7" s="23" t="s">
        <v>49</v>
      </c>
      <c r="DX7" s="14"/>
      <c r="DY7" s="10" t="s">
        <v>8</v>
      </c>
      <c r="DZ7" s="10" t="s">
        <v>9</v>
      </c>
      <c r="EA7" s="10" t="s">
        <v>0</v>
      </c>
      <c r="EB7" s="23" t="s">
        <v>47</v>
      </c>
      <c r="EC7" s="23" t="s">
        <v>49</v>
      </c>
    </row>
    <row r="8" spans="1:133" s="34" customFormat="1" ht="12.75">
      <c r="A8" s="33">
        <v>43374</v>
      </c>
      <c r="C8" s="18"/>
      <c r="D8" s="18">
        <v>92500</v>
      </c>
      <c r="E8" s="18">
        <f>C8+D8</f>
        <v>92500</v>
      </c>
      <c r="F8" s="18">
        <v>249990</v>
      </c>
      <c r="G8" s="18">
        <f>5732</f>
        <v>5732</v>
      </c>
      <c r="H8" s="32"/>
      <c r="I8" s="24"/>
      <c r="J8" s="24">
        <f>'2005A-2015A Academic'!D8</f>
        <v>55804.630249999995</v>
      </c>
      <c r="K8" s="24">
        <f>I8+J8</f>
        <v>55804.630249999995</v>
      </c>
      <c r="L8" s="24">
        <f>'2005A-2015A Academic'!F8</f>
        <v>150817.29206699997</v>
      </c>
      <c r="M8" s="24">
        <f>'2005A-2015A Academic'!G8</f>
        <v>3458.0771956000003</v>
      </c>
      <c r="O8" s="17"/>
      <c r="P8" s="17">
        <f>V8+AB8+AH8+AN8+AT8+AZ8+BF8+BL8+BR8+BX8+CD8+CJ8+CP8+CV8+DB8+DH8+DN8+DT8+DZ8</f>
        <v>36695.36975</v>
      </c>
      <c r="Q8" s="17">
        <f>O8+P8</f>
        <v>36695.36975</v>
      </c>
      <c r="R8" s="17">
        <f>X8+AD8+AJ8+AP8+AV8+BB8+BH8+BN8+BT8+BZ8+CF8+CL8+CR8+DD8+DJ8+DP8+DV8+CX8</f>
        <v>99172.707933</v>
      </c>
      <c r="S8" s="17">
        <f>Y8+AE8+AK8+AQ8+AW8+BC8+BI8+BO8+BU8+CA8+CG8+CM8+CS8+DE8+DK8+DQ8+DW8+CY8</f>
        <v>2273.9228044</v>
      </c>
      <c r="U8" s="17"/>
      <c r="V8" s="17">
        <f>V$6*$D8</f>
        <v>15.345749999999999</v>
      </c>
      <c r="W8" s="17">
        <f>U8+V8</f>
        <v>15.345749999999999</v>
      </c>
      <c r="X8" s="17">
        <f>V$6*$F8</f>
        <v>41.473341</v>
      </c>
      <c r="Y8" s="17">
        <f>V$6*$G8</f>
        <v>0.9509388</v>
      </c>
      <c r="Z8" s="32"/>
      <c r="AA8" s="17"/>
      <c r="AB8" s="17">
        <f>AB$6*$D8</f>
        <v>195.23049999999998</v>
      </c>
      <c r="AC8" s="17">
        <f>AA8+AB8</f>
        <v>195.23049999999998</v>
      </c>
      <c r="AD8" s="17">
        <f>AB$6*$F8</f>
        <v>527.628894</v>
      </c>
      <c r="AE8" s="17">
        <f>AB$6*$G8</f>
        <v>12.097959199999998</v>
      </c>
      <c r="AF8" s="32"/>
      <c r="AG8" s="17"/>
      <c r="AH8" s="17">
        <f>AH$6*$D8</f>
        <v>2102.8025</v>
      </c>
      <c r="AI8" s="17">
        <f>AG8+AH8</f>
        <v>2102.8025</v>
      </c>
      <c r="AJ8" s="17">
        <f>AH$6*$F8</f>
        <v>5683.02267</v>
      </c>
      <c r="AK8" s="17">
        <f>AH$6*$G8</f>
        <v>130.305556</v>
      </c>
      <c r="AL8" s="32"/>
      <c r="AM8" s="17"/>
      <c r="AN8" s="17">
        <f>AN$6*$D8</f>
        <v>19.69325</v>
      </c>
      <c r="AO8" s="17">
        <f>AM8+AN8</f>
        <v>19.69325</v>
      </c>
      <c r="AP8" s="17">
        <f>AN$6*$F8</f>
        <v>53.222871</v>
      </c>
      <c r="AQ8" s="17">
        <f>AN$6*$G8</f>
        <v>1.2203428</v>
      </c>
      <c r="AR8" s="32"/>
      <c r="AS8" s="17"/>
      <c r="AT8" s="17">
        <f>AT$6*$D8</f>
        <v>2411.586</v>
      </c>
      <c r="AU8" s="17">
        <f>AS8+AT8</f>
        <v>2411.586</v>
      </c>
      <c r="AV8" s="17">
        <f>AT$6*$F8</f>
        <v>6517.539288</v>
      </c>
      <c r="AW8" s="17">
        <f>AT$6*$G8</f>
        <v>149.4401184</v>
      </c>
      <c r="AX8" s="32"/>
      <c r="AY8" s="17"/>
      <c r="AZ8" s="17">
        <f>AZ$6*$D8</f>
        <v>2437.55075</v>
      </c>
      <c r="BA8" s="17">
        <f>AY8+AZ8</f>
        <v>2437.55075</v>
      </c>
      <c r="BB8" s="17">
        <f>AZ$6*$F8</f>
        <v>6587.711481</v>
      </c>
      <c r="BC8" s="17">
        <f>AZ$6*$G8</f>
        <v>151.04909080000002</v>
      </c>
      <c r="BD8" s="32"/>
      <c r="BE8" s="17"/>
      <c r="BF8" s="17">
        <f>BF$6*$D8</f>
        <v>855.4770000000001</v>
      </c>
      <c r="BG8" s="17">
        <f>BE8+BF8</f>
        <v>855.4770000000001</v>
      </c>
      <c r="BH8" s="17">
        <f>BF$6*$F8</f>
        <v>2312.007516</v>
      </c>
      <c r="BI8" s="17">
        <f>BF$6*$G8</f>
        <v>53.0118288</v>
      </c>
      <c r="BJ8" s="32"/>
      <c r="BK8" s="17"/>
      <c r="BL8" s="17">
        <f>BL$6*$D8</f>
        <v>892.144</v>
      </c>
      <c r="BM8" s="17">
        <f>BK8+BL8</f>
        <v>892.144</v>
      </c>
      <c r="BN8" s="17">
        <f>BL$6*$F8</f>
        <v>2411.103552</v>
      </c>
      <c r="BO8" s="17">
        <f>BL$6*$G8</f>
        <v>55.2839936</v>
      </c>
      <c r="BP8" s="32"/>
      <c r="BQ8" s="17"/>
      <c r="BR8" s="17">
        <f>BR$6*$D8</f>
        <v>4652.306</v>
      </c>
      <c r="BS8" s="17">
        <f>BQ8+BR8</f>
        <v>4652.306</v>
      </c>
      <c r="BT8" s="17">
        <f>BR$6*$F8</f>
        <v>12573.297048</v>
      </c>
      <c r="BU8" s="17">
        <f>BR$6*$G8</f>
        <v>288.2920864</v>
      </c>
      <c r="BV8" s="32"/>
      <c r="BW8" s="17"/>
      <c r="BX8" s="17">
        <f>BX$6*$D8</f>
        <v>860.3795</v>
      </c>
      <c r="BY8" s="17">
        <f>BW8+BX8</f>
        <v>860.3795</v>
      </c>
      <c r="BZ8" s="17">
        <f>BX$6*$F8</f>
        <v>2325.256986</v>
      </c>
      <c r="CA8" s="17">
        <f>BX$6*$G8</f>
        <v>53.315624799999995</v>
      </c>
      <c r="CB8" s="32"/>
      <c r="CC8" s="17"/>
      <c r="CD8" s="17">
        <f>CD$6*$D8</f>
        <v>8318.784</v>
      </c>
      <c r="CE8" s="17">
        <f>CC8+CD8</f>
        <v>8318.784</v>
      </c>
      <c r="CF8" s="17">
        <f>CD$6*$F8</f>
        <v>22482.300671999998</v>
      </c>
      <c r="CG8" s="17">
        <f>CD$6*$G8</f>
        <v>515.4948095999999</v>
      </c>
      <c r="CH8" s="32"/>
      <c r="CI8" s="17"/>
      <c r="CJ8" s="17">
        <f>CJ$6*$D8</f>
        <v>3494.7795</v>
      </c>
      <c r="CK8" s="17">
        <f>CI8+CJ8</f>
        <v>3494.7795</v>
      </c>
      <c r="CL8" s="17">
        <f>CJ$6*$F8</f>
        <v>9444.972185999999</v>
      </c>
      <c r="CM8" s="17">
        <f>CJ$6*$G8</f>
        <v>216.5629848</v>
      </c>
      <c r="CN8" s="32"/>
      <c r="CO8" s="17"/>
      <c r="CP8" s="17">
        <f>CP$6*$D8</f>
        <v>1271.8935000000001</v>
      </c>
      <c r="CQ8" s="17">
        <f>CO8+CP8</f>
        <v>1271.8935000000001</v>
      </c>
      <c r="CR8" s="17">
        <f>CP$6*$F8</f>
        <v>3437.412498</v>
      </c>
      <c r="CS8" s="17">
        <f>CP$6*$G8</f>
        <v>78.81614640000001</v>
      </c>
      <c r="CT8" s="32"/>
      <c r="CU8" s="17"/>
      <c r="CV8" s="17">
        <f>CV$6*$D8</f>
        <v>1141.47775</v>
      </c>
      <c r="CW8" s="17">
        <f>CU8+CV8</f>
        <v>1141.47775</v>
      </c>
      <c r="CX8" s="17">
        <f>CV$6*$F8</f>
        <v>3084.951597</v>
      </c>
      <c r="CY8" s="17">
        <f>CV$6*$G8</f>
        <v>70.7345996</v>
      </c>
      <c r="CZ8" s="32"/>
      <c r="DA8" s="17"/>
      <c r="DB8" s="17">
        <f>DB$6*$D8</f>
        <v>360.13025</v>
      </c>
      <c r="DC8" s="17">
        <f>DA8+DB8</f>
        <v>360.13025</v>
      </c>
      <c r="DD8" s="17">
        <f>DB$6*$F8</f>
        <v>973.286067</v>
      </c>
      <c r="DE8" s="17">
        <f>DB$6*$G8</f>
        <v>22.3163956</v>
      </c>
      <c r="DF8" s="32"/>
      <c r="DG8" s="17"/>
      <c r="DH8" s="17">
        <f>DH$6*$D8</f>
        <v>46.176</v>
      </c>
      <c r="DI8" s="17">
        <f>DG8+DH8</f>
        <v>46.176</v>
      </c>
      <c r="DJ8" s="17">
        <f>DH$6*$F8</f>
        <v>124.795008</v>
      </c>
      <c r="DK8" s="17">
        <f>DH$6*$G8</f>
        <v>2.8614144</v>
      </c>
      <c r="DL8" s="32"/>
      <c r="DM8" s="17"/>
      <c r="DN8" s="17">
        <f>DN$6*$D8</f>
        <v>1162.45675</v>
      </c>
      <c r="DO8" s="17">
        <f>DM8+DN8</f>
        <v>1162.45675</v>
      </c>
      <c r="DP8" s="17">
        <f>DN$6*$F8</f>
        <v>3141.649329</v>
      </c>
      <c r="DQ8" s="17">
        <f>DN$6*$G8</f>
        <v>72.0346172</v>
      </c>
      <c r="DR8" s="32"/>
      <c r="DS8" s="17"/>
      <c r="DT8" s="17">
        <f>DT$6*$D8</f>
        <v>6457.15675</v>
      </c>
      <c r="DU8" s="17">
        <f>DS8+DT8</f>
        <v>6457.15675</v>
      </c>
      <c r="DV8" s="17">
        <f>DT$6*$F8</f>
        <v>17451.076929</v>
      </c>
      <c r="DW8" s="17">
        <f>DT$6*$G8</f>
        <v>400.1342972</v>
      </c>
      <c r="DX8" s="32"/>
      <c r="DY8" s="17"/>
      <c r="DZ8" s="17">
        <f>DZ$6*$D8</f>
        <v>0</v>
      </c>
      <c r="EA8" s="17">
        <f>DY8+DZ8</f>
        <v>0</v>
      </c>
      <c r="EB8" s="17">
        <f>DZ$6*$F8</f>
        <v>0</v>
      </c>
      <c r="EC8" s="17">
        <f>DZ$6*$G8</f>
        <v>0</v>
      </c>
    </row>
    <row r="9" spans="1:133" s="34" customFormat="1" ht="12.75">
      <c r="A9" s="33">
        <v>43556</v>
      </c>
      <c r="C9" s="18">
        <v>3700000</v>
      </c>
      <c r="D9" s="18">
        <v>92500</v>
      </c>
      <c r="E9" s="18">
        <f>C9+D9</f>
        <v>3792500</v>
      </c>
      <c r="F9" s="18">
        <v>249990</v>
      </c>
      <c r="G9" s="18">
        <f>5732</f>
        <v>5732</v>
      </c>
      <c r="H9" s="32"/>
      <c r="I9" s="24">
        <f>'2005A-2015A Academic'!C9</f>
        <v>2232185.21</v>
      </c>
      <c r="J9" s="24">
        <f>'2005A-2015A Academic'!D9</f>
        <v>55804.630249999995</v>
      </c>
      <c r="K9" s="24">
        <f>I9+J9</f>
        <v>2287989.84025</v>
      </c>
      <c r="L9" s="24">
        <f>'2005A-2015A Academic'!F9</f>
        <v>150817.29206699997</v>
      </c>
      <c r="M9" s="24">
        <f>'2005A-2015A Academic'!G9</f>
        <v>3458.0771956000003</v>
      </c>
      <c r="O9" s="17">
        <f>U9+AA9+AG9+AM9+AS9+AY9+BE9+BK9+BQ9+BW9+CC9+CI9+CO9+CU9+DA9+DG9+DM9+DS9+DY9</f>
        <v>1467814.79</v>
      </c>
      <c r="P9" s="17">
        <f>V9+AB9+AH9+AN9+AT9+AZ9+BF9+BL9+BR9+BX9+CD9+CJ9+CP9+CV9+DB9+DH9+DN9+DT9+DZ9</f>
        <v>36695.36975</v>
      </c>
      <c r="Q9" s="17">
        <f>O9+P9</f>
        <v>1504510.15975</v>
      </c>
      <c r="R9" s="17">
        <f>X9+AD9+AJ9+AP9+AV9+BB9+BH9+BN9+BT9+BZ9+CF9+CL9+CR9+DD9+DJ9+DP9+DV9+CX9</f>
        <v>99172.707933</v>
      </c>
      <c r="S9" s="17">
        <f>Y9+AE9+AK9+AQ9+AW9+BC9+BI9+BO9+BU9+CA9+CG9+CM9+CS9+DE9+DK9+DQ9+DW9+CY9</f>
        <v>2273.9228044</v>
      </c>
      <c r="U9" s="17">
        <f>V$6*$C9</f>
        <v>613.8299999999999</v>
      </c>
      <c r="V9" s="17">
        <f>V$6*$D9</f>
        <v>15.345749999999999</v>
      </c>
      <c r="W9" s="17">
        <f>U9+V9</f>
        <v>629.1757499999999</v>
      </c>
      <c r="X9" s="17">
        <f>V$6*$F9</f>
        <v>41.473341</v>
      </c>
      <c r="Y9" s="17">
        <f>V$6*$G9</f>
        <v>0.9509388</v>
      </c>
      <c r="Z9" s="32"/>
      <c r="AA9" s="17">
        <f>AB$6*$C9</f>
        <v>7809.219999999999</v>
      </c>
      <c r="AB9" s="17">
        <f>AB$6*$D9</f>
        <v>195.23049999999998</v>
      </c>
      <c r="AC9" s="17">
        <f>AA9+AB9</f>
        <v>8004.450499999999</v>
      </c>
      <c r="AD9" s="17">
        <f>AB$6*$F9</f>
        <v>527.628894</v>
      </c>
      <c r="AE9" s="17">
        <f>AB$6*$G9</f>
        <v>12.097959199999998</v>
      </c>
      <c r="AF9" s="32"/>
      <c r="AG9" s="17">
        <f>AH$6*$C9</f>
        <v>84112.1</v>
      </c>
      <c r="AH9" s="17">
        <f>AH$6*$D9</f>
        <v>2102.8025</v>
      </c>
      <c r="AI9" s="17">
        <f>AG9+AH9</f>
        <v>86214.90250000001</v>
      </c>
      <c r="AJ9" s="17">
        <f>AH$6*$F9</f>
        <v>5683.02267</v>
      </c>
      <c r="AK9" s="17">
        <f>AH$6*$G9</f>
        <v>130.305556</v>
      </c>
      <c r="AL9" s="32"/>
      <c r="AM9" s="17">
        <f>AN$6*$C9</f>
        <v>787.73</v>
      </c>
      <c r="AN9" s="17">
        <f>AN$6*$D9</f>
        <v>19.69325</v>
      </c>
      <c r="AO9" s="17">
        <f>AM9+AN9</f>
        <v>807.42325</v>
      </c>
      <c r="AP9" s="17">
        <f>AN$6*$F9</f>
        <v>53.222871</v>
      </c>
      <c r="AQ9" s="17">
        <f>AN$6*$G9</f>
        <v>1.2203428</v>
      </c>
      <c r="AR9" s="32"/>
      <c r="AS9" s="17">
        <f>AT$6*$C9</f>
        <v>96463.44</v>
      </c>
      <c r="AT9" s="17">
        <f>AT$6*$D9</f>
        <v>2411.586</v>
      </c>
      <c r="AU9" s="17">
        <f>AS9+AT9</f>
        <v>98875.026</v>
      </c>
      <c r="AV9" s="17">
        <f>AT$6*$F9</f>
        <v>6517.539288</v>
      </c>
      <c r="AW9" s="17">
        <f>AT$6*$G9</f>
        <v>149.4401184</v>
      </c>
      <c r="AX9" s="32"/>
      <c r="AY9" s="17">
        <f>AZ$6*$C9</f>
        <v>97502.03</v>
      </c>
      <c r="AZ9" s="17">
        <f>AZ$6*$D9</f>
        <v>2437.55075</v>
      </c>
      <c r="BA9" s="17">
        <f>AY9+AZ9</f>
        <v>99939.58075</v>
      </c>
      <c r="BB9" s="17">
        <f>AZ$6*$F9</f>
        <v>6587.711481</v>
      </c>
      <c r="BC9" s="17">
        <f>AZ$6*$G9</f>
        <v>151.04909080000002</v>
      </c>
      <c r="BD9" s="32"/>
      <c r="BE9" s="17">
        <f>BF$6*$C9</f>
        <v>34219.08</v>
      </c>
      <c r="BF9" s="17">
        <f>BF$6*$D9</f>
        <v>855.4770000000001</v>
      </c>
      <c r="BG9" s="17">
        <f>BE9+BF9</f>
        <v>35074.557</v>
      </c>
      <c r="BH9" s="17">
        <f>BF$6*$F9</f>
        <v>2312.007516</v>
      </c>
      <c r="BI9" s="17">
        <f>BF$6*$G9</f>
        <v>53.0118288</v>
      </c>
      <c r="BJ9" s="32"/>
      <c r="BK9" s="17">
        <f>BL$6*$C9</f>
        <v>35685.76</v>
      </c>
      <c r="BL9" s="17">
        <f>BL$6*$D9</f>
        <v>892.144</v>
      </c>
      <c r="BM9" s="17">
        <f>BK9+BL9</f>
        <v>36577.904</v>
      </c>
      <c r="BN9" s="17">
        <f>BL$6*$F9</f>
        <v>2411.103552</v>
      </c>
      <c r="BO9" s="17">
        <f>BL$6*$G9</f>
        <v>55.2839936</v>
      </c>
      <c r="BP9" s="32"/>
      <c r="BQ9" s="17">
        <f>BR$6*$C9</f>
        <v>186092.24</v>
      </c>
      <c r="BR9" s="17">
        <f>BR$6*$D9</f>
        <v>4652.306</v>
      </c>
      <c r="BS9" s="17">
        <f>BQ9+BR9</f>
        <v>190744.546</v>
      </c>
      <c r="BT9" s="17">
        <f>BR$6*$F9</f>
        <v>12573.297048</v>
      </c>
      <c r="BU9" s="17">
        <f>BR$6*$G9</f>
        <v>288.2920864</v>
      </c>
      <c r="BV9" s="32"/>
      <c r="BW9" s="17">
        <f>BX$6*$C9</f>
        <v>34415.18</v>
      </c>
      <c r="BX9" s="17">
        <f>BX$6*$D9</f>
        <v>860.3795</v>
      </c>
      <c r="BY9" s="17">
        <f>BW9+BX9</f>
        <v>35275.5595</v>
      </c>
      <c r="BZ9" s="17">
        <f>BX$6*$F9</f>
        <v>2325.256986</v>
      </c>
      <c r="CA9" s="17">
        <f>BX$6*$G9</f>
        <v>53.315624799999995</v>
      </c>
      <c r="CB9" s="32"/>
      <c r="CC9" s="17">
        <f>CD$6*$C9</f>
        <v>332751.36</v>
      </c>
      <c r="CD9" s="17">
        <f>CD$6*$D9</f>
        <v>8318.784</v>
      </c>
      <c r="CE9" s="17">
        <f>CC9+CD9</f>
        <v>341070.144</v>
      </c>
      <c r="CF9" s="17">
        <f>CD$6*$F9</f>
        <v>22482.300671999998</v>
      </c>
      <c r="CG9" s="17">
        <f>CD$6*$G9</f>
        <v>515.4948095999999</v>
      </c>
      <c r="CH9" s="32"/>
      <c r="CI9" s="17">
        <f>CJ$6*$C9</f>
        <v>139791.18</v>
      </c>
      <c r="CJ9" s="17">
        <f>CJ$6*$D9</f>
        <v>3494.7795</v>
      </c>
      <c r="CK9" s="17">
        <f>CI9+CJ9</f>
        <v>143285.9595</v>
      </c>
      <c r="CL9" s="17">
        <f>CJ$6*$F9</f>
        <v>9444.972185999999</v>
      </c>
      <c r="CM9" s="17">
        <f>CJ$6*$G9</f>
        <v>216.5629848</v>
      </c>
      <c r="CN9" s="32"/>
      <c r="CO9" s="17">
        <f>CP$6*$C9</f>
        <v>50875.740000000005</v>
      </c>
      <c r="CP9" s="17">
        <f>CP$6*$D9</f>
        <v>1271.8935000000001</v>
      </c>
      <c r="CQ9" s="17">
        <f>CO9+CP9</f>
        <v>52147.6335</v>
      </c>
      <c r="CR9" s="17">
        <f>CP$6*$F9</f>
        <v>3437.412498</v>
      </c>
      <c r="CS9" s="17">
        <f>CP$6*$G9</f>
        <v>78.81614640000001</v>
      </c>
      <c r="CT9" s="32"/>
      <c r="CU9" s="17">
        <f>CV$6*$C9</f>
        <v>45659.11</v>
      </c>
      <c r="CV9" s="17">
        <f>CV$6*$D9</f>
        <v>1141.47775</v>
      </c>
      <c r="CW9" s="17">
        <f>CU9+CV9</f>
        <v>46800.58775</v>
      </c>
      <c r="CX9" s="17">
        <f>CV$6*$F9</f>
        <v>3084.951597</v>
      </c>
      <c r="CY9" s="17">
        <f>CV$6*$G9</f>
        <v>70.7345996</v>
      </c>
      <c r="CZ9" s="32"/>
      <c r="DA9" s="17">
        <f>DB$6*$C9</f>
        <v>14405.210000000001</v>
      </c>
      <c r="DB9" s="17">
        <f>DB$6*$D9</f>
        <v>360.13025</v>
      </c>
      <c r="DC9" s="17">
        <f>DA9+DB9</f>
        <v>14765.340250000001</v>
      </c>
      <c r="DD9" s="17">
        <f>DB$6*$F9</f>
        <v>973.286067</v>
      </c>
      <c r="DE9" s="17">
        <f>DB$6*$G9</f>
        <v>22.3163956</v>
      </c>
      <c r="DF9" s="32"/>
      <c r="DG9" s="17">
        <f>DH$6*$C9</f>
        <v>1847.04</v>
      </c>
      <c r="DH9" s="17">
        <f>DH$6*$D9</f>
        <v>46.176</v>
      </c>
      <c r="DI9" s="17">
        <f>DG9+DH9</f>
        <v>1893.216</v>
      </c>
      <c r="DJ9" s="17">
        <f>DH$6*$F9</f>
        <v>124.795008</v>
      </c>
      <c r="DK9" s="17">
        <f>DH$6*$G9</f>
        <v>2.8614144</v>
      </c>
      <c r="DL9" s="32"/>
      <c r="DM9" s="17">
        <f>DN$6*$C9</f>
        <v>46498.27</v>
      </c>
      <c r="DN9" s="17">
        <f>DN$6*$D9</f>
        <v>1162.45675</v>
      </c>
      <c r="DO9" s="17">
        <f>DM9+DN9</f>
        <v>47660.726749999994</v>
      </c>
      <c r="DP9" s="17">
        <f>DN$6*$F9</f>
        <v>3141.649329</v>
      </c>
      <c r="DQ9" s="17">
        <f>DN$6*$G9</f>
        <v>72.0346172</v>
      </c>
      <c r="DR9" s="32"/>
      <c r="DS9" s="17">
        <f>DT$6*$C9</f>
        <v>258286.27</v>
      </c>
      <c r="DT9" s="17">
        <f>DT$6*$D9</f>
        <v>6457.15675</v>
      </c>
      <c r="DU9" s="17">
        <f>DS9+DT9</f>
        <v>264743.42675</v>
      </c>
      <c r="DV9" s="17">
        <f>DT$6*$F9</f>
        <v>17451.076929</v>
      </c>
      <c r="DW9" s="17">
        <f>DT$6*$G9</f>
        <v>400.1342972</v>
      </c>
      <c r="DX9" s="32"/>
      <c r="DY9" s="17">
        <f>DZ$6*$C9</f>
        <v>0</v>
      </c>
      <c r="DZ9" s="17">
        <f>DZ$6*$D9</f>
        <v>0</v>
      </c>
      <c r="EA9" s="17">
        <f>DY9+DZ9</f>
        <v>0</v>
      </c>
      <c r="EB9" s="17">
        <f>DZ$6*$F9</f>
        <v>0</v>
      </c>
      <c r="EC9" s="17">
        <f>DZ$6*$G9</f>
        <v>0</v>
      </c>
    </row>
    <row r="10" spans="3:133" ht="12.75">
      <c r="C10" s="24"/>
      <c r="D10" s="24"/>
      <c r="E10" s="24"/>
      <c r="F10" s="24"/>
      <c r="G10" s="24"/>
      <c r="I10" s="24"/>
      <c r="J10" s="24"/>
      <c r="K10" s="24"/>
      <c r="L10" s="24"/>
      <c r="M10" s="24"/>
      <c r="U10" s="32"/>
      <c r="V10" s="32"/>
      <c r="W10" s="32"/>
      <c r="X10" s="32"/>
      <c r="Y10" s="32"/>
      <c r="Z10" s="17"/>
      <c r="AA10" s="32"/>
      <c r="AB10" s="32"/>
      <c r="AC10" s="32"/>
      <c r="AD10" s="32"/>
      <c r="AE10" s="32"/>
      <c r="AF10" s="17"/>
      <c r="AG10" s="32"/>
      <c r="AH10" s="32"/>
      <c r="AI10" s="32"/>
      <c r="AJ10" s="32"/>
      <c r="AK10" s="32"/>
      <c r="AL10" s="17"/>
      <c r="AM10" s="32"/>
      <c r="AN10" s="32"/>
      <c r="AO10" s="32"/>
      <c r="AP10" s="32"/>
      <c r="AQ10" s="32"/>
      <c r="AR10" s="17"/>
      <c r="AS10" s="32"/>
      <c r="AT10" s="32"/>
      <c r="AU10" s="32"/>
      <c r="AV10" s="32"/>
      <c r="AW10" s="32"/>
      <c r="AX10" s="17"/>
      <c r="AY10" s="32"/>
      <c r="AZ10" s="32"/>
      <c r="BA10" s="32"/>
      <c r="BB10" s="32"/>
      <c r="BC10" s="32"/>
      <c r="BD10" s="17"/>
      <c r="BE10" s="32"/>
      <c r="BF10" s="32"/>
      <c r="BG10" s="32"/>
      <c r="BH10" s="32"/>
      <c r="BI10" s="32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32"/>
      <c r="DH10" s="32"/>
      <c r="DI10" s="32"/>
      <c r="DJ10" s="32"/>
      <c r="DK10" s="32"/>
      <c r="DL10" s="17"/>
      <c r="DM10" s="17"/>
      <c r="DN10" s="17"/>
      <c r="DO10" s="17"/>
      <c r="DP10" s="17"/>
      <c r="DQ10" s="17"/>
      <c r="DR10" s="17"/>
      <c r="DS10" s="32"/>
      <c r="DT10" s="32"/>
      <c r="DU10" s="32"/>
      <c r="DV10" s="32"/>
      <c r="DW10" s="32"/>
      <c r="DX10" s="17"/>
      <c r="DY10" s="32"/>
      <c r="DZ10" s="32"/>
      <c r="EA10" s="32"/>
      <c r="EB10" s="32"/>
      <c r="EC10" s="32"/>
    </row>
    <row r="11" spans="1:133" ht="13.5" thickBot="1">
      <c r="A11" s="15" t="s">
        <v>0</v>
      </c>
      <c r="C11" s="31">
        <f>SUM(C8:C10)</f>
        <v>3700000</v>
      </c>
      <c r="D11" s="31">
        <f>SUM(D8:D10)</f>
        <v>185000</v>
      </c>
      <c r="E11" s="31">
        <f>SUM(E8:E10)</f>
        <v>3885000</v>
      </c>
      <c r="F11" s="31">
        <f>SUM(F8:F10)</f>
        <v>499980</v>
      </c>
      <c r="G11" s="31">
        <f>SUM(G8:G10)</f>
        <v>11464</v>
      </c>
      <c r="I11" s="31">
        <f>SUM(I8:I9)</f>
        <v>2232185.21</v>
      </c>
      <c r="J11" s="31">
        <f>SUM(J8:J9)</f>
        <v>111609.26049999999</v>
      </c>
      <c r="K11" s="31">
        <f>SUM(K8:K9)</f>
        <v>2343794.4705</v>
      </c>
      <c r="L11" s="31">
        <f>SUM(L8:L9)</f>
        <v>301634.58413399995</v>
      </c>
      <c r="M11" s="31">
        <f>SUM(M8:M9)</f>
        <v>6916.154391200001</v>
      </c>
      <c r="O11" s="31">
        <f>SUM(O8:O10)</f>
        <v>1467814.79</v>
      </c>
      <c r="P11" s="31">
        <f>SUM(P8:P10)</f>
        <v>73390.7395</v>
      </c>
      <c r="Q11" s="31">
        <f>SUM(Q8:Q10)</f>
        <v>1541205.5295000002</v>
      </c>
      <c r="R11" s="31">
        <f>SUM(R8:R10)</f>
        <v>198345.415866</v>
      </c>
      <c r="S11" s="31">
        <f>SUM(S8:S10)</f>
        <v>4547.8456088</v>
      </c>
      <c r="U11" s="31">
        <f>SUM(U8:U10)</f>
        <v>613.8299999999999</v>
      </c>
      <c r="V11" s="31">
        <f>SUM(V8:V10)</f>
        <v>30.691499999999998</v>
      </c>
      <c r="W11" s="31">
        <f>SUM(W8:W10)</f>
        <v>644.5214999999998</v>
      </c>
      <c r="X11" s="31">
        <f>SUM(X8:X10)</f>
        <v>82.946682</v>
      </c>
      <c r="Y11" s="31">
        <f>SUM(Y8:Y10)</f>
        <v>1.9018776</v>
      </c>
      <c r="Z11" s="17"/>
      <c r="AA11" s="31">
        <f>SUM(AA8:AA10)</f>
        <v>7809.219999999999</v>
      </c>
      <c r="AB11" s="31">
        <f>SUM(AB8:AB10)</f>
        <v>390.46099999999996</v>
      </c>
      <c r="AC11" s="31">
        <f>SUM(AC8:AC10)</f>
        <v>8199.680999999999</v>
      </c>
      <c r="AD11" s="31">
        <f>SUM(AD8:AD10)</f>
        <v>1055.257788</v>
      </c>
      <c r="AE11" s="31">
        <f>SUM(AE8:AE10)</f>
        <v>24.195918399999996</v>
      </c>
      <c r="AF11" s="17"/>
      <c r="AG11" s="31">
        <f>SUM(AG8:AG10)</f>
        <v>84112.1</v>
      </c>
      <c r="AH11" s="31">
        <f>SUM(AH8:AH10)</f>
        <v>4205.605</v>
      </c>
      <c r="AI11" s="31">
        <f>SUM(AI8:AI10)</f>
        <v>88317.70500000002</v>
      </c>
      <c r="AJ11" s="31">
        <f>SUM(AJ8:AJ10)</f>
        <v>11366.04534</v>
      </c>
      <c r="AK11" s="31">
        <f>SUM(AK8:AK10)</f>
        <v>260.611112</v>
      </c>
      <c r="AL11" s="17"/>
      <c r="AM11" s="31">
        <f>SUM(AM8:AM10)</f>
        <v>787.73</v>
      </c>
      <c r="AN11" s="31">
        <f>SUM(AN8:AN10)</f>
        <v>39.3865</v>
      </c>
      <c r="AO11" s="31">
        <f>SUM(AO8:AO10)</f>
        <v>827.1165000000001</v>
      </c>
      <c r="AP11" s="31">
        <f>SUM(AP8:AP10)</f>
        <v>106.445742</v>
      </c>
      <c r="AQ11" s="31">
        <f>SUM(AQ8:AQ10)</f>
        <v>2.4406856</v>
      </c>
      <c r="AR11" s="17"/>
      <c r="AS11" s="31">
        <f>SUM(AS8:AS10)</f>
        <v>96463.44</v>
      </c>
      <c r="AT11" s="31">
        <f>SUM(AT8:AT10)</f>
        <v>4823.172</v>
      </c>
      <c r="AU11" s="31">
        <f>SUM(AU8:AU10)</f>
        <v>101286.612</v>
      </c>
      <c r="AV11" s="31">
        <f>SUM(AV8:AV10)</f>
        <v>13035.078576</v>
      </c>
      <c r="AW11" s="31">
        <f>SUM(AW8:AW10)</f>
        <v>298.8802368</v>
      </c>
      <c r="AX11" s="17"/>
      <c r="AY11" s="31">
        <f>SUM(AY8:AY10)</f>
        <v>97502.03</v>
      </c>
      <c r="AZ11" s="31">
        <f>SUM(AZ8:AZ10)</f>
        <v>4875.1015</v>
      </c>
      <c r="BA11" s="31">
        <f>SUM(BA8:BA10)</f>
        <v>102377.13149999999</v>
      </c>
      <c r="BB11" s="31">
        <f>SUM(BB8:BB10)</f>
        <v>13175.422962</v>
      </c>
      <c r="BC11" s="31">
        <f>SUM(BC8:BC10)</f>
        <v>302.09818160000003</v>
      </c>
      <c r="BD11" s="17"/>
      <c r="BE11" s="31">
        <f>SUM(BE8:BE10)</f>
        <v>34219.08</v>
      </c>
      <c r="BF11" s="31">
        <f>SUM(BF8:BF10)</f>
        <v>1710.9540000000002</v>
      </c>
      <c r="BG11" s="31">
        <f>SUM(BG8:BG10)</f>
        <v>35930.034</v>
      </c>
      <c r="BH11" s="31">
        <f>SUM(BH8:BH10)</f>
        <v>4624.015032</v>
      </c>
      <c r="BI11" s="31">
        <f>SUM(BI8:BI10)</f>
        <v>106.0236576</v>
      </c>
      <c r="BJ11" s="17"/>
      <c r="BK11" s="31">
        <f>SUM(BK8:BK10)</f>
        <v>35685.76</v>
      </c>
      <c r="BL11" s="31">
        <f>SUM(BL8:BL10)</f>
        <v>1784.288</v>
      </c>
      <c r="BM11" s="31">
        <f>SUM(BM8:BM10)</f>
        <v>37470.048</v>
      </c>
      <c r="BN11" s="31">
        <f>SUM(BN8:BN10)</f>
        <v>4822.207104</v>
      </c>
      <c r="BO11" s="31">
        <f>SUM(BO8:BO10)</f>
        <v>110.5679872</v>
      </c>
      <c r="BP11" s="17"/>
      <c r="BQ11" s="31">
        <f>SUM(BQ8:BQ10)</f>
        <v>186092.24</v>
      </c>
      <c r="BR11" s="31">
        <f>SUM(BR8:BR10)</f>
        <v>9304.612</v>
      </c>
      <c r="BS11" s="31">
        <f>SUM(BS8:BS10)</f>
        <v>195396.852</v>
      </c>
      <c r="BT11" s="31">
        <f>SUM(BT8:BT10)</f>
        <v>25146.594096</v>
      </c>
      <c r="BU11" s="31">
        <f>SUM(BU8:BU10)</f>
        <v>576.5841728</v>
      </c>
      <c r="BV11" s="17"/>
      <c r="BW11" s="31">
        <f>SUM(BW8:BW10)</f>
        <v>34415.18</v>
      </c>
      <c r="BX11" s="31">
        <f>SUM(BX8:BX10)</f>
        <v>1720.759</v>
      </c>
      <c r="BY11" s="31">
        <f>SUM(BY8:BY10)</f>
        <v>36135.939000000006</v>
      </c>
      <c r="BZ11" s="31">
        <f>SUM(BZ8:BZ10)</f>
        <v>4650.513972</v>
      </c>
      <c r="CA11" s="31">
        <f>SUM(CA8:CA10)</f>
        <v>106.63124959999999</v>
      </c>
      <c r="CB11" s="17"/>
      <c r="CC11" s="31">
        <f>SUM(CC8:CC10)</f>
        <v>332751.36</v>
      </c>
      <c r="CD11" s="31">
        <f>SUM(CD8:CD10)</f>
        <v>16637.568</v>
      </c>
      <c r="CE11" s="31">
        <f>SUM(CE8:CE10)</f>
        <v>349388.92799999996</v>
      </c>
      <c r="CF11" s="31">
        <f>SUM(CF8:CF10)</f>
        <v>44964.601343999995</v>
      </c>
      <c r="CG11" s="31">
        <f>SUM(CG8:CG10)</f>
        <v>1030.9896191999999</v>
      </c>
      <c r="CH11" s="17"/>
      <c r="CI11" s="31">
        <f>SUM(CI8:CI10)</f>
        <v>139791.18</v>
      </c>
      <c r="CJ11" s="31">
        <f>SUM(CJ8:CJ10)</f>
        <v>6989.559</v>
      </c>
      <c r="CK11" s="31">
        <f>SUM(CK8:CK10)</f>
        <v>146780.739</v>
      </c>
      <c r="CL11" s="31">
        <f>SUM(CL8:CL10)</f>
        <v>18889.944371999998</v>
      </c>
      <c r="CM11" s="31">
        <f>SUM(CM8:CM10)</f>
        <v>433.1259696</v>
      </c>
      <c r="CN11" s="24"/>
      <c r="CO11" s="31">
        <f>SUM(CO8:CO10)</f>
        <v>50875.740000000005</v>
      </c>
      <c r="CP11" s="31">
        <f>SUM(CP8:CP10)</f>
        <v>2543.7870000000003</v>
      </c>
      <c r="CQ11" s="31">
        <f>SUM(CQ8:CQ10)</f>
        <v>53419.527</v>
      </c>
      <c r="CR11" s="31">
        <f>SUM(CR8:CR10)</f>
        <v>6874.824996</v>
      </c>
      <c r="CS11" s="31">
        <f>SUM(CS8:CS10)</f>
        <v>157.63229280000002</v>
      </c>
      <c r="CT11" s="17"/>
      <c r="CU11" s="31">
        <f>SUM(CU8:CU10)</f>
        <v>45659.11</v>
      </c>
      <c r="CV11" s="31">
        <f>SUM(CV8:CV10)</f>
        <v>2282.9555</v>
      </c>
      <c r="CW11" s="31">
        <f>SUM(CW8:CW10)</f>
        <v>47942.0655</v>
      </c>
      <c r="CX11" s="31">
        <f>SUM(CX8:CX10)</f>
        <v>6169.903194</v>
      </c>
      <c r="CY11" s="31">
        <f>SUM(CY8:CY10)</f>
        <v>141.4691992</v>
      </c>
      <c r="CZ11" s="17"/>
      <c r="DA11" s="31">
        <f>SUM(DA8:DA10)</f>
        <v>14405.210000000001</v>
      </c>
      <c r="DB11" s="31">
        <f>SUM(DB8:DB10)</f>
        <v>720.2605</v>
      </c>
      <c r="DC11" s="31">
        <f>SUM(DC8:DC10)</f>
        <v>15125.470500000001</v>
      </c>
      <c r="DD11" s="31">
        <f>SUM(DD8:DD10)</f>
        <v>1946.572134</v>
      </c>
      <c r="DE11" s="31">
        <f>SUM(DE8:DE10)</f>
        <v>44.6327912</v>
      </c>
      <c r="DF11" s="17"/>
      <c r="DG11" s="31">
        <f>SUM(DG8:DG10)</f>
        <v>1847.04</v>
      </c>
      <c r="DH11" s="31">
        <f>SUM(DH8:DH10)</f>
        <v>92.352</v>
      </c>
      <c r="DI11" s="31">
        <f>SUM(DI8:DI10)</f>
        <v>1939.3919999999998</v>
      </c>
      <c r="DJ11" s="31">
        <f>SUM(DJ8:DJ10)</f>
        <v>249.590016</v>
      </c>
      <c r="DK11" s="31">
        <f>SUM(DK8:DK10)</f>
        <v>5.7228288</v>
      </c>
      <c r="DL11" s="17"/>
      <c r="DM11" s="31">
        <f>SUM(DM8:DM10)</f>
        <v>46498.27</v>
      </c>
      <c r="DN11" s="31">
        <f>SUM(DN8:DN10)</f>
        <v>2324.9135</v>
      </c>
      <c r="DO11" s="31">
        <f>SUM(DO8:DO10)</f>
        <v>48823.18349999999</v>
      </c>
      <c r="DP11" s="31">
        <f>SUM(DP8:DP10)</f>
        <v>6283.298658</v>
      </c>
      <c r="DQ11" s="31">
        <f>SUM(DQ8:DQ10)</f>
        <v>144.0692344</v>
      </c>
      <c r="DR11" s="17"/>
      <c r="DS11" s="31">
        <f>SUM(DS8:DS10)</f>
        <v>258286.27</v>
      </c>
      <c r="DT11" s="31">
        <f>SUM(DT8:DT10)</f>
        <v>12914.3135</v>
      </c>
      <c r="DU11" s="31">
        <f>SUM(DU8:DU10)</f>
        <v>271200.5835</v>
      </c>
      <c r="DV11" s="31">
        <f>SUM(DV8:DV10)</f>
        <v>34902.153858</v>
      </c>
      <c r="DW11" s="31">
        <f>SUM(DW8:DW10)</f>
        <v>800.2685944</v>
      </c>
      <c r="DX11" s="17"/>
      <c r="DY11" s="31">
        <f>SUM(DY8:DY10)</f>
        <v>0</v>
      </c>
      <c r="DZ11" s="31">
        <f>SUM(DZ8:DZ10)</f>
        <v>0</v>
      </c>
      <c r="EA11" s="31">
        <f>SUM(EA8:EA10)</f>
        <v>0</v>
      </c>
      <c r="EB11" s="24"/>
      <c r="EC11" s="24"/>
    </row>
    <row r="12" ht="13.5" thickTop="1"/>
    <row r="13" spans="3:7" ht="12.75">
      <c r="C13" s="17">
        <f>I11+O11</f>
        <v>3700000</v>
      </c>
      <c r="D13" s="17">
        <f>J11+P11</f>
        <v>185000</v>
      </c>
      <c r="E13" s="17">
        <f>K11+Q11</f>
        <v>3885000</v>
      </c>
      <c r="F13" s="17">
        <f>L11+R11</f>
        <v>499979.99999999994</v>
      </c>
      <c r="G13" s="17">
        <f>M11+S11</f>
        <v>11464</v>
      </c>
    </row>
  </sheetData>
  <sheetProtection/>
  <mergeCells count="2">
    <mergeCell ref="C5:E5"/>
    <mergeCell ref="C6:E6"/>
  </mergeCells>
  <printOptions/>
  <pageMargins left="0.75" right="0.75" top="1" bottom="1" header="0.5" footer="0.5"/>
  <pageSetup orientation="landscape" scale="70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I13"/>
  <sheetViews>
    <sheetView tabSelected="1" zoomScale="150" zoomScaleNormal="150" zoomScalePageLayoutView="0" workbookViewId="0" topLeftCell="A1">
      <selection activeCell="D16" sqref="D16"/>
    </sheetView>
  </sheetViews>
  <sheetFormatPr defaultColWidth="11.8515625" defaultRowHeight="12.75"/>
  <cols>
    <col min="1" max="1" width="11.8515625" style="0" customWidth="1"/>
    <col min="2" max="2" width="7.421875" style="0" customWidth="1"/>
    <col min="3" max="6" width="18.140625" style="0" customWidth="1"/>
    <col min="7" max="7" width="22.421875" style="0" customWidth="1"/>
    <col min="8" max="8" width="6.00390625" style="0" customWidth="1"/>
    <col min="9" max="12" width="18.140625" style="0" customWidth="1"/>
    <col min="13" max="13" width="22.00390625" style="0" customWidth="1"/>
    <col min="14" max="14" width="4.8515625" style="0" customWidth="1"/>
    <col min="15" max="18" width="18.140625" style="0" customWidth="1"/>
    <col min="19" max="19" width="24.140625" style="0" customWidth="1"/>
    <col min="20" max="20" width="4.8515625" style="0" customWidth="1"/>
    <col min="21" max="24" width="18.140625" style="0" customWidth="1"/>
    <col min="25" max="25" width="22.00390625" style="0" customWidth="1"/>
    <col min="26" max="26" width="4.8515625" style="0" customWidth="1"/>
    <col min="27" max="30" width="18.140625" style="0" customWidth="1"/>
    <col min="31" max="31" width="23.140625" style="0" customWidth="1"/>
    <col min="32" max="32" width="4.8515625" style="0" customWidth="1"/>
    <col min="33" max="36" width="18.140625" style="0" customWidth="1"/>
    <col min="37" max="37" width="21.140625" style="0" customWidth="1"/>
    <col min="38" max="38" width="4.8515625" style="0" customWidth="1"/>
    <col min="39" max="42" width="18.140625" style="0" customWidth="1"/>
    <col min="43" max="43" width="21.8515625" style="0" customWidth="1"/>
    <col min="44" max="44" width="4.8515625" style="0" customWidth="1"/>
    <col min="45" max="48" width="18.140625" style="0" customWidth="1"/>
    <col min="49" max="49" width="22.00390625" style="0" customWidth="1"/>
    <col min="50" max="50" width="4.8515625" style="0" customWidth="1"/>
    <col min="51" max="54" width="18.140625" style="0" customWidth="1"/>
    <col min="55" max="55" width="22.8515625" style="0" customWidth="1"/>
    <col min="56" max="56" width="4.8515625" style="0" customWidth="1"/>
    <col min="57" max="60" width="18.140625" style="0" customWidth="1"/>
    <col min="61" max="61" width="22.140625" style="0" customWidth="1"/>
    <col min="62" max="62" width="4.8515625" style="0" customWidth="1"/>
    <col min="63" max="66" width="18.140625" style="0" customWidth="1"/>
    <col min="67" max="67" width="22.00390625" style="0" customWidth="1"/>
    <col min="68" max="68" width="4.8515625" style="0" customWidth="1"/>
    <col min="69" max="72" width="18.140625" style="0" customWidth="1"/>
    <col min="73" max="73" width="22.00390625" style="0" customWidth="1"/>
    <col min="74" max="74" width="4.8515625" style="0" customWidth="1"/>
    <col min="75" max="78" width="18.140625" style="0" customWidth="1"/>
    <col min="79" max="79" width="22.00390625" style="0" customWidth="1"/>
    <col min="80" max="80" width="4.8515625" style="0" customWidth="1"/>
    <col min="81" max="84" width="18.140625" style="0" customWidth="1"/>
    <col min="85" max="85" width="22.8515625" style="0" customWidth="1"/>
    <col min="86" max="86" width="4.8515625" style="0" customWidth="1"/>
    <col min="87" max="90" width="18.140625" style="0" customWidth="1"/>
    <col min="91" max="91" width="24.00390625" style="0" customWidth="1"/>
    <col min="92" max="92" width="4.8515625" style="0" customWidth="1"/>
    <col min="93" max="96" width="18.140625" style="0" customWidth="1"/>
    <col min="97" max="97" width="22.140625" style="0" customWidth="1"/>
    <col min="98" max="98" width="4.8515625" style="0" customWidth="1"/>
    <col min="99" max="102" width="18.140625" style="0" customWidth="1"/>
    <col min="103" max="103" width="22.00390625" style="0" customWidth="1"/>
    <col min="104" max="104" width="4.8515625" style="0" customWidth="1"/>
    <col min="105" max="108" width="18.140625" style="0" customWidth="1"/>
    <col min="109" max="109" width="21.8515625" style="0" customWidth="1"/>
    <col min="110" max="110" width="4.8515625" style="0" customWidth="1"/>
    <col min="111" max="114" width="18.140625" style="0" customWidth="1"/>
    <col min="115" max="115" width="22.00390625" style="0" customWidth="1"/>
    <col min="116" max="116" width="4.8515625" style="0" customWidth="1"/>
    <col min="117" max="120" width="18.140625" style="0" customWidth="1"/>
    <col min="121" max="121" width="21.28125" style="0" customWidth="1"/>
    <col min="122" max="122" width="4.8515625" style="0" customWidth="1"/>
    <col min="123" max="126" width="18.140625" style="0" customWidth="1"/>
    <col min="127" max="127" width="21.421875" style="0" customWidth="1"/>
    <col min="128" max="128" width="4.8515625" style="0" customWidth="1"/>
    <col min="129" max="131" width="18.140625" style="0" customWidth="1"/>
    <col min="132" max="132" width="14.00390625" style="0" customWidth="1"/>
    <col min="133" max="133" width="21.28125" style="0" customWidth="1"/>
  </cols>
  <sheetData>
    <row r="1" ht="12.75">
      <c r="C1" s="27" t="s">
        <v>14</v>
      </c>
    </row>
    <row r="2" spans="2:3" ht="12.75">
      <c r="B2" s="27" t="s">
        <v>45</v>
      </c>
      <c r="C2" s="18"/>
    </row>
    <row r="3" ht="12.75">
      <c r="C3" s="27" t="s">
        <v>55</v>
      </c>
    </row>
    <row r="4" ht="12.75">
      <c r="EC4" s="39"/>
    </row>
    <row r="5" spans="1:133" ht="12.75">
      <c r="A5" s="5" t="s">
        <v>1</v>
      </c>
      <c r="B5" s="37"/>
      <c r="C5" s="19" t="s">
        <v>16</v>
      </c>
      <c r="D5" s="20"/>
      <c r="E5" s="21"/>
      <c r="F5" s="23"/>
      <c r="G5" s="23"/>
      <c r="I5" s="6" t="s">
        <v>27</v>
      </c>
      <c r="J5" s="7"/>
      <c r="K5" s="8"/>
      <c r="L5" s="23"/>
      <c r="M5" s="23"/>
      <c r="N5" s="3"/>
      <c r="O5" s="6" t="s">
        <v>28</v>
      </c>
      <c r="P5" s="7"/>
      <c r="Q5" s="8"/>
      <c r="R5" s="23"/>
      <c r="S5" s="23"/>
      <c r="T5" s="3"/>
      <c r="U5" s="6" t="s">
        <v>29</v>
      </c>
      <c r="V5" s="7"/>
      <c r="W5" s="8"/>
      <c r="X5" s="23"/>
      <c r="Y5" s="23"/>
      <c r="Z5" s="3"/>
      <c r="AA5" s="6" t="s">
        <v>30</v>
      </c>
      <c r="AB5" s="7"/>
      <c r="AC5" s="8"/>
      <c r="AD5" s="23"/>
      <c r="AE5" s="23"/>
      <c r="AF5" s="13"/>
      <c r="AG5" s="6" t="s">
        <v>31</v>
      </c>
      <c r="AH5" s="7"/>
      <c r="AI5" s="8"/>
      <c r="AJ5" s="23"/>
      <c r="AK5" s="23"/>
      <c r="AL5" s="13"/>
      <c r="AM5" s="6" t="s">
        <v>32</v>
      </c>
      <c r="AN5" s="7"/>
      <c r="AO5" s="8"/>
      <c r="AP5" s="23"/>
      <c r="AQ5" s="23"/>
      <c r="AR5" s="13"/>
      <c r="AS5" s="6" t="s">
        <v>33</v>
      </c>
      <c r="AT5" s="7"/>
      <c r="AU5" s="8"/>
      <c r="AV5" s="23"/>
      <c r="AW5" s="23"/>
      <c r="AX5" s="3"/>
      <c r="AY5" s="6" t="s">
        <v>34</v>
      </c>
      <c r="AZ5" s="7"/>
      <c r="BA5" s="8"/>
      <c r="BB5" s="23"/>
      <c r="BC5" s="23"/>
      <c r="BD5" s="3"/>
      <c r="BE5" s="35" t="s">
        <v>35</v>
      </c>
      <c r="BF5" s="7"/>
      <c r="BG5" s="8"/>
      <c r="BH5" s="23"/>
      <c r="BI5" s="23"/>
      <c r="BJ5" s="3"/>
      <c r="BK5" s="6" t="s">
        <v>36</v>
      </c>
      <c r="BL5" s="7"/>
      <c r="BM5" s="8"/>
      <c r="BN5" s="23"/>
      <c r="BO5" s="23"/>
      <c r="BP5" s="3"/>
      <c r="BQ5" s="6" t="s">
        <v>37</v>
      </c>
      <c r="BR5" s="7"/>
      <c r="BS5" s="8"/>
      <c r="BT5" s="23"/>
      <c r="BU5" s="23"/>
      <c r="BV5" s="3"/>
      <c r="BW5" s="6" t="s">
        <v>38</v>
      </c>
      <c r="BX5" s="7"/>
      <c r="BY5" s="8"/>
      <c r="BZ5" s="23"/>
      <c r="CA5" s="23"/>
      <c r="CB5" s="13"/>
      <c r="CC5" s="6" t="s">
        <v>39</v>
      </c>
      <c r="CD5" s="7"/>
      <c r="CE5" s="8"/>
      <c r="CF5" s="23"/>
      <c r="CG5" s="23"/>
      <c r="CH5" s="3"/>
      <c r="CI5" s="6" t="s">
        <v>50</v>
      </c>
      <c r="CJ5" s="7"/>
      <c r="CK5" s="8"/>
      <c r="CL5" s="23"/>
      <c r="CM5" s="23"/>
      <c r="CN5" s="3"/>
      <c r="CO5" s="6" t="s">
        <v>40</v>
      </c>
      <c r="CP5" s="7"/>
      <c r="CQ5" s="8"/>
      <c r="CR5" s="23"/>
      <c r="CS5" s="23"/>
      <c r="CT5" s="3"/>
      <c r="CU5" s="6" t="s">
        <v>51</v>
      </c>
      <c r="CV5" s="7"/>
      <c r="CW5" s="8"/>
      <c r="CX5" s="23"/>
      <c r="CY5" s="23"/>
      <c r="CZ5" s="13"/>
      <c r="DA5" s="6" t="s">
        <v>41</v>
      </c>
      <c r="DB5" s="7"/>
      <c r="DC5" s="8"/>
      <c r="DD5" s="23"/>
      <c r="DE5" s="23"/>
      <c r="DF5" s="13"/>
      <c r="DG5" s="6" t="s">
        <v>52</v>
      </c>
      <c r="DH5" s="7"/>
      <c r="DI5" s="8"/>
      <c r="DJ5" s="23"/>
      <c r="DK5" s="23"/>
      <c r="DL5" s="13"/>
      <c r="DM5" s="6" t="s">
        <v>42</v>
      </c>
      <c r="DN5" s="7"/>
      <c r="DO5" s="8"/>
      <c r="DP5" s="23"/>
      <c r="DQ5" s="23"/>
      <c r="DS5" s="6" t="s">
        <v>43</v>
      </c>
      <c r="DT5" s="7"/>
      <c r="DU5" s="8"/>
      <c r="DV5" s="23"/>
      <c r="DW5" s="23"/>
      <c r="DY5" s="6" t="s">
        <v>44</v>
      </c>
      <c r="DZ5" s="7"/>
      <c r="EA5" s="8"/>
      <c r="EB5" s="23"/>
      <c r="EC5" s="23"/>
    </row>
    <row r="6" spans="1:133" ht="12.75">
      <c r="A6" s="28" t="s">
        <v>7</v>
      </c>
      <c r="B6" s="38"/>
      <c r="C6" s="22"/>
      <c r="D6" s="36">
        <v>0.6032933</v>
      </c>
      <c r="E6" s="21"/>
      <c r="F6" s="23" t="s">
        <v>48</v>
      </c>
      <c r="G6" s="23" t="s">
        <v>48</v>
      </c>
      <c r="I6" s="29"/>
      <c r="J6" s="16">
        <v>0.1786048</v>
      </c>
      <c r="K6" s="30"/>
      <c r="L6" s="23" t="s">
        <v>48</v>
      </c>
      <c r="M6" s="23" t="s">
        <v>48</v>
      </c>
      <c r="N6" s="1"/>
      <c r="O6" s="29"/>
      <c r="P6" s="16">
        <v>0.0714029</v>
      </c>
      <c r="Q6" s="30"/>
      <c r="R6" s="23" t="s">
        <v>48</v>
      </c>
      <c r="S6" s="23" t="s">
        <v>48</v>
      </c>
      <c r="T6" s="1"/>
      <c r="U6" s="29"/>
      <c r="V6" s="16">
        <v>0.0013676</v>
      </c>
      <c r="W6" s="30"/>
      <c r="X6" s="23" t="s">
        <v>48</v>
      </c>
      <c r="Y6" s="23" t="s">
        <v>48</v>
      </c>
      <c r="Z6" s="1"/>
      <c r="AA6" s="29"/>
      <c r="AB6" s="16">
        <v>0.0074769</v>
      </c>
      <c r="AC6" s="30"/>
      <c r="AD6" s="23" t="s">
        <v>48</v>
      </c>
      <c r="AE6" s="23" t="s">
        <v>48</v>
      </c>
      <c r="AF6" s="11"/>
      <c r="AG6" s="29"/>
      <c r="AH6" s="16">
        <v>0.0444726</v>
      </c>
      <c r="AI6" s="30"/>
      <c r="AJ6" s="23" t="s">
        <v>48</v>
      </c>
      <c r="AK6" s="23" t="s">
        <v>48</v>
      </c>
      <c r="AL6" s="11"/>
      <c r="AM6" s="29"/>
      <c r="AN6" s="16">
        <v>2.11E-05</v>
      </c>
      <c r="AO6" s="30"/>
      <c r="AP6" s="23" t="s">
        <v>48</v>
      </c>
      <c r="AQ6" s="23" t="s">
        <v>48</v>
      </c>
      <c r="AR6" s="11"/>
      <c r="AS6" s="29"/>
      <c r="AT6" s="16">
        <v>0.0171274</v>
      </c>
      <c r="AU6" s="30"/>
      <c r="AV6" s="23" t="s">
        <v>48</v>
      </c>
      <c r="AW6" s="23" t="s">
        <v>48</v>
      </c>
      <c r="AX6" s="1"/>
      <c r="AY6" s="29"/>
      <c r="AZ6" s="16">
        <v>0.0004532</v>
      </c>
      <c r="BA6" s="30"/>
      <c r="BB6" s="23" t="s">
        <v>48</v>
      </c>
      <c r="BC6" s="23" t="s">
        <v>48</v>
      </c>
      <c r="BD6" s="1"/>
      <c r="BE6" s="29"/>
      <c r="BF6" s="16">
        <v>0.0037419</v>
      </c>
      <c r="BG6" s="30"/>
      <c r="BH6" s="23" t="s">
        <v>48</v>
      </c>
      <c r="BI6" s="23" t="s">
        <v>48</v>
      </c>
      <c r="BJ6" s="1"/>
      <c r="BK6" s="29"/>
      <c r="BL6" s="16">
        <v>0.006037</v>
      </c>
      <c r="BM6" s="30"/>
      <c r="BN6" s="23" t="s">
        <v>48</v>
      </c>
      <c r="BO6" s="23" t="s">
        <v>48</v>
      </c>
      <c r="BP6" s="1"/>
      <c r="BQ6" s="29"/>
      <c r="BR6" s="16">
        <v>0.1047607</v>
      </c>
      <c r="BS6" s="30"/>
      <c r="BT6" s="23" t="s">
        <v>48</v>
      </c>
      <c r="BU6" s="23" t="s">
        <v>48</v>
      </c>
      <c r="BV6" s="1"/>
      <c r="BW6" s="29"/>
      <c r="BX6" s="16">
        <v>0.0044219</v>
      </c>
      <c r="BY6" s="30"/>
      <c r="BZ6" s="23" t="s">
        <v>48</v>
      </c>
      <c r="CA6" s="23" t="s">
        <v>48</v>
      </c>
      <c r="CB6" s="11"/>
      <c r="CC6" s="29"/>
      <c r="CD6" s="16">
        <v>0.001243</v>
      </c>
      <c r="CE6" s="30"/>
      <c r="CF6" s="23" t="s">
        <v>48</v>
      </c>
      <c r="CG6" s="23" t="s">
        <v>48</v>
      </c>
      <c r="CH6" s="1"/>
      <c r="CI6" s="29"/>
      <c r="CJ6" s="16">
        <v>0.0063366</v>
      </c>
      <c r="CK6" s="30"/>
      <c r="CL6" s="23" t="s">
        <v>48</v>
      </c>
      <c r="CM6" s="23" t="s">
        <v>48</v>
      </c>
      <c r="CN6" s="1"/>
      <c r="CO6" s="29"/>
      <c r="CP6" s="16">
        <v>0.0020571</v>
      </c>
      <c r="CQ6" s="30"/>
      <c r="CR6" s="23" t="s">
        <v>48</v>
      </c>
      <c r="CS6" s="23" t="s">
        <v>48</v>
      </c>
      <c r="CT6" s="1"/>
      <c r="CU6" s="29"/>
      <c r="CV6" s="16">
        <v>0.00896</v>
      </c>
      <c r="CW6" s="30"/>
      <c r="CX6" s="23" t="s">
        <v>48</v>
      </c>
      <c r="CY6" s="23" t="s">
        <v>48</v>
      </c>
      <c r="CZ6" s="11"/>
      <c r="DA6" s="29"/>
      <c r="DB6" s="16">
        <v>0.0001978</v>
      </c>
      <c r="DC6" s="30"/>
      <c r="DD6" s="23" t="s">
        <v>48</v>
      </c>
      <c r="DE6" s="23" t="s">
        <v>48</v>
      </c>
      <c r="DF6" s="11"/>
      <c r="DG6" s="29"/>
      <c r="DH6" s="16">
        <v>0.0120122</v>
      </c>
      <c r="DI6" s="30"/>
      <c r="DJ6" s="23" t="s">
        <v>48</v>
      </c>
      <c r="DK6" s="23" t="s">
        <v>48</v>
      </c>
      <c r="DL6" s="11"/>
      <c r="DM6" s="29"/>
      <c r="DN6" s="16">
        <v>0.1075728</v>
      </c>
      <c r="DO6" s="30"/>
      <c r="DP6" s="23" t="s">
        <v>48</v>
      </c>
      <c r="DQ6" s="23" t="s">
        <v>48</v>
      </c>
      <c r="DR6" s="1"/>
      <c r="DS6" s="29"/>
      <c r="DT6" s="16">
        <v>0.0235995</v>
      </c>
      <c r="DU6" s="30"/>
      <c r="DV6" s="23" t="s">
        <v>48</v>
      </c>
      <c r="DW6" s="23" t="s">
        <v>48</v>
      </c>
      <c r="DX6" s="1"/>
      <c r="DY6" s="29"/>
      <c r="DZ6" s="16">
        <v>0.0014263</v>
      </c>
      <c r="EA6" s="30"/>
      <c r="EB6" s="23" t="s">
        <v>48</v>
      </c>
      <c r="EC6" s="23" t="s">
        <v>48</v>
      </c>
    </row>
    <row r="7" spans="1:133" ht="12.75">
      <c r="A7" s="9"/>
      <c r="B7" s="9"/>
      <c r="C7" s="23" t="s">
        <v>8</v>
      </c>
      <c r="D7" s="23" t="s">
        <v>9</v>
      </c>
      <c r="E7" s="23" t="s">
        <v>0</v>
      </c>
      <c r="F7" s="23" t="s">
        <v>47</v>
      </c>
      <c r="G7" s="23" t="s">
        <v>49</v>
      </c>
      <c r="I7" s="10" t="s">
        <v>8</v>
      </c>
      <c r="J7" s="10" t="s">
        <v>9</v>
      </c>
      <c r="K7" s="10" t="s">
        <v>0</v>
      </c>
      <c r="L7" s="23" t="s">
        <v>47</v>
      </c>
      <c r="M7" s="23" t="s">
        <v>49</v>
      </c>
      <c r="N7" s="3"/>
      <c r="O7" s="10" t="s">
        <v>8</v>
      </c>
      <c r="P7" s="10" t="s">
        <v>9</v>
      </c>
      <c r="Q7" s="10" t="s">
        <v>0</v>
      </c>
      <c r="R7" s="23" t="s">
        <v>47</v>
      </c>
      <c r="S7" s="23" t="s">
        <v>49</v>
      </c>
      <c r="T7" s="3"/>
      <c r="U7" s="10" t="s">
        <v>8</v>
      </c>
      <c r="V7" s="10" t="s">
        <v>9</v>
      </c>
      <c r="W7" s="10" t="s">
        <v>0</v>
      </c>
      <c r="X7" s="23" t="s">
        <v>47</v>
      </c>
      <c r="Y7" s="23" t="s">
        <v>49</v>
      </c>
      <c r="Z7" s="3"/>
      <c r="AA7" s="10" t="s">
        <v>8</v>
      </c>
      <c r="AB7" s="10" t="s">
        <v>9</v>
      </c>
      <c r="AC7" s="10" t="s">
        <v>0</v>
      </c>
      <c r="AD7" s="23" t="s">
        <v>47</v>
      </c>
      <c r="AE7" s="23" t="s">
        <v>49</v>
      </c>
      <c r="AF7" s="14"/>
      <c r="AG7" s="10" t="s">
        <v>8</v>
      </c>
      <c r="AH7" s="10" t="s">
        <v>9</v>
      </c>
      <c r="AI7" s="10" t="s">
        <v>0</v>
      </c>
      <c r="AJ7" s="23" t="s">
        <v>47</v>
      </c>
      <c r="AK7" s="23" t="s">
        <v>49</v>
      </c>
      <c r="AL7" s="14"/>
      <c r="AM7" s="10" t="s">
        <v>8</v>
      </c>
      <c r="AN7" s="10" t="s">
        <v>9</v>
      </c>
      <c r="AO7" s="10" t="s">
        <v>0</v>
      </c>
      <c r="AP7" s="23" t="s">
        <v>47</v>
      </c>
      <c r="AQ7" s="23" t="s">
        <v>49</v>
      </c>
      <c r="AR7" s="14"/>
      <c r="AS7" s="10" t="s">
        <v>8</v>
      </c>
      <c r="AT7" s="10" t="s">
        <v>9</v>
      </c>
      <c r="AU7" s="10" t="s">
        <v>0</v>
      </c>
      <c r="AV7" s="23" t="s">
        <v>47</v>
      </c>
      <c r="AW7" s="23" t="s">
        <v>49</v>
      </c>
      <c r="AX7" s="3"/>
      <c r="AY7" s="10" t="s">
        <v>8</v>
      </c>
      <c r="AZ7" s="10" t="s">
        <v>9</v>
      </c>
      <c r="BA7" s="10" t="s">
        <v>0</v>
      </c>
      <c r="BB7" s="23" t="s">
        <v>47</v>
      </c>
      <c r="BC7" s="23" t="s">
        <v>49</v>
      </c>
      <c r="BD7" s="3"/>
      <c r="BE7" s="10" t="s">
        <v>8</v>
      </c>
      <c r="BF7" s="10" t="s">
        <v>9</v>
      </c>
      <c r="BG7" s="10" t="s">
        <v>0</v>
      </c>
      <c r="BH7" s="23" t="s">
        <v>47</v>
      </c>
      <c r="BI7" s="23" t="s">
        <v>49</v>
      </c>
      <c r="BJ7" s="3"/>
      <c r="BK7" s="10" t="s">
        <v>8</v>
      </c>
      <c r="BL7" s="10" t="s">
        <v>9</v>
      </c>
      <c r="BM7" s="10" t="s">
        <v>0</v>
      </c>
      <c r="BN7" s="23" t="s">
        <v>47</v>
      </c>
      <c r="BO7" s="23" t="s">
        <v>49</v>
      </c>
      <c r="BP7" s="3"/>
      <c r="BQ7" s="10" t="s">
        <v>8</v>
      </c>
      <c r="BR7" s="10" t="s">
        <v>9</v>
      </c>
      <c r="BS7" s="10" t="s">
        <v>0</v>
      </c>
      <c r="BT7" s="23" t="s">
        <v>47</v>
      </c>
      <c r="BU7" s="23" t="s">
        <v>49</v>
      </c>
      <c r="BV7" s="3"/>
      <c r="BW7" s="10" t="s">
        <v>8</v>
      </c>
      <c r="BX7" s="10" t="s">
        <v>9</v>
      </c>
      <c r="BY7" s="10" t="s">
        <v>0</v>
      </c>
      <c r="BZ7" s="23" t="s">
        <v>47</v>
      </c>
      <c r="CA7" s="23" t="s">
        <v>49</v>
      </c>
      <c r="CB7" s="14"/>
      <c r="CC7" s="10" t="s">
        <v>8</v>
      </c>
      <c r="CD7" s="10" t="s">
        <v>9</v>
      </c>
      <c r="CE7" s="10" t="s">
        <v>0</v>
      </c>
      <c r="CF7" s="23" t="s">
        <v>47</v>
      </c>
      <c r="CG7" s="23" t="s">
        <v>49</v>
      </c>
      <c r="CH7" s="3"/>
      <c r="CI7" s="10" t="s">
        <v>8</v>
      </c>
      <c r="CJ7" s="10" t="s">
        <v>9</v>
      </c>
      <c r="CK7" s="10" t="s">
        <v>0</v>
      </c>
      <c r="CL7" s="23" t="s">
        <v>47</v>
      </c>
      <c r="CM7" s="23" t="s">
        <v>49</v>
      </c>
      <c r="CN7" s="3"/>
      <c r="CO7" s="10" t="s">
        <v>8</v>
      </c>
      <c r="CP7" s="10" t="s">
        <v>9</v>
      </c>
      <c r="CQ7" s="10" t="s">
        <v>0</v>
      </c>
      <c r="CR7" s="23" t="s">
        <v>47</v>
      </c>
      <c r="CS7" s="23" t="s">
        <v>49</v>
      </c>
      <c r="CT7" s="3"/>
      <c r="CU7" s="10" t="s">
        <v>8</v>
      </c>
      <c r="CV7" s="10" t="s">
        <v>9</v>
      </c>
      <c r="CW7" s="10" t="s">
        <v>0</v>
      </c>
      <c r="CX7" s="23" t="s">
        <v>47</v>
      </c>
      <c r="CY7" s="23" t="s">
        <v>49</v>
      </c>
      <c r="CZ7" s="14"/>
      <c r="DA7" s="10" t="s">
        <v>8</v>
      </c>
      <c r="DB7" s="10" t="s">
        <v>9</v>
      </c>
      <c r="DC7" s="10" t="s">
        <v>0</v>
      </c>
      <c r="DD7" s="23" t="s">
        <v>47</v>
      </c>
      <c r="DE7" s="23" t="s">
        <v>49</v>
      </c>
      <c r="DF7" s="14"/>
      <c r="DG7" s="10" t="s">
        <v>8</v>
      </c>
      <c r="DH7" s="10" t="s">
        <v>9</v>
      </c>
      <c r="DI7" s="10" t="s">
        <v>0</v>
      </c>
      <c r="DJ7" s="23" t="s">
        <v>47</v>
      </c>
      <c r="DK7" s="23" t="s">
        <v>49</v>
      </c>
      <c r="DL7" s="14"/>
      <c r="DM7" s="10" t="s">
        <v>8</v>
      </c>
      <c r="DN7" s="10" t="s">
        <v>9</v>
      </c>
      <c r="DO7" s="10" t="s">
        <v>0</v>
      </c>
      <c r="DP7" s="23" t="s">
        <v>47</v>
      </c>
      <c r="DQ7" s="23" t="s">
        <v>49</v>
      </c>
      <c r="DS7" s="10" t="s">
        <v>8</v>
      </c>
      <c r="DT7" s="10" t="s">
        <v>9</v>
      </c>
      <c r="DU7" s="10" t="s">
        <v>0</v>
      </c>
      <c r="DV7" s="23" t="s">
        <v>47</v>
      </c>
      <c r="DW7" s="23" t="s">
        <v>49</v>
      </c>
      <c r="DY7" s="10" t="s">
        <v>8</v>
      </c>
      <c r="DZ7" s="10" t="s">
        <v>9</v>
      </c>
      <c r="EA7" s="10" t="s">
        <v>0</v>
      </c>
      <c r="EB7" s="23" t="s">
        <v>47</v>
      </c>
      <c r="EC7" s="23" t="s">
        <v>49</v>
      </c>
    </row>
    <row r="8" spans="1:139" ht="12.75">
      <c r="A8" s="33">
        <v>43374</v>
      </c>
      <c r="B8" s="33"/>
      <c r="C8" s="41">
        <f>I8+O8+U8+AA8+AG8+AM8+AS8+AY8+BE8+BK8+BQ8+BW8+CC8+CI8+CO8+CU8+DA8+DG8+DM8+DS8+DY8</f>
        <v>0</v>
      </c>
      <c r="D8" s="41">
        <f>J8+P8+V8+AB8+AH8+AN8+AT8+AZ8+BF8+BL8+BR8+BX8+CD8+CJ8+CP8+CV8+DB8+DH8+DN8+DT8+DZ8</f>
        <v>55804.630249999995</v>
      </c>
      <c r="E8" s="41">
        <f>C8+D8</f>
        <v>55804.630249999995</v>
      </c>
      <c r="F8" s="41">
        <f>L8+R8+X8+AD8+AJ8+AP8+AV8+BB8+BH8+BN8+BT8+BZ8+CF8+CL8+CR8+CX8+DD8+DJ8+DP8+DV8+EB8</f>
        <v>150817.29206699997</v>
      </c>
      <c r="G8" s="41">
        <f>M8+S8+Y8+AE8+AK8+AQ8+AW8+BC8+BI8+BO8+BU8+CA8+CG8+CM8+CS8+CY8+DE8+DK8+DQ8+DW8+EC8</f>
        <v>3458.0771956000003</v>
      </c>
      <c r="H8" s="39"/>
      <c r="I8" s="39"/>
      <c r="J8" s="39">
        <f>J$6*'2005A-2015A'!$D8</f>
        <v>16520.944</v>
      </c>
      <c r="K8" s="41">
        <f>I8+J8</f>
        <v>16520.944</v>
      </c>
      <c r="L8" s="39">
        <f>J$6*'2005A-2015A'!$F8</f>
        <v>44649.413952</v>
      </c>
      <c r="M8" s="39">
        <f>J$6*'2005A-2015A'!$G8</f>
        <v>1023.7627136000001</v>
      </c>
      <c r="N8" s="42"/>
      <c r="O8" s="39"/>
      <c r="P8" s="39">
        <f>P$6*'2005A-2015A'!$D8</f>
        <v>6604.76825</v>
      </c>
      <c r="Q8" s="41">
        <f>O8+P8</f>
        <v>6604.76825</v>
      </c>
      <c r="R8" s="39">
        <f>P$6*'2005A-2015A'!$F8</f>
        <v>17850.010971</v>
      </c>
      <c r="S8" s="39">
        <f>P$6*'2005A-2015A'!$G8</f>
        <v>409.28142280000003</v>
      </c>
      <c r="T8" s="42"/>
      <c r="U8" s="39"/>
      <c r="V8" s="39">
        <f>V$6*'2005A-2015A'!$D8</f>
        <v>126.503</v>
      </c>
      <c r="W8" s="41">
        <f>U8+V8</f>
        <v>126.503</v>
      </c>
      <c r="X8" s="39">
        <f>V$6*'2005A-2015A'!$F8</f>
        <v>341.886324</v>
      </c>
      <c r="Y8" s="39">
        <f>V$6*'2005A-2015A'!$G8</f>
        <v>7.8390832</v>
      </c>
      <c r="Z8" s="42"/>
      <c r="AA8" s="39"/>
      <c r="AB8" s="39">
        <f>AB$6*'2005A-2015A'!$D8</f>
        <v>691.61325</v>
      </c>
      <c r="AC8" s="41">
        <f>AA8+AB8</f>
        <v>691.61325</v>
      </c>
      <c r="AD8" s="39">
        <f>AB$6*'2005A-2015A'!$F8</f>
        <v>1869.150231</v>
      </c>
      <c r="AE8" s="39">
        <f>AB$6*'2005A-2015A'!$G8</f>
        <v>42.8575908</v>
      </c>
      <c r="AF8" s="42"/>
      <c r="AG8" s="39"/>
      <c r="AH8" s="39">
        <f>AH$6*'2005A-2015A'!$D8</f>
        <v>4113.7155</v>
      </c>
      <c r="AI8" s="41">
        <f>AG8+AH8</f>
        <v>4113.7155</v>
      </c>
      <c r="AJ8" s="39">
        <f>AH$6*'2005A-2015A'!$F8</f>
        <v>11117.705274</v>
      </c>
      <c r="AK8" s="39">
        <f>AH$6*'2005A-2015A'!$G8</f>
        <v>254.91694320000002</v>
      </c>
      <c r="AL8" s="42"/>
      <c r="AM8" s="39"/>
      <c r="AN8" s="39">
        <f>AN$6*'2005A-2015A'!$D8</f>
        <v>1.95175</v>
      </c>
      <c r="AO8" s="41">
        <f>AM8+AN8</f>
        <v>1.95175</v>
      </c>
      <c r="AP8" s="39">
        <f>AN$6*'2005A-2015A'!$F8</f>
        <v>5.274789</v>
      </c>
      <c r="AQ8" s="39">
        <f>AN$6*'2005A-2015A'!$G8</f>
        <v>0.1209452</v>
      </c>
      <c r="AR8" s="42"/>
      <c r="AS8" s="39"/>
      <c r="AT8" s="39">
        <f>AT$6*'2005A-2015A'!$D8</f>
        <v>1584.2845</v>
      </c>
      <c r="AU8" s="41">
        <f>AS8+AT8</f>
        <v>1584.2845</v>
      </c>
      <c r="AV8" s="39">
        <f>AT$6*'2005A-2015A'!$F8</f>
        <v>4281.678726</v>
      </c>
      <c r="AW8" s="39">
        <f>AT$6*'2005A-2015A'!$G8</f>
        <v>98.17425680000001</v>
      </c>
      <c r="AX8" s="42"/>
      <c r="AY8" s="39"/>
      <c r="AZ8" s="39">
        <f>AZ$6*'2005A-2015A'!$D8</f>
        <v>41.921</v>
      </c>
      <c r="BA8" s="41">
        <f>AY8+AZ8</f>
        <v>41.921</v>
      </c>
      <c r="BB8" s="39">
        <f>AZ$6*'2005A-2015A'!$F8</f>
        <v>113.295468</v>
      </c>
      <c r="BC8" s="39">
        <f>AZ$6*'2005A-2015A'!$G8</f>
        <v>2.5977424</v>
      </c>
      <c r="BD8" s="42"/>
      <c r="BE8" s="39"/>
      <c r="BF8" s="39">
        <f>BF$6*'2005A-2015A'!$D8</f>
        <v>346.12575</v>
      </c>
      <c r="BG8" s="41">
        <f>BE8+BF8</f>
        <v>346.12575</v>
      </c>
      <c r="BH8" s="39">
        <f>BF$6*'2005A-2015A'!$F8</f>
        <v>935.4375809999999</v>
      </c>
      <c r="BI8" s="39">
        <f>BF$6*'2005A-2015A'!$G8</f>
        <v>21.4485708</v>
      </c>
      <c r="BJ8" s="42"/>
      <c r="BK8" s="39"/>
      <c r="BL8" s="39">
        <f>BL$6*'2005A-2015A'!$D8</f>
        <v>558.4225</v>
      </c>
      <c r="BM8" s="41">
        <f>BK8+BL8</f>
        <v>558.4225</v>
      </c>
      <c r="BN8" s="39">
        <f>BL$6*'2005A-2015A'!$F8</f>
        <v>1509.1896299999999</v>
      </c>
      <c r="BO8" s="39">
        <f>BL$6*'2005A-2015A'!$G8</f>
        <v>34.604084</v>
      </c>
      <c r="BP8" s="42"/>
      <c r="BQ8" s="39"/>
      <c r="BR8" s="39">
        <f>BR$6*'2005A-2015A'!$D8</f>
        <v>9690.36475</v>
      </c>
      <c r="BS8" s="41">
        <f>BQ8+BR8</f>
        <v>9690.36475</v>
      </c>
      <c r="BT8" s="39">
        <f>BR$6*'2005A-2015A'!$F8</f>
        <v>26189.127393</v>
      </c>
      <c r="BU8" s="39">
        <f>BR$6*'2005A-2015A'!$G8</f>
        <v>600.4883324</v>
      </c>
      <c r="BV8" s="42"/>
      <c r="BW8" s="39"/>
      <c r="BX8" s="39">
        <f>BX$6*'2005A-2015A'!$D8</f>
        <v>409.02575</v>
      </c>
      <c r="BY8" s="41">
        <f>BW8+BX8</f>
        <v>409.02575</v>
      </c>
      <c r="BZ8" s="39">
        <f>BX$6*'2005A-2015A'!$F8</f>
        <v>1105.430781</v>
      </c>
      <c r="CA8" s="39">
        <f>BX$6*'2005A-2015A'!$G8</f>
        <v>25.3463308</v>
      </c>
      <c r="CB8" s="42"/>
      <c r="CC8" s="39"/>
      <c r="CD8" s="39">
        <f>CD$6*'2005A-2015A'!$D8</f>
        <v>114.97749999999999</v>
      </c>
      <c r="CE8" s="41">
        <f>CC8+CD8</f>
        <v>114.97749999999999</v>
      </c>
      <c r="CF8" s="39">
        <f>CD$6*'2005A-2015A'!$F8</f>
        <v>310.73757</v>
      </c>
      <c r="CG8" s="39">
        <f>CD$6*'2005A-2015A'!$G8</f>
        <v>7.1248759999999995</v>
      </c>
      <c r="CH8" s="42"/>
      <c r="CI8" s="39"/>
      <c r="CJ8" s="39">
        <f>CJ$6*'2005A-2015A'!$D8</f>
        <v>586.1355000000001</v>
      </c>
      <c r="CK8" s="41">
        <f>CI8+CJ8</f>
        <v>586.1355000000001</v>
      </c>
      <c r="CL8" s="39">
        <f>CJ$6*'2005A-2015A'!$F8</f>
        <v>1584.086634</v>
      </c>
      <c r="CM8" s="39">
        <f>CJ$6*'2005A-2015A'!$G8</f>
        <v>36.3213912</v>
      </c>
      <c r="CN8" s="42"/>
      <c r="CO8" s="39"/>
      <c r="CP8" s="39">
        <f>CP$6*'2005A-2015A'!$D8</f>
        <v>190.28175000000002</v>
      </c>
      <c r="CQ8" s="41">
        <f>CO8+CP8</f>
        <v>190.28175000000002</v>
      </c>
      <c r="CR8" s="39">
        <f>CP$6*'2005A-2015A'!$F8</f>
        <v>514.2544290000001</v>
      </c>
      <c r="CS8" s="39">
        <f>CP$6*'2005A-2015A'!$G8</f>
        <v>11.7912972</v>
      </c>
      <c r="CT8" s="42"/>
      <c r="CU8" s="39"/>
      <c r="CV8" s="39">
        <f>CV$6*'2005A-2015A'!$D8</f>
        <v>828.8</v>
      </c>
      <c r="CW8" s="41">
        <f>CU8+CV8</f>
        <v>828.8</v>
      </c>
      <c r="CX8" s="39">
        <f>CV$6*'2005A-2015A'!$F8</f>
        <v>2239.9103999999998</v>
      </c>
      <c r="CY8" s="39">
        <f>CV$6*'2005A-2015A'!$G8</f>
        <v>51.35872</v>
      </c>
      <c r="CZ8" s="42"/>
      <c r="DA8" s="39"/>
      <c r="DB8" s="39">
        <f>DB$6*'2005A-2015A'!$D8</f>
        <v>18.2965</v>
      </c>
      <c r="DC8" s="41">
        <f>DA8+DB8</f>
        <v>18.2965</v>
      </c>
      <c r="DD8" s="39">
        <f>DB$6*'2005A-2015A'!$F8</f>
        <v>49.448022</v>
      </c>
      <c r="DE8" s="39">
        <f>DB$6*'2005A-2015A'!$G8</f>
        <v>1.1337896</v>
      </c>
      <c r="DF8" s="42"/>
      <c r="DG8" s="39"/>
      <c r="DH8" s="39">
        <f>DH$6*'2005A-2015A'!$D8</f>
        <v>1111.1285</v>
      </c>
      <c r="DI8" s="41">
        <f>DG8+DH8</f>
        <v>1111.1285</v>
      </c>
      <c r="DJ8" s="39">
        <f>DH$6*'2005A-2015A'!$F8</f>
        <v>3002.9298780000004</v>
      </c>
      <c r="DK8" s="39">
        <f>DH$6*'2005A-2015A'!$G8</f>
        <v>68.85393040000001</v>
      </c>
      <c r="DL8" s="42"/>
      <c r="DM8" s="39"/>
      <c r="DN8" s="39">
        <f>DN$6*'2005A-2015A'!$D8</f>
        <v>9950.484</v>
      </c>
      <c r="DO8" s="41">
        <f>DM8+DN8</f>
        <v>9950.484</v>
      </c>
      <c r="DP8" s="39">
        <f>DN$6*'2005A-2015A'!$F8</f>
        <v>26892.124271999997</v>
      </c>
      <c r="DQ8" s="39">
        <f>DN$6*'2005A-2015A'!$G8</f>
        <v>616.6072896</v>
      </c>
      <c r="DR8" s="42"/>
      <c r="DS8" s="39"/>
      <c r="DT8" s="39">
        <f>DT$6*'2005A-2015A'!$D8</f>
        <v>2182.95375</v>
      </c>
      <c r="DU8" s="41">
        <f>DS8+DT8</f>
        <v>2182.95375</v>
      </c>
      <c r="DV8" s="39">
        <f>DT$6*'2005A-2015A'!$F8</f>
        <v>5899.639005</v>
      </c>
      <c r="DW8" s="39">
        <f>DT$6*'2005A-2015A'!$G8</f>
        <v>135.272334</v>
      </c>
      <c r="DX8" s="42"/>
      <c r="DY8" s="39"/>
      <c r="DZ8" s="39">
        <f>DZ$6*'2005A-2015A'!$D8</f>
        <v>131.93275</v>
      </c>
      <c r="EA8" s="41">
        <f>DY8+DZ8</f>
        <v>131.93275</v>
      </c>
      <c r="EB8" s="39">
        <f>DZ$6*'2005A-2015A'!$F8</f>
        <v>356.56073699999996</v>
      </c>
      <c r="EC8" s="39">
        <f>DZ$6*'2005A-2015A'!$G8</f>
        <v>8.1755516</v>
      </c>
      <c r="ED8" s="39"/>
      <c r="EE8" s="39"/>
      <c r="EF8" s="39"/>
      <c r="EG8" s="39"/>
      <c r="EH8" s="39"/>
      <c r="EI8" s="39"/>
    </row>
    <row r="9" spans="1:139" ht="12.75">
      <c r="A9" s="33">
        <v>43556</v>
      </c>
      <c r="B9" s="33"/>
      <c r="C9" s="41">
        <f>I9+O9+U9+AA9+AG9+AM9+AS9+AY9+BE9+BK9+BQ9+BW9+CC9+CI9+CO9+CU9+DA9+DG9+DM9+DS9+DY9</f>
        <v>2232185.21</v>
      </c>
      <c r="D9" s="41">
        <f>J9+P9+V9+AB9+AH9+AN9+AT9+AZ9+BF9+BL9+BR9+BX9+CD9+CJ9+CP9+CV9+DB9+DH9+DN9+DT9+DZ9</f>
        <v>55804.630249999995</v>
      </c>
      <c r="E9" s="41">
        <f>C9+D9</f>
        <v>2287989.84025</v>
      </c>
      <c r="F9" s="41">
        <f>L9+R9+X9+AD9+AJ9+AP9+AV9+BB9+BH9+BN9+BT9+BZ9+CF9+CL9+CR9+CX9+DD9+DJ9+DP9+DV9+EB9</f>
        <v>150817.29206699997</v>
      </c>
      <c r="G9" s="41">
        <f>M9+S9+Y9+AE9+AK9+AQ9+AW9+BC9+BI9+BO9+BU9+CA9+CG9+CM9+CS9+CY9+DE9+DK9+DQ9+DW9+EC9</f>
        <v>3458.0771956000003</v>
      </c>
      <c r="H9" s="39"/>
      <c r="I9" s="39">
        <f>J$6*'2005A-2015A'!$C9</f>
        <v>660837.76</v>
      </c>
      <c r="J9" s="39">
        <f>J$6*'2005A-2015A'!$D9</f>
        <v>16520.944</v>
      </c>
      <c r="K9" s="41">
        <f>I9+J9</f>
        <v>677358.704</v>
      </c>
      <c r="L9" s="39">
        <f>J$6*'2005A-2015A'!$F9</f>
        <v>44649.413952</v>
      </c>
      <c r="M9" s="39">
        <f>J$6*'2005A-2015A'!$G9</f>
        <v>1023.7627136000001</v>
      </c>
      <c r="N9" s="42"/>
      <c r="O9" s="39">
        <f>P$6*'2005A-2015A'!$C9</f>
        <v>264190.73000000004</v>
      </c>
      <c r="P9" s="39">
        <f>P$6*'2005A-2015A'!$D9</f>
        <v>6604.76825</v>
      </c>
      <c r="Q9" s="41">
        <f>O9+P9</f>
        <v>270795.49825000006</v>
      </c>
      <c r="R9" s="39">
        <f>P$6*'2005A-2015A'!$F9</f>
        <v>17850.010971</v>
      </c>
      <c r="S9" s="39">
        <f>P$6*'2005A-2015A'!$G9</f>
        <v>409.28142280000003</v>
      </c>
      <c r="T9" s="42"/>
      <c r="U9" s="39">
        <f>V$6*'2005A-2015A'!$C9</f>
        <v>5060.12</v>
      </c>
      <c r="V9" s="39">
        <f>V$6*'2005A-2015A'!$D9</f>
        <v>126.503</v>
      </c>
      <c r="W9" s="41">
        <f>U9+V9</f>
        <v>5186.623</v>
      </c>
      <c r="X9" s="39">
        <f>V$6*'2005A-2015A'!$F9</f>
        <v>341.886324</v>
      </c>
      <c r="Y9" s="39">
        <f>V$6*'2005A-2015A'!$G9</f>
        <v>7.8390832</v>
      </c>
      <c r="Z9" s="42"/>
      <c r="AA9" s="39">
        <f>AB$6*'2005A-2015A'!$C9</f>
        <v>27664.53</v>
      </c>
      <c r="AB9" s="39">
        <f>AB$6*'2005A-2015A'!$D9</f>
        <v>691.61325</v>
      </c>
      <c r="AC9" s="41">
        <f>AA9+AB9</f>
        <v>28356.143249999997</v>
      </c>
      <c r="AD9" s="39">
        <f>AB$6*'2005A-2015A'!$F9</f>
        <v>1869.150231</v>
      </c>
      <c r="AE9" s="39">
        <f>AB$6*'2005A-2015A'!$G9</f>
        <v>42.8575908</v>
      </c>
      <c r="AF9" s="42"/>
      <c r="AG9" s="39">
        <f>AH$6*'2005A-2015A'!$C9</f>
        <v>164548.62</v>
      </c>
      <c r="AH9" s="39">
        <f>AH$6*'2005A-2015A'!$D9</f>
        <v>4113.7155</v>
      </c>
      <c r="AI9" s="41">
        <f>AG9+AH9</f>
        <v>168662.3355</v>
      </c>
      <c r="AJ9" s="39">
        <f>AH$6*'2005A-2015A'!$F9</f>
        <v>11117.705274</v>
      </c>
      <c r="AK9" s="39">
        <f>AH$6*'2005A-2015A'!$G9</f>
        <v>254.91694320000002</v>
      </c>
      <c r="AL9" s="42"/>
      <c r="AM9" s="39">
        <f>AN$6*'2005A-2015A'!$C9</f>
        <v>78.07000000000001</v>
      </c>
      <c r="AN9" s="39">
        <f>AN$6*'2005A-2015A'!$D9</f>
        <v>1.95175</v>
      </c>
      <c r="AO9" s="41">
        <f>AM9+AN9</f>
        <v>80.02175000000001</v>
      </c>
      <c r="AP9" s="39">
        <f>AN$6*'2005A-2015A'!$F9</f>
        <v>5.274789</v>
      </c>
      <c r="AQ9" s="39">
        <f>AN$6*'2005A-2015A'!$G9</f>
        <v>0.1209452</v>
      </c>
      <c r="AR9" s="42"/>
      <c r="AS9" s="39">
        <f>AT$6*'2005A-2015A'!$C9</f>
        <v>63371.380000000005</v>
      </c>
      <c r="AT9" s="39">
        <f>AT$6*'2005A-2015A'!$D9</f>
        <v>1584.2845</v>
      </c>
      <c r="AU9" s="41">
        <f>AS9+AT9</f>
        <v>64955.664500000006</v>
      </c>
      <c r="AV9" s="39">
        <f>AT$6*'2005A-2015A'!$F9</f>
        <v>4281.678726</v>
      </c>
      <c r="AW9" s="39">
        <f>AT$6*'2005A-2015A'!$G9</f>
        <v>98.17425680000001</v>
      </c>
      <c r="AX9" s="42"/>
      <c r="AY9" s="39">
        <f>AZ$6*'2005A-2015A'!$C9</f>
        <v>1676.8400000000001</v>
      </c>
      <c r="AZ9" s="39">
        <f>AZ$6*'2005A-2015A'!$D9</f>
        <v>41.921</v>
      </c>
      <c r="BA9" s="41">
        <f>AY9+AZ9</f>
        <v>1718.7610000000002</v>
      </c>
      <c r="BB9" s="39">
        <f>AZ$6*'2005A-2015A'!$F9</f>
        <v>113.295468</v>
      </c>
      <c r="BC9" s="39">
        <f>AZ$6*'2005A-2015A'!$G9</f>
        <v>2.5977424</v>
      </c>
      <c r="BD9" s="42"/>
      <c r="BE9" s="39">
        <f>BF$6*'2005A-2015A'!$C9</f>
        <v>13845.029999999999</v>
      </c>
      <c r="BF9" s="39">
        <f>BF$6*'2005A-2015A'!$D9</f>
        <v>346.12575</v>
      </c>
      <c r="BG9" s="41">
        <f>BE9+BF9</f>
        <v>14191.155749999998</v>
      </c>
      <c r="BH9" s="39">
        <f>BF$6*'2005A-2015A'!$F9</f>
        <v>935.4375809999999</v>
      </c>
      <c r="BI9" s="39">
        <f>BF$6*'2005A-2015A'!$G9</f>
        <v>21.4485708</v>
      </c>
      <c r="BJ9" s="42"/>
      <c r="BK9" s="39">
        <f>BL$6*'2005A-2015A'!$C9</f>
        <v>22336.899999999998</v>
      </c>
      <c r="BL9" s="39">
        <f>BL$6*'2005A-2015A'!$D9</f>
        <v>558.4225</v>
      </c>
      <c r="BM9" s="41">
        <f>BK9+BL9</f>
        <v>22895.3225</v>
      </c>
      <c r="BN9" s="39">
        <f>BL$6*'2005A-2015A'!$F9</f>
        <v>1509.1896299999999</v>
      </c>
      <c r="BO9" s="39">
        <f>BL$6*'2005A-2015A'!$G9</f>
        <v>34.604084</v>
      </c>
      <c r="BP9" s="42"/>
      <c r="BQ9" s="39">
        <f>BR$6*'2005A-2015A'!$C9</f>
        <v>387614.58999999997</v>
      </c>
      <c r="BR9" s="39">
        <f>BR$6*'2005A-2015A'!$D9</f>
        <v>9690.36475</v>
      </c>
      <c r="BS9" s="41">
        <f>BQ9+BR9</f>
        <v>397304.95475</v>
      </c>
      <c r="BT9" s="39">
        <f>BR$6*'2005A-2015A'!$F9</f>
        <v>26189.127393</v>
      </c>
      <c r="BU9" s="39">
        <f>BR$6*'2005A-2015A'!$G9</f>
        <v>600.4883324</v>
      </c>
      <c r="BV9" s="42"/>
      <c r="BW9" s="39">
        <f>BX$6*'2005A-2015A'!$C9</f>
        <v>16361.03</v>
      </c>
      <c r="BX9" s="39">
        <f>BX$6*'2005A-2015A'!$D9</f>
        <v>409.02575</v>
      </c>
      <c r="BY9" s="41">
        <f>BW9+BX9</f>
        <v>16770.05575</v>
      </c>
      <c r="BZ9" s="39">
        <f>BX$6*'2005A-2015A'!$F9</f>
        <v>1105.430781</v>
      </c>
      <c r="CA9" s="39">
        <f>BX$6*'2005A-2015A'!$G9</f>
        <v>25.3463308</v>
      </c>
      <c r="CB9" s="42"/>
      <c r="CC9" s="39">
        <f>CD$6*'2005A-2015A'!$C9</f>
        <v>4599.099999999999</v>
      </c>
      <c r="CD9" s="39">
        <f>CD$6*'2005A-2015A'!$D9</f>
        <v>114.97749999999999</v>
      </c>
      <c r="CE9" s="41">
        <f>CC9+CD9</f>
        <v>4714.077499999999</v>
      </c>
      <c r="CF9" s="39">
        <f>CD$6*'2005A-2015A'!$F9</f>
        <v>310.73757</v>
      </c>
      <c r="CG9" s="39">
        <f>CD$6*'2005A-2015A'!$G9</f>
        <v>7.1248759999999995</v>
      </c>
      <c r="CH9" s="42"/>
      <c r="CI9" s="39">
        <f>CJ$6*'2005A-2015A'!$C9</f>
        <v>23445.420000000002</v>
      </c>
      <c r="CJ9" s="39">
        <f>CJ$6*'2005A-2015A'!$D9</f>
        <v>586.1355000000001</v>
      </c>
      <c r="CK9" s="41">
        <f>CI9+CJ9</f>
        <v>24031.555500000002</v>
      </c>
      <c r="CL9" s="39">
        <f>CJ$6*'2005A-2015A'!$F9</f>
        <v>1584.086634</v>
      </c>
      <c r="CM9" s="39">
        <f>CJ$6*'2005A-2015A'!$G9</f>
        <v>36.3213912</v>
      </c>
      <c r="CN9" s="42"/>
      <c r="CO9" s="39">
        <f>CP$6*'2005A-2015A'!$C9</f>
        <v>7611.27</v>
      </c>
      <c r="CP9" s="39">
        <f>CP$6*'2005A-2015A'!$D9</f>
        <v>190.28175000000002</v>
      </c>
      <c r="CQ9" s="41">
        <f>CO9+CP9</f>
        <v>7801.5517500000005</v>
      </c>
      <c r="CR9" s="39">
        <f>CP$6*'2005A-2015A'!$F9</f>
        <v>514.2544290000001</v>
      </c>
      <c r="CS9" s="39">
        <f>CP$6*'2005A-2015A'!$G9</f>
        <v>11.7912972</v>
      </c>
      <c r="CT9" s="42"/>
      <c r="CU9" s="39">
        <f>CV$6*'2005A-2015A'!$C9</f>
        <v>33152</v>
      </c>
      <c r="CV9" s="39">
        <f>CV$6*'2005A-2015A'!$D9</f>
        <v>828.8</v>
      </c>
      <c r="CW9" s="41">
        <f>CU9+CV9</f>
        <v>33980.8</v>
      </c>
      <c r="CX9" s="39">
        <f>CV$6*'2005A-2015A'!$F9</f>
        <v>2239.9103999999998</v>
      </c>
      <c r="CY9" s="39">
        <f>CV$6*'2005A-2015A'!$G9</f>
        <v>51.35872</v>
      </c>
      <c r="CZ9" s="42"/>
      <c r="DA9" s="39">
        <f>DB$6*'2005A-2015A'!$C9</f>
        <v>731.86</v>
      </c>
      <c r="DB9" s="39">
        <f>DB$6*'2005A-2015A'!$D9</f>
        <v>18.2965</v>
      </c>
      <c r="DC9" s="41">
        <f>DA9+DB9</f>
        <v>750.1565</v>
      </c>
      <c r="DD9" s="39">
        <f>DB$6*'2005A-2015A'!$F9</f>
        <v>49.448022</v>
      </c>
      <c r="DE9" s="39">
        <f>DB$6*'2005A-2015A'!$G9</f>
        <v>1.1337896</v>
      </c>
      <c r="DF9" s="42"/>
      <c r="DG9" s="39">
        <f>DH$6*'2005A-2015A'!$C9</f>
        <v>44445.14</v>
      </c>
      <c r="DH9" s="39">
        <f>DH$6*'2005A-2015A'!$D9</f>
        <v>1111.1285</v>
      </c>
      <c r="DI9" s="41">
        <f>DG9+DH9</f>
        <v>45556.2685</v>
      </c>
      <c r="DJ9" s="39">
        <f>DH$6*'2005A-2015A'!$F9</f>
        <v>3002.9298780000004</v>
      </c>
      <c r="DK9" s="39">
        <f>DH$6*'2005A-2015A'!$G9</f>
        <v>68.85393040000001</v>
      </c>
      <c r="DL9" s="42"/>
      <c r="DM9" s="39">
        <f>DN$6*'2005A-2015A'!$C9</f>
        <v>398019.36</v>
      </c>
      <c r="DN9" s="39">
        <f>DN$6*'2005A-2015A'!$D9</f>
        <v>9950.484</v>
      </c>
      <c r="DO9" s="41">
        <f>DM9+DN9</f>
        <v>407969.844</v>
      </c>
      <c r="DP9" s="39">
        <f>DN$6*'2005A-2015A'!$F9</f>
        <v>26892.124271999997</v>
      </c>
      <c r="DQ9" s="39">
        <f>DN$6*'2005A-2015A'!$G9</f>
        <v>616.6072896</v>
      </c>
      <c r="DR9" s="42"/>
      <c r="DS9" s="39">
        <f>DT$6*'2005A-2015A'!$C9</f>
        <v>87318.15</v>
      </c>
      <c r="DT9" s="39">
        <f>DT$6*'2005A-2015A'!$D9</f>
        <v>2182.95375</v>
      </c>
      <c r="DU9" s="41">
        <f>DS9+DT9</f>
        <v>89501.10375</v>
      </c>
      <c r="DV9" s="39">
        <f>DT$6*'2005A-2015A'!$F9</f>
        <v>5899.639005</v>
      </c>
      <c r="DW9" s="39">
        <f>DT$6*'2005A-2015A'!$G9</f>
        <v>135.272334</v>
      </c>
      <c r="DX9" s="42"/>
      <c r="DY9" s="39">
        <f>DZ$6*'2005A-2015A'!$C9</f>
        <v>5277.3099999999995</v>
      </c>
      <c r="DZ9" s="39">
        <f>DZ$6*'2005A-2015A'!$D9</f>
        <v>131.93275</v>
      </c>
      <c r="EA9" s="41">
        <f>DY9+DZ9</f>
        <v>5409.242749999999</v>
      </c>
      <c r="EB9" s="39">
        <f>DZ$6*'2005A-2015A'!$F9</f>
        <v>356.56073699999996</v>
      </c>
      <c r="EC9" s="39">
        <f>DZ$6*'2005A-2015A'!$G9</f>
        <v>8.1755516</v>
      </c>
      <c r="ED9" s="39"/>
      <c r="EE9" s="39"/>
      <c r="EF9" s="39"/>
      <c r="EG9" s="39"/>
      <c r="EH9" s="39"/>
      <c r="EI9" s="39"/>
    </row>
    <row r="10" spans="1:139" ht="12.75">
      <c r="A10" s="2"/>
      <c r="B10" s="2"/>
      <c r="C10" s="40"/>
      <c r="D10" s="40"/>
      <c r="E10" s="40"/>
      <c r="F10" s="40"/>
      <c r="G10" s="40"/>
      <c r="H10" s="39"/>
      <c r="I10" s="42"/>
      <c r="J10" s="42"/>
      <c r="K10" s="42"/>
      <c r="L10" s="42"/>
      <c r="M10" s="42"/>
      <c r="N10" s="39"/>
      <c r="O10" s="42"/>
      <c r="P10" s="42"/>
      <c r="Q10" s="42"/>
      <c r="R10" s="42"/>
      <c r="S10" s="42"/>
      <c r="T10" s="39"/>
      <c r="U10" s="42"/>
      <c r="V10" s="42"/>
      <c r="W10" s="42"/>
      <c r="X10" s="42"/>
      <c r="Y10" s="42"/>
      <c r="Z10" s="39"/>
      <c r="AA10" s="42"/>
      <c r="AB10" s="42"/>
      <c r="AC10" s="42"/>
      <c r="AD10" s="42"/>
      <c r="AE10" s="42"/>
      <c r="AF10" s="39"/>
      <c r="AG10" s="42"/>
      <c r="AH10" s="42"/>
      <c r="AI10" s="42"/>
      <c r="AJ10" s="42"/>
      <c r="AK10" s="42"/>
      <c r="AL10" s="39"/>
      <c r="AM10" s="42"/>
      <c r="AN10" s="42"/>
      <c r="AO10" s="42"/>
      <c r="AP10" s="42"/>
      <c r="AQ10" s="42"/>
      <c r="AR10" s="39"/>
      <c r="AS10" s="42"/>
      <c r="AT10" s="42"/>
      <c r="AU10" s="42"/>
      <c r="AV10" s="42"/>
      <c r="AW10" s="42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42"/>
      <c r="CV10" s="42"/>
      <c r="CW10" s="42"/>
      <c r="CX10" s="42"/>
      <c r="CY10" s="42"/>
      <c r="CZ10" s="39"/>
      <c r="DA10" s="39"/>
      <c r="DB10" s="39"/>
      <c r="DC10" s="39"/>
      <c r="DD10" s="39"/>
      <c r="DE10" s="39"/>
      <c r="DF10" s="39"/>
      <c r="DG10" s="42"/>
      <c r="DH10" s="42"/>
      <c r="DI10" s="42"/>
      <c r="DJ10" s="42"/>
      <c r="DK10" s="42"/>
      <c r="DL10" s="39"/>
      <c r="DM10" s="42"/>
      <c r="DN10" s="42"/>
      <c r="DO10" s="42"/>
      <c r="DP10" s="42"/>
      <c r="DQ10" s="42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</row>
    <row r="11" spans="1:139" ht="13.5" thickBot="1">
      <c r="A11" s="15" t="s">
        <v>0</v>
      </c>
      <c r="B11" s="15"/>
      <c r="C11" s="43">
        <f>SUM(C8:C10)</f>
        <v>2232185.21</v>
      </c>
      <c r="D11" s="43">
        <f>SUM(D8:D10)</f>
        <v>111609.26049999999</v>
      </c>
      <c r="E11" s="43">
        <f>SUM(E8:E10)</f>
        <v>2343794.4705</v>
      </c>
      <c r="F11" s="43">
        <f>SUM(F8:F10)</f>
        <v>301634.58413399995</v>
      </c>
      <c r="G11" s="43">
        <f>SUM(G8:G10)</f>
        <v>6916.154391200001</v>
      </c>
      <c r="H11" s="39"/>
      <c r="I11" s="43">
        <f>SUM(I8:I10)</f>
        <v>660837.76</v>
      </c>
      <c r="J11" s="43">
        <f>SUM(J8:J10)</f>
        <v>33041.888</v>
      </c>
      <c r="K11" s="43">
        <f>SUM(K8:K10)</f>
        <v>693879.648</v>
      </c>
      <c r="L11" s="43">
        <f>SUM(L8:L10)</f>
        <v>89298.827904</v>
      </c>
      <c r="M11" s="43">
        <f>SUM(M8:M10)</f>
        <v>2047.5254272000002</v>
      </c>
      <c r="N11" s="43">
        <f>SUM(N8:N10)</f>
        <v>0</v>
      </c>
      <c r="O11" s="43">
        <f>SUM(O8:O10)</f>
        <v>264190.73000000004</v>
      </c>
      <c r="P11" s="43">
        <f>SUM(P8:P10)</f>
        <v>13209.5365</v>
      </c>
      <c r="Q11" s="43">
        <f>SUM(Q8:Q10)</f>
        <v>277400.2665000001</v>
      </c>
      <c r="R11" s="43">
        <f>SUM(R8:R10)</f>
        <v>35700.021942</v>
      </c>
      <c r="S11" s="43">
        <f>SUM(S8:S10)</f>
        <v>818.5628456000001</v>
      </c>
      <c r="T11" s="43">
        <f>SUM(T8:T10)</f>
        <v>0</v>
      </c>
      <c r="U11" s="43">
        <f>SUM(U8:U10)</f>
        <v>5060.12</v>
      </c>
      <c r="V11" s="43">
        <f>SUM(V8:V10)</f>
        <v>253.006</v>
      </c>
      <c r="W11" s="43">
        <f>SUM(W8:W10)</f>
        <v>5313.125999999999</v>
      </c>
      <c r="X11" s="43">
        <f>SUM(X8:X10)</f>
        <v>683.772648</v>
      </c>
      <c r="Y11" s="43">
        <f>SUM(Y8:Y10)</f>
        <v>15.6781664</v>
      </c>
      <c r="Z11" s="43">
        <f>SUM(Z8:Z10)</f>
        <v>0</v>
      </c>
      <c r="AA11" s="43">
        <f>SUM(AA8:AA10)</f>
        <v>27664.53</v>
      </c>
      <c r="AB11" s="43">
        <f>SUM(AB8:AB10)</f>
        <v>1383.2265</v>
      </c>
      <c r="AC11" s="43">
        <f>SUM(AC8:AC10)</f>
        <v>29047.756499999996</v>
      </c>
      <c r="AD11" s="43">
        <f>SUM(AD8:AD10)</f>
        <v>3738.300462</v>
      </c>
      <c r="AE11" s="43">
        <f>SUM(AE8:AE10)</f>
        <v>85.7151816</v>
      </c>
      <c r="AF11" s="43">
        <f>SUM(AF8:AF10)</f>
        <v>0</v>
      </c>
      <c r="AG11" s="43">
        <f>SUM(AG8:AG10)</f>
        <v>164548.62</v>
      </c>
      <c r="AH11" s="43">
        <f>SUM(AH8:AH10)</f>
        <v>8227.431</v>
      </c>
      <c r="AI11" s="43">
        <f>SUM(AI8:AI10)</f>
        <v>172776.05099999998</v>
      </c>
      <c r="AJ11" s="43">
        <f>SUM(AJ8:AJ10)</f>
        <v>22235.410548</v>
      </c>
      <c r="AK11" s="43">
        <f>SUM(AK8:AK10)</f>
        <v>509.83388640000004</v>
      </c>
      <c r="AL11" s="43">
        <f>SUM(AL8:AL10)</f>
        <v>0</v>
      </c>
      <c r="AM11" s="43">
        <f>SUM(AM8:AM10)</f>
        <v>78.07000000000001</v>
      </c>
      <c r="AN11" s="43">
        <f>SUM(AN8:AN10)</f>
        <v>3.9035</v>
      </c>
      <c r="AO11" s="43">
        <f>SUM(AO8:AO10)</f>
        <v>81.97350000000002</v>
      </c>
      <c r="AP11" s="43">
        <f>SUM(AP8:AP10)</f>
        <v>10.549578</v>
      </c>
      <c r="AQ11" s="43">
        <f>SUM(AQ8:AQ10)</f>
        <v>0.2418904</v>
      </c>
      <c r="AR11" s="43">
        <f>SUM(AR8:AR10)</f>
        <v>0</v>
      </c>
      <c r="AS11" s="43">
        <f>SUM(AS8:AS10)</f>
        <v>63371.380000000005</v>
      </c>
      <c r="AT11" s="43">
        <f>SUM(AT8:AT10)</f>
        <v>3168.569</v>
      </c>
      <c r="AU11" s="43">
        <f>SUM(AU8:AU10)</f>
        <v>66539.94900000001</v>
      </c>
      <c r="AV11" s="43">
        <f>SUM(AV8:AV10)</f>
        <v>8563.357452</v>
      </c>
      <c r="AW11" s="43">
        <f>SUM(AW8:AW10)</f>
        <v>196.34851360000002</v>
      </c>
      <c r="AX11" s="43">
        <f>SUM(AX8:AX10)</f>
        <v>0</v>
      </c>
      <c r="AY11" s="43">
        <f>SUM(AY8:AY10)</f>
        <v>1676.8400000000001</v>
      </c>
      <c r="AZ11" s="43">
        <f>SUM(AZ8:AZ10)</f>
        <v>83.842</v>
      </c>
      <c r="BA11" s="43">
        <f>SUM(BA8:BA10)</f>
        <v>1760.6820000000002</v>
      </c>
      <c r="BB11" s="43">
        <f>SUM(BB8:BB10)</f>
        <v>226.590936</v>
      </c>
      <c r="BC11" s="43">
        <f>SUM(BC8:BC10)</f>
        <v>5.1954848</v>
      </c>
      <c r="BD11" s="43">
        <f>SUM(BD8:BD10)</f>
        <v>0</v>
      </c>
      <c r="BE11" s="43">
        <f>SUM(BE8:BE10)</f>
        <v>13845.029999999999</v>
      </c>
      <c r="BF11" s="43">
        <f>SUM(BF8:BF10)</f>
        <v>692.2515</v>
      </c>
      <c r="BG11" s="43">
        <f>SUM(BG8:BG10)</f>
        <v>14537.281499999997</v>
      </c>
      <c r="BH11" s="43">
        <f>SUM(BH8:BH10)</f>
        <v>1870.8751619999998</v>
      </c>
      <c r="BI11" s="43">
        <f>SUM(BI8:BI10)</f>
        <v>42.8971416</v>
      </c>
      <c r="BJ11" s="43">
        <f>SUM(BJ8:BJ10)</f>
        <v>0</v>
      </c>
      <c r="BK11" s="43">
        <f>SUM(BK8:BK10)</f>
        <v>22336.899999999998</v>
      </c>
      <c r="BL11" s="43">
        <f>SUM(BL8:BL10)</f>
        <v>1116.845</v>
      </c>
      <c r="BM11" s="43">
        <f>SUM(BM8:BM10)</f>
        <v>23453.745</v>
      </c>
      <c r="BN11" s="43">
        <f>SUM(BN8:BN10)</f>
        <v>3018.3792599999997</v>
      </c>
      <c r="BO11" s="43">
        <f>SUM(BO8:BO10)</f>
        <v>69.208168</v>
      </c>
      <c r="BP11" s="43">
        <f>SUM(BP8:BP10)</f>
        <v>0</v>
      </c>
      <c r="BQ11" s="43">
        <f>SUM(BQ8:BQ10)</f>
        <v>387614.58999999997</v>
      </c>
      <c r="BR11" s="43">
        <f>SUM(BR8:BR10)</f>
        <v>19380.7295</v>
      </c>
      <c r="BS11" s="43">
        <f>SUM(BS8:BS10)</f>
        <v>406995.3195</v>
      </c>
      <c r="BT11" s="43">
        <f>SUM(BT8:BT10)</f>
        <v>52378.254786</v>
      </c>
      <c r="BU11" s="43">
        <f>SUM(BU8:BU10)</f>
        <v>1200.9766648</v>
      </c>
      <c r="BV11" s="43">
        <f>SUM(BV8:BV10)</f>
        <v>0</v>
      </c>
      <c r="BW11" s="43">
        <f>SUM(BW8:BW10)</f>
        <v>16361.03</v>
      </c>
      <c r="BX11" s="43">
        <f>SUM(BX8:BX10)</f>
        <v>818.0515</v>
      </c>
      <c r="BY11" s="43">
        <f>SUM(BY8:BY10)</f>
        <v>17179.0815</v>
      </c>
      <c r="BZ11" s="43">
        <f>SUM(BZ8:BZ10)</f>
        <v>2210.861562</v>
      </c>
      <c r="CA11" s="43">
        <f>SUM(CA8:CA10)</f>
        <v>50.6926616</v>
      </c>
      <c r="CB11" s="43">
        <f>SUM(CB8:CB10)</f>
        <v>0</v>
      </c>
      <c r="CC11" s="43">
        <f>SUM(CC8:CC10)</f>
        <v>4599.099999999999</v>
      </c>
      <c r="CD11" s="43">
        <f>SUM(CD8:CD10)</f>
        <v>229.95499999999998</v>
      </c>
      <c r="CE11" s="43">
        <f>SUM(CE8:CE10)</f>
        <v>4829.054999999999</v>
      </c>
      <c r="CF11" s="43">
        <f>SUM(CF8:CF10)</f>
        <v>621.47514</v>
      </c>
      <c r="CG11" s="43">
        <f>SUM(CG8:CG10)</f>
        <v>14.249751999999999</v>
      </c>
      <c r="CH11" s="43">
        <f>SUM(CH8:CH10)</f>
        <v>0</v>
      </c>
      <c r="CI11" s="43">
        <f>SUM(CI8:CI10)</f>
        <v>23445.420000000002</v>
      </c>
      <c r="CJ11" s="43">
        <f>SUM(CJ8:CJ10)</f>
        <v>1172.2710000000002</v>
      </c>
      <c r="CK11" s="43">
        <f>SUM(CK8:CK10)</f>
        <v>24617.691000000003</v>
      </c>
      <c r="CL11" s="43">
        <f>SUM(CL8:CL10)</f>
        <v>3168.173268</v>
      </c>
      <c r="CM11" s="43">
        <f>SUM(CM8:CM10)</f>
        <v>72.6427824</v>
      </c>
      <c r="CN11" s="43">
        <f>SUM(CN8:CN10)</f>
        <v>0</v>
      </c>
      <c r="CO11" s="43">
        <f>SUM(CO8:CO10)</f>
        <v>7611.27</v>
      </c>
      <c r="CP11" s="43">
        <f>SUM(CP8:CP10)</f>
        <v>380.56350000000003</v>
      </c>
      <c r="CQ11" s="43">
        <f>SUM(CQ8:CQ10)</f>
        <v>7991.833500000001</v>
      </c>
      <c r="CR11" s="43">
        <f>SUM(CR8:CR10)</f>
        <v>1028.5088580000001</v>
      </c>
      <c r="CS11" s="43">
        <f>SUM(CS8:CS10)</f>
        <v>23.5825944</v>
      </c>
      <c r="CT11" s="43">
        <f>SUM(CT8:CT10)</f>
        <v>0</v>
      </c>
      <c r="CU11" s="43">
        <f>SUM(CU8:CU10)</f>
        <v>33152</v>
      </c>
      <c r="CV11" s="43">
        <f>SUM(CV8:CV10)</f>
        <v>1657.6</v>
      </c>
      <c r="CW11" s="43">
        <f>SUM(CW8:CW10)</f>
        <v>34809.600000000006</v>
      </c>
      <c r="CX11" s="43">
        <f>SUM(CX8:CX10)</f>
        <v>4479.8207999999995</v>
      </c>
      <c r="CY11" s="43">
        <f>SUM(CY8:CY10)</f>
        <v>102.71744</v>
      </c>
      <c r="CZ11" s="43">
        <f>SUM(CZ8:CZ10)</f>
        <v>0</v>
      </c>
      <c r="DA11" s="43">
        <f>SUM(DA8:DA10)</f>
        <v>731.86</v>
      </c>
      <c r="DB11" s="43">
        <f>SUM(DB8:DB10)</f>
        <v>36.593</v>
      </c>
      <c r="DC11" s="43">
        <f>SUM(DC8:DC10)</f>
        <v>768.4530000000001</v>
      </c>
      <c r="DD11" s="43">
        <f>SUM(DD8:DD10)</f>
        <v>98.896044</v>
      </c>
      <c r="DE11" s="43">
        <f>SUM(DE8:DE10)</f>
        <v>2.2675792</v>
      </c>
      <c r="DF11" s="43">
        <f>SUM(DF8:DF10)</f>
        <v>0</v>
      </c>
      <c r="DG11" s="43">
        <f>SUM(DG8:DG10)</f>
        <v>44445.14</v>
      </c>
      <c r="DH11" s="43">
        <f>SUM(DH8:DH10)</f>
        <v>2222.257</v>
      </c>
      <c r="DI11" s="43">
        <f>SUM(DI8:DI10)</f>
        <v>46667.397</v>
      </c>
      <c r="DJ11" s="43">
        <f>SUM(DJ8:DJ10)</f>
        <v>6005.859756000001</v>
      </c>
      <c r="DK11" s="43">
        <f>SUM(DK8:DK10)</f>
        <v>137.70786080000002</v>
      </c>
      <c r="DL11" s="43">
        <f>SUM(DL8:DL10)</f>
        <v>0</v>
      </c>
      <c r="DM11" s="43">
        <f>SUM(DM8:DM10)</f>
        <v>398019.36</v>
      </c>
      <c r="DN11" s="43">
        <f>SUM(DN8:DN10)</f>
        <v>19900.968</v>
      </c>
      <c r="DO11" s="43">
        <f>SUM(DO8:DO10)</f>
        <v>417920.328</v>
      </c>
      <c r="DP11" s="43">
        <f>SUM(DP8:DP10)</f>
        <v>53784.248543999995</v>
      </c>
      <c r="DQ11" s="43">
        <f>SUM(DQ8:DQ10)</f>
        <v>1233.2145792</v>
      </c>
      <c r="DR11" s="43">
        <f>SUM(DR8:DR10)</f>
        <v>0</v>
      </c>
      <c r="DS11" s="43">
        <f>SUM(DS8:DS10)</f>
        <v>87318.15</v>
      </c>
      <c r="DT11" s="43">
        <f>SUM(DT8:DT10)</f>
        <v>4365.9075</v>
      </c>
      <c r="DU11" s="43">
        <f>SUM(DU8:DU10)</f>
        <v>91684.0575</v>
      </c>
      <c r="DV11" s="43">
        <f>SUM(DV8:DV10)</f>
        <v>11799.27801</v>
      </c>
      <c r="DW11" s="43">
        <f>SUM(DW8:DW10)</f>
        <v>270.544668</v>
      </c>
      <c r="DX11" s="43">
        <f>SUM(DX8:DX10)</f>
        <v>0</v>
      </c>
      <c r="DY11" s="43">
        <f>SUM(DY8:DY10)</f>
        <v>5277.3099999999995</v>
      </c>
      <c r="DZ11" s="43">
        <f>SUM(DZ8:DZ10)</f>
        <v>263.8655</v>
      </c>
      <c r="EA11" s="43">
        <f>SUM(EA8:EA10)</f>
        <v>5541.175499999999</v>
      </c>
      <c r="EB11" s="43">
        <f>SUM(EB8:EB10)</f>
        <v>713.1214739999999</v>
      </c>
      <c r="EC11" s="43">
        <f>SUM(EC8:EC10)</f>
        <v>16.3511032</v>
      </c>
      <c r="ED11" s="39"/>
      <c r="EE11" s="39"/>
      <c r="EF11" s="39"/>
      <c r="EG11" s="39"/>
      <c r="EH11" s="39"/>
      <c r="EI11" s="39"/>
    </row>
    <row r="12" spans="1:7" ht="13.5" thickTop="1">
      <c r="A12" s="2"/>
      <c r="B12" s="2"/>
      <c r="C12" s="17"/>
      <c r="D12" s="17"/>
      <c r="E12" s="17"/>
      <c r="F12" s="17"/>
      <c r="G12" s="17"/>
    </row>
    <row r="13" ht="12.75">
      <c r="AS13" s="17"/>
    </row>
  </sheetData>
  <sheetProtection/>
  <printOptions/>
  <pageMargins left="0.75" right="0.75" top="1" bottom="1" header="0.5" footer="0.5"/>
  <pageSetup orientation="landscape" scale="70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2019-02-14T20:22:01Z</cp:lastPrinted>
  <dcterms:created xsi:type="dcterms:W3CDTF">1998-02-23T20:58:01Z</dcterms:created>
  <dcterms:modified xsi:type="dcterms:W3CDTF">2019-02-14T20:22:05Z</dcterms:modified>
  <cp:category/>
  <cp:version/>
  <cp:contentType/>
  <cp:contentStatus/>
</cp:coreProperties>
</file>