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7540" tabRatio="886" activeTab="0"/>
  </bookViews>
  <sheets>
    <sheet name="2005A-2015A" sheetId="1" r:id="rId1"/>
    <sheet name="2005A-2015A Academic" sheetId="2" r:id="rId2"/>
  </sheets>
  <definedNames/>
  <calcPr fullCalcOnLoad="1"/>
</workbook>
</file>

<file path=xl/sharedStrings.xml><?xml version="1.0" encoding="utf-8"?>
<sst xmlns="http://schemas.openxmlformats.org/spreadsheetml/2006/main" count="422" uniqueCount="60">
  <si>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</si>
  <si>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</si>
  <si>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</si>
  <si>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</si>
  <si>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</si>
  <si>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</si>
  <si>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       Total Academic Projects - 2000A</t>
  </si>
  <si>
    <t xml:space="preserve">           Total Auxiliary Projects - 2000A</t>
  </si>
  <si>
    <t xml:space="preserve"> UMCP SCUB 3 Planning &amp; Construct (Auxiliary)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</si>
  <si>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</si>
  <si>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</si>
  <si>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</si>
  <si>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 UMB Pascault Row Renovation (Auxiliary)</t>
  </si>
  <si>
    <t xml:space="preserve">        UMB New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</si>
  <si>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</si>
  <si>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</si>
  <si>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</si>
  <si>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</si>
  <si>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</si>
  <si>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</si>
  <si>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</si>
  <si>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</si>
  <si>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</si>
  <si>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</si>
  <si>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    University System of Maryland</t>
  </si>
  <si>
    <t xml:space="preserve">           2000 Series A Bond Funded Projects</t>
  </si>
  <si>
    <t xml:space="preserve">      UMCP Arena - 19th Resolution(Auxiliary)</t>
  </si>
  <si>
    <t xml:space="preserve">    UMCP Performing Arts Center (Academic)</t>
  </si>
  <si>
    <t xml:space="preserve">       UMCP Facilities Renewal (Academic)</t>
  </si>
  <si>
    <t xml:space="preserve">   UMCP Key &amp; Taliaferro Renov (Academic)</t>
  </si>
  <si>
    <t xml:space="preserve"> UMCP Hornbake &amp; Mckeldin Renov (Academic)</t>
  </si>
  <si>
    <t xml:space="preserve">  UMCP Steam Plant Improvement (Academic)</t>
  </si>
  <si>
    <t xml:space="preserve">   UMCP Technology Advancement (Academic)</t>
  </si>
  <si>
    <t xml:space="preserve">      UMCP Symons Hall Renov (Academic)</t>
  </si>
  <si>
    <t xml:space="preserve">      UMB Health Science Library (Academic)</t>
  </si>
  <si>
    <t xml:space="preserve">        UMB Facilities Renewal (Academic)</t>
  </si>
  <si>
    <t xml:space="preserve">     UMB School of Nursing Equip (Academic)</t>
  </si>
  <si>
    <t xml:space="preserve">  UMB School of Law Marshall Libr (Academic)</t>
  </si>
  <si>
    <t xml:space="preserve">  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</si>
  <si>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</si>
  <si>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</si>
  <si>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CEES Facilities Renewal (Academic)</t>
  </si>
  <si>
    <t xml:space="preserve">     USMO Emergency Projects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</si>
  <si>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</si>
  <si>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</si>
  <si>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</si>
  <si>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</si>
  <si>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</si>
  <si>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</si>
  <si>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SU Holloway Hall Renov (Academic)</t>
  </si>
  <si>
    <t xml:space="preserve">        TU 7800 York Road Renov (Academic)</t>
  </si>
  <si>
    <t xml:space="preserve">           UMCP Health Center (Auxiliary)</t>
  </si>
  <si>
    <t>Amort of</t>
  </si>
  <si>
    <t>Premium</t>
  </si>
  <si>
    <t>Loss on Refunding</t>
  </si>
  <si>
    <t xml:space="preserve">Amort of </t>
  </si>
  <si>
    <t>Distribution of Debt Service after 2009 C Bond Issue</t>
  </si>
  <si>
    <t>Revised 2000A after 2015A</t>
  </si>
  <si>
    <t>Distribution of Debt Service after 2015 A Bond Issue</t>
  </si>
  <si>
    <t>2000A Refinanced on 2005A/2015A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</si>
</sst>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3" fontId="1" fillId="0" borderId="11" xfId="0" applyNumberFormat="1" applyFont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 horizontal="left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8" xfId="0" applyNumberFormat="1" applyFill="1" applyBorder="1" applyAlignment="1">
      <alignment horizontal="centerContinuous"/>
    </xf>
    <xf numFmtId="38" fontId="0" fillId="0" borderId="11" xfId="0" applyNumberFormat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ED1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" sqref="D16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8" customWidth="1"/>
    <col min="7" max="7" width="21.8515625" style="18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3" customWidth="1"/>
    <col min="25" max="25" width="22.00390625" style="3" customWidth="1"/>
    <col min="26" max="26" width="4.8515625" style="3" customWidth="1"/>
    <col min="27" max="30" width="18.140625" style="3" customWidth="1"/>
    <col min="31" max="31" width="21.28125" style="3" customWidth="1"/>
    <col min="32" max="32" width="4.8515625" style="3" customWidth="1"/>
    <col min="33" max="36" width="18.140625" style="3" customWidth="1"/>
    <col min="37" max="37" width="20.7109375" style="3" customWidth="1"/>
    <col min="38" max="38" width="4.8515625" style="3" customWidth="1"/>
    <col min="39" max="42" width="18.140625" style="3" customWidth="1"/>
    <col min="43" max="43" width="23.28125" style="3" customWidth="1"/>
    <col min="44" max="44" width="4.8515625" style="3" customWidth="1"/>
    <col min="45" max="48" width="18.140625" style="3" customWidth="1"/>
    <col min="49" max="49" width="20.8515625" style="3" customWidth="1"/>
    <col min="50" max="50" width="4.8515625" style="3" customWidth="1"/>
    <col min="51" max="54" width="18.140625" style="3" customWidth="1"/>
    <col min="55" max="55" width="20.7109375" style="3" customWidth="1"/>
    <col min="56" max="56" width="4.8515625" style="3" customWidth="1"/>
    <col min="57" max="60" width="18.140625" style="3" customWidth="1"/>
    <col min="61" max="61" width="22.42187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3.28125" style="3" customWidth="1"/>
    <col min="74" max="74" width="4.8515625" style="3" customWidth="1"/>
    <col min="75" max="78" width="18.140625" style="3" customWidth="1"/>
    <col min="79" max="79" width="20.710937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4.140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1.14062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42187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8515625" style="3" customWidth="1"/>
    <col min="128" max="128" width="4.8515625" style="3" customWidth="1"/>
    <col min="129" max="133" width="18.140625" style="3" customWidth="1"/>
    <col min="134" max="134" width="4.8515625" style="3" customWidth="1"/>
  </cols>
  <sheetData>
    <row r="1" spans="1:134" ht="12.75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.75">
      <c r="A2" s="26"/>
      <c r="B2" s="12"/>
      <c r="C2" s="25"/>
      <c r="D2" s="27"/>
      <c r="F2" s="25" t="s">
        <v>58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2015 A Bond Issue</v>
      </c>
      <c r="U2"/>
      <c r="V2"/>
      <c r="X2" s="4"/>
      <c r="AB2" s="4"/>
      <c r="AE2" s="25" t="s">
        <v>56</v>
      </c>
      <c r="AF2" s="4"/>
      <c r="AM2" s="27"/>
      <c r="AN2" s="4"/>
      <c r="AQ2" s="25" t="s">
        <v>56</v>
      </c>
      <c r="AY2" s="27"/>
      <c r="BC2" s="25" t="s">
        <v>56</v>
      </c>
      <c r="BK2" s="27"/>
      <c r="BO2" s="25" t="s">
        <v>56</v>
      </c>
      <c r="BT2" s="4"/>
      <c r="BW2" s="27"/>
      <c r="CA2" s="25" t="s">
        <v>56</v>
      </c>
      <c r="CI2" s="27"/>
      <c r="CM2" s="25" t="s">
        <v>56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.75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.75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.75">
      <c r="A5" s="5" t="s">
        <v>1</v>
      </c>
      <c r="C5" s="48" t="s">
        <v>57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.75">
      <c r="A6" s="28" t="s">
        <v>3</v>
      </c>
      <c r="C6" s="49" t="s">
        <v>59</v>
      </c>
      <c r="D6" s="49"/>
      <c r="E6" s="49"/>
      <c r="F6" s="23" t="s">
        <v>52</v>
      </c>
      <c r="G6" s="23" t="s">
        <v>55</v>
      </c>
      <c r="H6" s="17"/>
      <c r="I6" s="22"/>
      <c r="J6" s="35">
        <v>0.2725862000000001</v>
      </c>
      <c r="K6" s="21"/>
      <c r="L6" s="23" t="s">
        <v>52</v>
      </c>
      <c r="M6" s="23" t="s">
        <v>55</v>
      </c>
      <c r="O6" s="22"/>
      <c r="P6" s="40">
        <f>V6+AB6+AH6+AN6+AT6+AZ6+BF6+BL6+BR6+BX6+CD6+CJ6+CP6+CV6+DB6+DH6+DN6+DT6</f>
        <v>0.7274137999999999</v>
      </c>
      <c r="Q6" s="21"/>
      <c r="R6" s="23" t="s">
        <v>52</v>
      </c>
      <c r="S6" s="23" t="s">
        <v>55</v>
      </c>
      <c r="U6" s="29"/>
      <c r="V6" s="16">
        <v>0.0002074</v>
      </c>
      <c r="W6" s="30"/>
      <c r="X6" s="23" t="s">
        <v>52</v>
      </c>
      <c r="Y6" s="23" t="s">
        <v>55</v>
      </c>
      <c r="AA6" s="29"/>
      <c r="AB6" s="16">
        <v>0.1097811</v>
      </c>
      <c r="AC6" s="30"/>
      <c r="AD6" s="23" t="s">
        <v>52</v>
      </c>
      <c r="AE6" s="23" t="s">
        <v>55</v>
      </c>
      <c r="AG6" s="29"/>
      <c r="AH6" s="16">
        <v>0.077308</v>
      </c>
      <c r="AI6" s="30"/>
      <c r="AJ6" s="23" t="s">
        <v>52</v>
      </c>
      <c r="AK6" s="23" t="s">
        <v>55</v>
      </c>
      <c r="AL6" s="11"/>
      <c r="AM6" s="29"/>
      <c r="AN6" s="16">
        <v>0.0035746</v>
      </c>
      <c r="AO6" s="30"/>
      <c r="AP6" s="23" t="s">
        <v>52</v>
      </c>
      <c r="AQ6" s="23" t="s">
        <v>55</v>
      </c>
      <c r="AR6" s="11"/>
      <c r="AS6" s="29"/>
      <c r="AT6" s="16">
        <v>0.0002612</v>
      </c>
      <c r="AU6" s="30"/>
      <c r="AV6" s="23" t="s">
        <v>52</v>
      </c>
      <c r="AW6" s="23" t="s">
        <v>55</v>
      </c>
      <c r="AX6" s="11"/>
      <c r="AY6" s="29"/>
      <c r="AZ6" s="16">
        <v>0.0958305</v>
      </c>
      <c r="BA6" s="30"/>
      <c r="BB6" s="23" t="s">
        <v>52</v>
      </c>
      <c r="BC6" s="23" t="s">
        <v>55</v>
      </c>
      <c r="BE6" s="29"/>
      <c r="BF6" s="16">
        <v>0.0031923</v>
      </c>
      <c r="BG6" s="30"/>
      <c r="BH6" s="23" t="s">
        <v>52</v>
      </c>
      <c r="BI6" s="23" t="s">
        <v>55</v>
      </c>
      <c r="BK6" s="29"/>
      <c r="BL6" s="16">
        <v>0.0003889</v>
      </c>
      <c r="BM6" s="30"/>
      <c r="BN6" s="23" t="s">
        <v>52</v>
      </c>
      <c r="BO6" s="23" t="s">
        <v>55</v>
      </c>
      <c r="BQ6" s="39"/>
      <c r="BR6" s="40">
        <v>0.080735</v>
      </c>
      <c r="BS6" s="41"/>
      <c r="BT6" s="23" t="s">
        <v>52</v>
      </c>
      <c r="BU6" s="23" t="s">
        <v>55</v>
      </c>
      <c r="BW6" s="29"/>
      <c r="BX6" s="16">
        <v>0.0658731</v>
      </c>
      <c r="BY6" s="30"/>
      <c r="BZ6" s="23" t="s">
        <v>52</v>
      </c>
      <c r="CA6" s="23" t="s">
        <v>55</v>
      </c>
      <c r="CC6" s="29"/>
      <c r="CD6" s="16">
        <v>0.1500275</v>
      </c>
      <c r="CE6" s="30"/>
      <c r="CF6" s="23" t="s">
        <v>52</v>
      </c>
      <c r="CG6" s="23" t="s">
        <v>55</v>
      </c>
      <c r="CH6" s="11"/>
      <c r="CI6" s="29"/>
      <c r="CJ6" s="16">
        <v>0.0163762</v>
      </c>
      <c r="CK6" s="30"/>
      <c r="CL6" s="23" t="s">
        <v>52</v>
      </c>
      <c r="CM6" s="23" t="s">
        <v>55</v>
      </c>
      <c r="CO6" s="29"/>
      <c r="CP6" s="16">
        <v>0.0163968</v>
      </c>
      <c r="CQ6" s="30"/>
      <c r="CR6" s="23" t="s">
        <v>52</v>
      </c>
      <c r="CS6" s="23" t="s">
        <v>55</v>
      </c>
      <c r="CT6" s="11"/>
      <c r="CU6" s="29"/>
      <c r="CV6" s="16">
        <v>0.0004623</v>
      </c>
      <c r="CW6" s="30"/>
      <c r="CX6" s="23" t="s">
        <v>52</v>
      </c>
      <c r="CY6" s="23" t="s">
        <v>55</v>
      </c>
      <c r="DA6" s="29"/>
      <c r="DB6" s="16">
        <v>0.0988749</v>
      </c>
      <c r="DC6" s="30"/>
      <c r="DD6" s="23" t="s">
        <v>52</v>
      </c>
      <c r="DE6" s="23" t="s">
        <v>55</v>
      </c>
      <c r="DG6" s="29"/>
      <c r="DH6" s="16">
        <v>0.0007581</v>
      </c>
      <c r="DI6" s="30"/>
      <c r="DJ6" s="23" t="s">
        <v>52</v>
      </c>
      <c r="DK6" s="23" t="s">
        <v>55</v>
      </c>
      <c r="DM6" s="29"/>
      <c r="DN6" s="16">
        <v>0.0063749</v>
      </c>
      <c r="DO6" s="30"/>
      <c r="DP6" s="23" t="s">
        <v>52</v>
      </c>
      <c r="DQ6" s="23" t="s">
        <v>55</v>
      </c>
      <c r="DS6" s="29"/>
      <c r="DT6" s="16">
        <v>0.000991</v>
      </c>
      <c r="DU6" s="30"/>
      <c r="DV6" s="23" t="s">
        <v>52</v>
      </c>
      <c r="DW6" s="23" t="s">
        <v>55</v>
      </c>
      <c r="DX6" s="11"/>
      <c r="DY6" s="29"/>
      <c r="DZ6" s="16"/>
      <c r="EA6" s="30"/>
      <c r="EB6" s="23" t="s">
        <v>52</v>
      </c>
      <c r="EC6" s="23" t="s">
        <v>55</v>
      </c>
      <c r="ED6" s="11"/>
    </row>
    <row r="7" spans="1:134" ht="12.75">
      <c r="A7" s="9"/>
      <c r="C7" s="23" t="s">
        <v>4</v>
      </c>
      <c r="D7" s="23" t="s">
        <v>5</v>
      </c>
      <c r="E7" s="23" t="s">
        <v>0</v>
      </c>
      <c r="F7" s="23" t="s">
        <v>53</v>
      </c>
      <c r="G7" s="23" t="s">
        <v>54</v>
      </c>
      <c r="I7" s="23" t="s">
        <v>4</v>
      </c>
      <c r="J7" s="23" t="s">
        <v>5</v>
      </c>
      <c r="K7" s="23" t="s">
        <v>0</v>
      </c>
      <c r="L7" s="23" t="s">
        <v>53</v>
      </c>
      <c r="M7" s="23" t="s">
        <v>54</v>
      </c>
      <c r="O7" s="23" t="s">
        <v>4</v>
      </c>
      <c r="P7" s="23" t="s">
        <v>5</v>
      </c>
      <c r="Q7" s="23" t="s">
        <v>0</v>
      </c>
      <c r="R7" s="23" t="s">
        <v>53</v>
      </c>
      <c r="S7" s="23" t="s">
        <v>54</v>
      </c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14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14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14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14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14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</row>
    <row r="8" spans="1:134" s="34" customFormat="1" ht="12.75">
      <c r="A8" s="33">
        <v>43739</v>
      </c>
      <c r="C8" s="24"/>
      <c r="D8" s="24">
        <v>295250</v>
      </c>
      <c r="E8" s="18">
        <f>C8+D8</f>
        <v>295250</v>
      </c>
      <c r="F8" s="18">
        <v>247497</v>
      </c>
      <c r="G8" s="18">
        <f>73968</f>
        <v>73968</v>
      </c>
      <c r="H8" s="32"/>
      <c r="I8" s="24"/>
      <c r="J8" s="24">
        <f>'2005A-2015A Academic'!D8+'2005A-2015A Academic'!J8+'2005A-2015A Academic'!P8+'2005A-2015A Academic'!V8+'2005A-2015A Academic'!AB8+'2005A-2015A Academic'!AH8+'2005A-2015A Academic'!AN8+'2005A-2015A Academic'!AT8+'2005A-2015A Academic'!AZ8+'2005A-2015A Academic'!BF8+'2005A-2015A Academic'!BL8+'2005A-2015A Academic'!BR8+'2005A-2015A Academic'!BX8+'2005A-2015A Academic'!CD8+'2005A-2015A Academic'!CJ8+'2005A-2015A Academic'!CP8+'2005A-2015A Academic'!CV8+'2005A-2015A Academic'!DB8+'2005A-2015A Academic'!DH8+'2005A-2015A Academic'!DN8+'2005A-2015A Academic'!DT8+'2005A-2015A Academic'!DZ8+'2005A-2015A Academic'!EF8+'2005A-2015A Academic'!EL8</f>
        <v>80481.13459999999</v>
      </c>
      <c r="K8" s="18">
        <f>SUM(I8:J8)</f>
        <v>80481.13459999999</v>
      </c>
      <c r="L8" s="24">
        <f>'2005A-2015A Academic'!F8+'2005A-2015A Academic'!L8+'2005A-2015A Academic'!R8+'2005A-2015A Academic'!X8+'2005A-2015A Academic'!AD8+'2005A-2015A Academic'!AJ8+'2005A-2015A Academic'!AP8+'2005A-2015A Academic'!AV8+'2005A-2015A Academic'!BB8+'2005A-2015A Academic'!BH8+'2005A-2015A Academic'!BN8+'2005A-2015A Academic'!BT8+'2005A-2015A Academic'!BZ8+'2005A-2015A Academic'!CF8+'2005A-2015A Academic'!CL8+'2005A-2015A Academic'!CR8+'2005A-2015A Academic'!CX8+'2005A-2015A Academic'!DD8+'2005A-2015A Academic'!DJ8+'2005A-2015A Academic'!DP8+'2005A-2015A Academic'!DV8+'2005A-2015A Academic'!EB8+'2005A-2015A Academic'!EH8+'2005A-2015A Academic'!EN8</f>
        <v>67464.3162408</v>
      </c>
      <c r="M8" s="24">
        <f>'2005A-2015A Academic'!G8+'2005A-2015A Academic'!M8+'2005A-2015A Academic'!S8+'2005A-2015A Academic'!Y8+'2005A-2015A Academic'!AE8+'2005A-2015A Academic'!AK8+'2005A-2015A Academic'!AQ8+'2005A-2015A Academic'!AW8+'2005A-2015A Academic'!BC8+'2005A-2015A Academic'!BI8+'2005A-2015A Academic'!BO8+'2005A-2015A Academic'!BU8+'2005A-2015A Academic'!CA8+'2005A-2015A Academic'!CG8+'2005A-2015A Academic'!CM8+'2005A-2015A Academic'!CS8+'2005A-2015A Academic'!CY8+'2005A-2015A Academic'!DE8+'2005A-2015A Academic'!DK8+'2005A-2015A Academic'!DQ8+'2005A-2015A Academic'!DW8+'2005A-2015A Academic'!EC8+'2005A-2015A Academic'!EI8+'2005A-2015A Academic'!EO8</f>
        <v>20162.670835200002</v>
      </c>
      <c r="O8" s="17"/>
      <c r="P8" s="17">
        <f>V8+AB8+AH8+AN8+AT8+AZ8+BF8+BL8+BR8+BX8+CD8+CJ8+CP8+CV8+DB8+DH8+DN8+DT8+DZ8</f>
        <v>214768.92445000008</v>
      </c>
      <c r="Q8" s="17">
        <f>O8+P8</f>
        <v>214768.92445000008</v>
      </c>
      <c r="R8" s="17">
        <f>X8+AD8+AJ8+AP8+AV8+BB8+BH8+BN8+BT8+BZ8+CF8+CL8+CR8+CX8+DD8+DJ8+DP8+DV8+EB8</f>
        <v>180032.7332586</v>
      </c>
      <c r="S8" s="17">
        <f>Y8+AE8+AK8+AQ8+AW8+BC8+BI8+BO8+BU8+CA8+CG8+CM8+CS8+CY8+DE8+DK8+DQ8+DW8+EC8</f>
        <v>53805.34395840001</v>
      </c>
      <c r="U8" s="17"/>
      <c r="V8" s="17">
        <f>V$6*$D8</f>
        <v>61.23485</v>
      </c>
      <c r="W8" s="17">
        <f>U8+V8</f>
        <v>61.23485</v>
      </c>
      <c r="X8" s="17">
        <f>V$6*$F8</f>
        <v>51.3308778</v>
      </c>
      <c r="Y8" s="17">
        <f>V$6*$G8</f>
        <v>15.3409632</v>
      </c>
      <c r="Z8" s="32"/>
      <c r="AA8" s="17"/>
      <c r="AB8" s="17">
        <f>AB$6*$D8</f>
        <v>32412.869775000003</v>
      </c>
      <c r="AC8" s="17">
        <f>AA8+AB8</f>
        <v>32412.869775000003</v>
      </c>
      <c r="AD8" s="17">
        <f>AB$6*$F8</f>
        <v>27170.4929067</v>
      </c>
      <c r="AE8" s="17">
        <f>AB$6*$G8</f>
        <v>8120.2884048000005</v>
      </c>
      <c r="AF8" s="32"/>
      <c r="AG8" s="17"/>
      <c r="AH8" s="17">
        <f>AH$6*$D8</f>
        <v>22825.187</v>
      </c>
      <c r="AI8" s="17">
        <f>AG8+AH8</f>
        <v>22825.187</v>
      </c>
      <c r="AJ8" s="17">
        <f>AH$6*$F8</f>
        <v>19133.498076</v>
      </c>
      <c r="AK8" s="17">
        <f>AH$6*$G8</f>
        <v>5718.318144</v>
      </c>
      <c r="AL8" s="32"/>
      <c r="AM8" s="17"/>
      <c r="AN8" s="17">
        <f>AN$6*$D8</f>
        <v>1055.40065</v>
      </c>
      <c r="AO8" s="17">
        <f>AM8+AN8</f>
        <v>1055.40065</v>
      </c>
      <c r="AP8" s="17">
        <f>AN$6*$F8</f>
        <v>884.7027761999999</v>
      </c>
      <c r="AQ8" s="17">
        <f>AN$6*$G8</f>
        <v>264.4060128</v>
      </c>
      <c r="AR8" s="32"/>
      <c r="AS8" s="17"/>
      <c r="AT8" s="17">
        <f>AT$6*$D8</f>
        <v>77.1193</v>
      </c>
      <c r="AU8" s="17">
        <f>AS8+AT8</f>
        <v>77.1193</v>
      </c>
      <c r="AV8" s="17">
        <f>AT$6*$F8</f>
        <v>64.6462164</v>
      </c>
      <c r="AW8" s="17">
        <f>AT$6*$G8</f>
        <v>19.3204416</v>
      </c>
      <c r="AX8" s="32"/>
      <c r="AY8" s="17"/>
      <c r="AZ8" s="17">
        <f>AZ$6*$D8</f>
        <v>28293.955125</v>
      </c>
      <c r="BA8" s="17">
        <f>AY8+AZ8</f>
        <v>28293.955125</v>
      </c>
      <c r="BB8" s="17">
        <f>AZ$6*$F8</f>
        <v>23717.7612585</v>
      </c>
      <c r="BC8" s="17">
        <f>AZ$6*$G8</f>
        <v>7088.390424</v>
      </c>
      <c r="BD8" s="32"/>
      <c r="BE8" s="17"/>
      <c r="BF8" s="17">
        <f>BF$6*$D8</f>
        <v>942.526575</v>
      </c>
      <c r="BG8" s="17">
        <f>BE8+BF8</f>
        <v>942.526575</v>
      </c>
      <c r="BH8" s="17">
        <f>BF$6*$F8</f>
        <v>790.0846731</v>
      </c>
      <c r="BI8" s="17">
        <f>BF$6*$G8</f>
        <v>236.1280464</v>
      </c>
      <c r="BJ8" s="32"/>
      <c r="BK8" s="17"/>
      <c r="BL8" s="17">
        <f>BL$6*$D8</f>
        <v>114.822725</v>
      </c>
      <c r="BM8" s="17">
        <f>BK8+BL8</f>
        <v>114.822725</v>
      </c>
      <c r="BN8" s="17">
        <f>BL$6*$F8</f>
        <v>96.25158330000001</v>
      </c>
      <c r="BO8" s="17">
        <f>BL$6*$G8</f>
        <v>28.7661552</v>
      </c>
      <c r="BP8" s="32"/>
      <c r="BQ8" s="17"/>
      <c r="BR8" s="17">
        <f>BR$6*$D8</f>
        <v>23837.00875</v>
      </c>
      <c r="BS8" s="17">
        <f>BQ8+BR8</f>
        <v>23837.00875</v>
      </c>
      <c r="BT8" s="17">
        <f>BR$6*$F8</f>
        <v>19981.670295</v>
      </c>
      <c r="BU8" s="17">
        <f>BR$6*$G8</f>
        <v>5971.80648</v>
      </c>
      <c r="BV8" s="32"/>
      <c r="BW8" s="17"/>
      <c r="BX8" s="17">
        <f>BX$6*$D8</f>
        <v>19449.032775</v>
      </c>
      <c r="BY8" s="17">
        <f>BW8+BX8</f>
        <v>19449.032775</v>
      </c>
      <c r="BZ8" s="17">
        <f>BX$6*$F8</f>
        <v>16303.3946307</v>
      </c>
      <c r="CA8" s="17">
        <f>BX$6*$G8</f>
        <v>4872.5014608</v>
      </c>
      <c r="CB8" s="32"/>
      <c r="CC8" s="17"/>
      <c r="CD8" s="17">
        <f>CD$6*$D8</f>
        <v>44295.619375</v>
      </c>
      <c r="CE8" s="17">
        <f>CC8+CD8</f>
        <v>44295.619375</v>
      </c>
      <c r="CF8" s="17">
        <f>CD$6*$F8</f>
        <v>37131.3561675</v>
      </c>
      <c r="CG8" s="17">
        <f>CD$6*$G8</f>
        <v>11097.234120000001</v>
      </c>
      <c r="CH8" s="17"/>
      <c r="CI8" s="17"/>
      <c r="CJ8" s="17">
        <f>CJ$6*$D8</f>
        <v>4835.07305</v>
      </c>
      <c r="CK8" s="17">
        <f>CI8+CJ8</f>
        <v>4835.07305</v>
      </c>
      <c r="CL8" s="17">
        <f>CJ$6*$F8</f>
        <v>4053.0603714</v>
      </c>
      <c r="CM8" s="17">
        <f>CJ$6*$G8</f>
        <v>1211.3147616</v>
      </c>
      <c r="CN8" s="32"/>
      <c r="CO8" s="17"/>
      <c r="CP8" s="17">
        <f>CP$6*$D8</f>
        <v>4841.1552</v>
      </c>
      <c r="CQ8" s="17">
        <f>CO8+CP8</f>
        <v>4841.1552</v>
      </c>
      <c r="CR8" s="17">
        <f>CP$6*$F8</f>
        <v>4058.1588096</v>
      </c>
      <c r="CS8" s="17">
        <f>CP$6*$G8</f>
        <v>1212.8385024</v>
      </c>
      <c r="CT8" s="32"/>
      <c r="CU8" s="17"/>
      <c r="CV8" s="17">
        <f>CV$6*$D8</f>
        <v>136.494075</v>
      </c>
      <c r="CW8" s="17">
        <f>CU8+CV8</f>
        <v>136.494075</v>
      </c>
      <c r="CX8" s="17">
        <f>CV$6*$F8</f>
        <v>114.4178631</v>
      </c>
      <c r="CY8" s="17">
        <f>CV$6*$G8</f>
        <v>34.1954064</v>
      </c>
      <c r="CZ8" s="32"/>
      <c r="DA8" s="17"/>
      <c r="DB8" s="17">
        <f>DB$6*$D8</f>
        <v>29192.814225000002</v>
      </c>
      <c r="DC8" s="17">
        <f>DA8+DB8</f>
        <v>29192.814225000002</v>
      </c>
      <c r="DD8" s="17">
        <f>DB$6*$F8</f>
        <v>24471.2411253</v>
      </c>
      <c r="DE8" s="17">
        <f>DB$6*$G8</f>
        <v>7313.5786032000005</v>
      </c>
      <c r="DF8" s="32"/>
      <c r="DG8" s="17"/>
      <c r="DH8" s="17">
        <f>DH$6*$D8</f>
        <v>223.829025</v>
      </c>
      <c r="DI8" s="17">
        <f>DG8+DH8</f>
        <v>223.829025</v>
      </c>
      <c r="DJ8" s="17">
        <f>DH$6*$F8</f>
        <v>187.62747570000002</v>
      </c>
      <c r="DK8" s="17">
        <f>DH$6*$G8</f>
        <v>56.07514080000001</v>
      </c>
      <c r="DL8" s="32"/>
      <c r="DM8" s="17"/>
      <c r="DN8" s="17">
        <f>DN$6*$D8</f>
        <v>1882.189225</v>
      </c>
      <c r="DO8" s="17">
        <f>DM8+DN8</f>
        <v>1882.189225</v>
      </c>
      <c r="DP8" s="17">
        <f>DN$6*$F8</f>
        <v>1577.7686253</v>
      </c>
      <c r="DQ8" s="17">
        <f>DN$6*$G8</f>
        <v>471.5386032</v>
      </c>
      <c r="DR8" s="32"/>
      <c r="DS8" s="17"/>
      <c r="DT8" s="17">
        <f>DT$6*$D8</f>
        <v>292.59274999999997</v>
      </c>
      <c r="DU8" s="17">
        <f>DS8+DT8</f>
        <v>292.59274999999997</v>
      </c>
      <c r="DV8" s="17">
        <f>DT$6*$F8</f>
        <v>245.26952699999998</v>
      </c>
      <c r="DW8" s="17">
        <f>DT$6*$G8</f>
        <v>73.30228799999999</v>
      </c>
      <c r="DX8" s="32"/>
      <c r="DY8" s="17"/>
      <c r="DZ8" s="17">
        <f>DZ$6*$D8</f>
        <v>0</v>
      </c>
      <c r="EA8" s="17">
        <f>DY8+DZ8</f>
        <v>0</v>
      </c>
      <c r="EB8" s="17">
        <f>DZ$6*$F8</f>
        <v>0</v>
      </c>
      <c r="EC8" s="17">
        <f>DZ$6*$G8</f>
        <v>0</v>
      </c>
      <c r="ED8" s="32"/>
    </row>
    <row r="9" spans="1:134" s="34" customFormat="1" ht="12.75">
      <c r="A9" s="33">
        <v>43922</v>
      </c>
      <c r="C9" s="24">
        <v>5765000</v>
      </c>
      <c r="D9" s="24">
        <v>295250</v>
      </c>
      <c r="E9" s="18">
        <f>C9+D9</f>
        <v>6060250</v>
      </c>
      <c r="F9" s="18">
        <v>247497</v>
      </c>
      <c r="G9" s="18">
        <f>73968</f>
        <v>73968</v>
      </c>
      <c r="H9" s="32"/>
      <c r="I9" s="24">
        <f>'2005A-2015A Academic'!C9+'2005A-2015A Academic'!I9+'2005A-2015A Academic'!O9+'2005A-2015A Academic'!U9+'2005A-2015A Academic'!AA9+'2005A-2015A Academic'!AG9+'2005A-2015A Academic'!AM9+'2005A-2015A Academic'!AS9+'2005A-2015A Academic'!AY9+'2005A-2015A Academic'!BE9+'2005A-2015A Academic'!BK9+'2005A-2015A Academic'!BQ9+'2005A-2015A Academic'!BW9+'2005A-2015A Academic'!CC9+'2005A-2015A Academic'!CI9+'2005A-2015A Academic'!CO9+'2005A-2015A Academic'!CU9+'2005A-2015A Academic'!DA9+'2005A-2015A Academic'!DG9+'2005A-2015A Academic'!DM9+'2005A-2015A Academic'!DS9+'2005A-2015A Academic'!DY9+'2005A-2015A Academic'!EE9+'2005A-2015A Academic'!EK9</f>
        <v>1571460.596</v>
      </c>
      <c r="J9" s="24">
        <f>'2005A-2015A Academic'!D9+'2005A-2015A Academic'!J9+'2005A-2015A Academic'!P9+'2005A-2015A Academic'!V9+'2005A-2015A Academic'!AB9+'2005A-2015A Academic'!AH9+'2005A-2015A Academic'!AN9+'2005A-2015A Academic'!AT9+'2005A-2015A Academic'!AZ9+'2005A-2015A Academic'!BF9+'2005A-2015A Academic'!BL9+'2005A-2015A Academic'!BR9+'2005A-2015A Academic'!BX9+'2005A-2015A Academic'!CD9+'2005A-2015A Academic'!CJ9+'2005A-2015A Academic'!CP9+'2005A-2015A Academic'!CV9+'2005A-2015A Academic'!DB9+'2005A-2015A Academic'!DH9+'2005A-2015A Academic'!DN9+'2005A-2015A Academic'!DT9+'2005A-2015A Academic'!DZ9+'2005A-2015A Academic'!EF9+'2005A-2015A Academic'!EL9</f>
        <v>80481.13459999999</v>
      </c>
      <c r="K9" s="18">
        <f>SUM(I9:J9)</f>
        <v>1651941.7306</v>
      </c>
      <c r="L9" s="24">
        <f>'2005A-2015A Academic'!F9+'2005A-2015A Academic'!L9+'2005A-2015A Academic'!R9+'2005A-2015A Academic'!X9+'2005A-2015A Academic'!AD9+'2005A-2015A Academic'!AJ9+'2005A-2015A Academic'!AP9+'2005A-2015A Academic'!AV9+'2005A-2015A Academic'!BB9+'2005A-2015A Academic'!BH9+'2005A-2015A Academic'!BN9+'2005A-2015A Academic'!BT9+'2005A-2015A Academic'!BZ9+'2005A-2015A Academic'!CF9+'2005A-2015A Academic'!CL9+'2005A-2015A Academic'!CR9+'2005A-2015A Academic'!CX9+'2005A-2015A Academic'!DD9+'2005A-2015A Academic'!DJ9+'2005A-2015A Academic'!DP9+'2005A-2015A Academic'!DV9+'2005A-2015A Academic'!EB9+'2005A-2015A Academic'!EH9+'2005A-2015A Academic'!EN9</f>
        <v>67464.3162408</v>
      </c>
      <c r="M9" s="24">
        <f>'2005A-2015A Academic'!G9+'2005A-2015A Academic'!M9+'2005A-2015A Academic'!S9+'2005A-2015A Academic'!Y9+'2005A-2015A Academic'!AE9+'2005A-2015A Academic'!AK9+'2005A-2015A Academic'!AQ9+'2005A-2015A Academic'!AW9+'2005A-2015A Academic'!BC9+'2005A-2015A Academic'!BI9+'2005A-2015A Academic'!BO9+'2005A-2015A Academic'!BU9+'2005A-2015A Academic'!CA9+'2005A-2015A Academic'!CG9+'2005A-2015A Academic'!CM9+'2005A-2015A Academic'!CS9+'2005A-2015A Academic'!CY9+'2005A-2015A Academic'!DE9+'2005A-2015A Academic'!DK9+'2005A-2015A Academic'!DQ9+'2005A-2015A Academic'!DW9+'2005A-2015A Academic'!EC9+'2005A-2015A Academic'!EI9+'2005A-2015A Academic'!EO9</f>
        <v>20162.670835200002</v>
      </c>
      <c r="O9" s="17">
        <f>U9+AA9+AG9+AM9+AS9+AY9+BE9+BK9+BQ9+BW9+CC9+CI9+CO9+CU9+DA9+DG9+DM9+DS9+DY9</f>
        <v>4193540.557000001</v>
      </c>
      <c r="P9" s="17">
        <f>V9+AB9+AH9+AN9+AT9+AZ9+BF9+BL9+BR9+BX9+CD9+CJ9+CP9+CV9+DB9+DH9+DN9+DT9+DZ9</f>
        <v>214768.92445000008</v>
      </c>
      <c r="Q9" s="17">
        <f>O9+P9</f>
        <v>4408309.481450001</v>
      </c>
      <c r="R9" s="17">
        <f>X9+AD9+AJ9+AP9+AV9+BB9+BH9+BN9+BT9+BZ9+CF9+CL9+CR9+CX9+DD9+DJ9+DP9+DV9+EB9</f>
        <v>180032.7332586</v>
      </c>
      <c r="S9" s="17">
        <f>Y9+AE9+AK9+AQ9+AW9+BC9+BI9+BO9+BU9+CA9+CG9+CM9+CS9+CY9+DE9+DK9+DQ9+DW9+EC9</f>
        <v>53805.34395840001</v>
      </c>
      <c r="U9" s="17">
        <f>V$6*$C9</f>
        <v>1195.661</v>
      </c>
      <c r="V9" s="17">
        <f>V$6*$D9</f>
        <v>61.23485</v>
      </c>
      <c r="W9" s="17">
        <f>U9+V9</f>
        <v>1256.89585</v>
      </c>
      <c r="X9" s="17">
        <f>V$6*$F9</f>
        <v>51.3308778</v>
      </c>
      <c r="Y9" s="17">
        <f>V$6*$G9</f>
        <v>15.3409632</v>
      </c>
      <c r="Z9" s="32"/>
      <c r="AA9" s="17">
        <f>AB$6*$C9</f>
        <v>632888.0415</v>
      </c>
      <c r="AB9" s="17">
        <f>AB$6*$D9</f>
        <v>32412.869775000003</v>
      </c>
      <c r="AC9" s="17">
        <f>AA9+AB9</f>
        <v>665300.9112750001</v>
      </c>
      <c r="AD9" s="17">
        <f>AB$6*$F9</f>
        <v>27170.4929067</v>
      </c>
      <c r="AE9" s="17">
        <f>AB$6*$G9</f>
        <v>8120.2884048000005</v>
      </c>
      <c r="AF9" s="32"/>
      <c r="AG9" s="17">
        <f>AH$6*$C9</f>
        <v>445680.62</v>
      </c>
      <c r="AH9" s="17">
        <f>AH$6*$D9</f>
        <v>22825.187</v>
      </c>
      <c r="AI9" s="17">
        <f>AG9+AH9</f>
        <v>468505.807</v>
      </c>
      <c r="AJ9" s="17">
        <f>AH$6*$F9</f>
        <v>19133.498076</v>
      </c>
      <c r="AK9" s="17">
        <f>AH$6*$G9</f>
        <v>5718.318144</v>
      </c>
      <c r="AL9" s="32"/>
      <c r="AM9" s="17">
        <f>AN$6*$C9</f>
        <v>20607.569</v>
      </c>
      <c r="AN9" s="17">
        <f>AN$6*$D9</f>
        <v>1055.40065</v>
      </c>
      <c r="AO9" s="17">
        <f>AM9+AN9</f>
        <v>21662.96965</v>
      </c>
      <c r="AP9" s="17">
        <f>AN$6*$F9</f>
        <v>884.7027761999999</v>
      </c>
      <c r="AQ9" s="17">
        <f>AN$6*$G9</f>
        <v>264.4060128</v>
      </c>
      <c r="AR9" s="32"/>
      <c r="AS9" s="17">
        <f>AT$6*$C9</f>
        <v>1505.818</v>
      </c>
      <c r="AT9" s="17">
        <f>AT$6*$D9</f>
        <v>77.1193</v>
      </c>
      <c r="AU9" s="17">
        <f>AS9+AT9</f>
        <v>1582.9373</v>
      </c>
      <c r="AV9" s="17">
        <f>AT$6*$F9</f>
        <v>64.6462164</v>
      </c>
      <c r="AW9" s="17">
        <f>AT$6*$G9</f>
        <v>19.3204416</v>
      </c>
      <c r="AX9" s="32"/>
      <c r="AY9" s="17">
        <f>AZ$6*$C9</f>
        <v>552462.8325</v>
      </c>
      <c r="AZ9" s="17">
        <f>AZ$6*$D9</f>
        <v>28293.955125</v>
      </c>
      <c r="BA9" s="17">
        <f>AY9+AZ9</f>
        <v>580756.787625</v>
      </c>
      <c r="BB9" s="17">
        <f>AZ$6*$F9</f>
        <v>23717.7612585</v>
      </c>
      <c r="BC9" s="17">
        <f>AZ$6*$G9</f>
        <v>7088.390424</v>
      </c>
      <c r="BD9" s="32"/>
      <c r="BE9" s="17">
        <f>BF$6*$C9</f>
        <v>18403.6095</v>
      </c>
      <c r="BF9" s="17">
        <f>BF$6*$D9</f>
        <v>942.526575</v>
      </c>
      <c r="BG9" s="17">
        <f>BE9+BF9</f>
        <v>19346.136075</v>
      </c>
      <c r="BH9" s="17">
        <f>BF$6*$F9</f>
        <v>790.0846731</v>
      </c>
      <c r="BI9" s="17">
        <f>BF$6*$G9</f>
        <v>236.1280464</v>
      </c>
      <c r="BJ9" s="32"/>
      <c r="BK9" s="17">
        <f>BL$6*$C9</f>
        <v>2242.0085</v>
      </c>
      <c r="BL9" s="17">
        <f>BL$6*$D9</f>
        <v>114.822725</v>
      </c>
      <c r="BM9" s="17">
        <f>BK9+BL9</f>
        <v>2356.831225</v>
      </c>
      <c r="BN9" s="17">
        <f>BL$6*$F9</f>
        <v>96.25158330000001</v>
      </c>
      <c r="BO9" s="17">
        <f>BL$6*$G9</f>
        <v>28.7661552</v>
      </c>
      <c r="BP9" s="32"/>
      <c r="BQ9" s="17">
        <f>BR$6*$C9</f>
        <v>465437.275</v>
      </c>
      <c r="BR9" s="17">
        <f>BR$6*$D9</f>
        <v>23837.00875</v>
      </c>
      <c r="BS9" s="17">
        <f>BQ9+BR9</f>
        <v>489274.28375</v>
      </c>
      <c r="BT9" s="17">
        <f>BR$6*$F9</f>
        <v>19981.670295</v>
      </c>
      <c r="BU9" s="17">
        <f>BR$6*$G9</f>
        <v>5971.80648</v>
      </c>
      <c r="BV9" s="32"/>
      <c r="BW9" s="17">
        <f>BX$6*$C9</f>
        <v>379758.4215</v>
      </c>
      <c r="BX9" s="17">
        <f>BX$6*$D9</f>
        <v>19449.032775</v>
      </c>
      <c r="BY9" s="17">
        <f>BW9+BX9</f>
        <v>399207.454275</v>
      </c>
      <c r="BZ9" s="17">
        <f>BX$6*$F9</f>
        <v>16303.3946307</v>
      </c>
      <c r="CA9" s="17">
        <f>BX$6*$G9</f>
        <v>4872.5014608</v>
      </c>
      <c r="CB9" s="32"/>
      <c r="CC9" s="17">
        <f>CD$6*$C9</f>
        <v>864908.5375000001</v>
      </c>
      <c r="CD9" s="17">
        <f>CD$6*$D9</f>
        <v>44295.619375</v>
      </c>
      <c r="CE9" s="17">
        <f>CC9+CD9</f>
        <v>909204.1568750001</v>
      </c>
      <c r="CF9" s="17">
        <f>CD$6*$F9</f>
        <v>37131.3561675</v>
      </c>
      <c r="CG9" s="17">
        <f>CD$6*$G9</f>
        <v>11097.234120000001</v>
      </c>
      <c r="CH9" s="17"/>
      <c r="CI9" s="17">
        <f>CJ$6*$C9</f>
        <v>94408.793</v>
      </c>
      <c r="CJ9" s="17">
        <f>CJ$6*$D9</f>
        <v>4835.07305</v>
      </c>
      <c r="CK9" s="17">
        <f>CI9+CJ9</f>
        <v>99243.86605000001</v>
      </c>
      <c r="CL9" s="17">
        <f>CJ$6*$F9</f>
        <v>4053.0603714</v>
      </c>
      <c r="CM9" s="17">
        <f>CJ$6*$G9</f>
        <v>1211.3147616</v>
      </c>
      <c r="CN9" s="32"/>
      <c r="CO9" s="17">
        <f>CP$6*$C9</f>
        <v>94527.552</v>
      </c>
      <c r="CP9" s="17">
        <f>CP$6*$D9</f>
        <v>4841.1552</v>
      </c>
      <c r="CQ9" s="17">
        <f>CO9+CP9</f>
        <v>99368.70719999999</v>
      </c>
      <c r="CR9" s="17">
        <f>CP$6*$F9</f>
        <v>4058.1588096</v>
      </c>
      <c r="CS9" s="17">
        <f>CP$6*$G9</f>
        <v>1212.8385024</v>
      </c>
      <c r="CT9" s="32"/>
      <c r="CU9" s="17">
        <f>CV$6*$C9</f>
        <v>2665.1595</v>
      </c>
      <c r="CV9" s="17">
        <f>CV$6*$D9</f>
        <v>136.494075</v>
      </c>
      <c r="CW9" s="17">
        <f>CU9+CV9</f>
        <v>2801.6535750000003</v>
      </c>
      <c r="CX9" s="17">
        <f>CV$6*$F9</f>
        <v>114.4178631</v>
      </c>
      <c r="CY9" s="17">
        <f>CV$6*$G9</f>
        <v>34.1954064</v>
      </c>
      <c r="CZ9" s="32"/>
      <c r="DA9" s="17">
        <f>DB$6*$C9</f>
        <v>570013.7985</v>
      </c>
      <c r="DB9" s="17">
        <f>DB$6*$D9</f>
        <v>29192.814225000002</v>
      </c>
      <c r="DC9" s="17">
        <f>DA9+DB9</f>
        <v>599206.612725</v>
      </c>
      <c r="DD9" s="17">
        <f>DB$6*$F9</f>
        <v>24471.2411253</v>
      </c>
      <c r="DE9" s="17">
        <f>DB$6*$G9</f>
        <v>7313.5786032000005</v>
      </c>
      <c r="DF9" s="32"/>
      <c r="DG9" s="17">
        <f>DH$6*$C9</f>
        <v>4370.4465</v>
      </c>
      <c r="DH9" s="17">
        <f>DH$6*$D9</f>
        <v>223.829025</v>
      </c>
      <c r="DI9" s="17">
        <f>DG9+DH9</f>
        <v>4594.275525</v>
      </c>
      <c r="DJ9" s="17">
        <f>DH$6*$F9</f>
        <v>187.62747570000002</v>
      </c>
      <c r="DK9" s="17">
        <f>DH$6*$G9</f>
        <v>56.07514080000001</v>
      </c>
      <c r="DL9" s="32"/>
      <c r="DM9" s="17">
        <f>DN$6*$C9</f>
        <v>36751.298500000004</v>
      </c>
      <c r="DN9" s="17">
        <f>DN$6*$D9</f>
        <v>1882.189225</v>
      </c>
      <c r="DO9" s="17">
        <f>DM9+DN9</f>
        <v>38633.487725000006</v>
      </c>
      <c r="DP9" s="17">
        <f>DN$6*$F9</f>
        <v>1577.7686253</v>
      </c>
      <c r="DQ9" s="17">
        <f>DN$6*$G9</f>
        <v>471.5386032</v>
      </c>
      <c r="DR9" s="32"/>
      <c r="DS9" s="17">
        <f>DT$6*$C9</f>
        <v>5713.115</v>
      </c>
      <c r="DT9" s="17">
        <f>DT$6*$D9</f>
        <v>292.59274999999997</v>
      </c>
      <c r="DU9" s="17">
        <f>DS9+DT9</f>
        <v>6005.70775</v>
      </c>
      <c r="DV9" s="17">
        <f>DT$6*$F9</f>
        <v>245.26952699999998</v>
      </c>
      <c r="DW9" s="17">
        <f>DT$6*$G9</f>
        <v>73.30228799999999</v>
      </c>
      <c r="DX9" s="32"/>
      <c r="DY9" s="17">
        <f>DZ$6*$C9</f>
        <v>0</v>
      </c>
      <c r="DZ9" s="17">
        <f>DZ$6*$D9</f>
        <v>0</v>
      </c>
      <c r="EA9" s="17">
        <f>DY9+DZ9</f>
        <v>0</v>
      </c>
      <c r="EB9" s="17">
        <f>DZ$6*$F9</f>
        <v>0</v>
      </c>
      <c r="EC9" s="17">
        <f>DZ$6*$G9</f>
        <v>0</v>
      </c>
      <c r="ED9" s="32"/>
    </row>
    <row r="10" spans="1:134" s="34" customFormat="1" ht="12.75">
      <c r="A10" s="33">
        <v>44105</v>
      </c>
      <c r="C10" s="24"/>
      <c r="D10" s="24">
        <v>151125</v>
      </c>
      <c r="E10" s="18">
        <f>C10+D10</f>
        <v>151125</v>
      </c>
      <c r="F10" s="18">
        <v>247497</v>
      </c>
      <c r="G10" s="18">
        <f>73968</f>
        <v>73968</v>
      </c>
      <c r="H10" s="32"/>
      <c r="I10" s="24"/>
      <c r="J10" s="24">
        <f>'2005A-2015A Academic'!D10+'2005A-2015A Academic'!J10+'2005A-2015A Academic'!P10+'2005A-2015A Academic'!V10+'2005A-2015A Academic'!AB10+'2005A-2015A Academic'!AH10+'2005A-2015A Academic'!AN10+'2005A-2015A Academic'!AT10+'2005A-2015A Academic'!AZ10+'2005A-2015A Academic'!BF10+'2005A-2015A Academic'!BL10+'2005A-2015A Academic'!BR10+'2005A-2015A Academic'!BX10+'2005A-2015A Academic'!CD10+'2005A-2015A Academic'!CJ10+'2005A-2015A Academic'!CP10+'2005A-2015A Academic'!CV10+'2005A-2015A Academic'!DB10+'2005A-2015A Academic'!DH10+'2005A-2015A Academic'!DN10+'2005A-2015A Academic'!DT10+'2005A-2015A Academic'!DZ10+'2005A-2015A Academic'!EF10+'2005A-2015A Academic'!EL10</f>
        <v>41194.61970000001</v>
      </c>
      <c r="K10" s="18">
        <f>SUM(I10:J10)</f>
        <v>41194.61970000001</v>
      </c>
      <c r="L10" s="24">
        <f>'2005A-2015A Academic'!F10+'2005A-2015A Academic'!L10+'2005A-2015A Academic'!R10+'2005A-2015A Academic'!X10+'2005A-2015A Academic'!AD10+'2005A-2015A Academic'!AJ10+'2005A-2015A Academic'!AP10+'2005A-2015A Academic'!AV10+'2005A-2015A Academic'!BB10+'2005A-2015A Academic'!BH10+'2005A-2015A Academic'!BN10+'2005A-2015A Academic'!BT10+'2005A-2015A Academic'!BZ10+'2005A-2015A Academic'!CF10+'2005A-2015A Academic'!CL10+'2005A-2015A Academic'!CR10+'2005A-2015A Academic'!CX10+'2005A-2015A Academic'!DD10+'2005A-2015A Academic'!DJ10+'2005A-2015A Academic'!DP10+'2005A-2015A Academic'!DV10+'2005A-2015A Academic'!EB10+'2005A-2015A Academic'!EH10+'2005A-2015A Academic'!EN10</f>
        <v>67464.3162408</v>
      </c>
      <c r="M10" s="24">
        <f>'2005A-2015A Academic'!G10+'2005A-2015A Academic'!M10+'2005A-2015A Academic'!S10+'2005A-2015A Academic'!Y10+'2005A-2015A Academic'!AE10+'2005A-2015A Academic'!AK10+'2005A-2015A Academic'!AQ10+'2005A-2015A Academic'!AW10+'2005A-2015A Academic'!BC10+'2005A-2015A Academic'!BI10+'2005A-2015A Academic'!BO10+'2005A-2015A Academic'!BU10+'2005A-2015A Academic'!CA10+'2005A-2015A Academic'!CG10+'2005A-2015A Academic'!CM10+'2005A-2015A Academic'!CS10+'2005A-2015A Academic'!CY10+'2005A-2015A Academic'!DE10+'2005A-2015A Academic'!DK10+'2005A-2015A Academic'!DQ10+'2005A-2015A Academic'!DW10+'2005A-2015A Academic'!EC10+'2005A-2015A Academic'!EI10+'2005A-2015A Academic'!EO10</f>
        <v>20162.670835200002</v>
      </c>
      <c r="O10" s="17"/>
      <c r="P10" s="17">
        <f>V10+AB10+AH10+AN10+AT10+AZ10+BF10+BL10+BR10+BX10+CD10+CJ10+CP10+CV10+DB10+DH10+DN10+DT10+DZ10</f>
        <v>109930.410525</v>
      </c>
      <c r="Q10" s="17">
        <f>O10+P10</f>
        <v>109930.410525</v>
      </c>
      <c r="R10" s="17">
        <f>X10+AD10+AJ10+AP10+AV10+BB10+BH10+BN10+BT10+BZ10+CF10+CL10+CR10+CX10+DD10+DJ10+DP10+DV10+EB10</f>
        <v>180032.7332586</v>
      </c>
      <c r="S10" s="17">
        <f>Y10+AE10+AK10+AQ10+AW10+BC10+BI10+BO10+BU10+CA10+CG10+CM10+CS10+CY10+DE10+DK10+DQ10+DW10+EC10</f>
        <v>53805.34395840001</v>
      </c>
      <c r="U10" s="17"/>
      <c r="V10" s="17">
        <f>V$6*$D10</f>
        <v>31.343325</v>
      </c>
      <c r="W10" s="17">
        <f>U10+V10</f>
        <v>31.343325</v>
      </c>
      <c r="X10" s="17">
        <f>V$6*$F10</f>
        <v>51.3308778</v>
      </c>
      <c r="Y10" s="17">
        <f>V$6*$G10</f>
        <v>15.3409632</v>
      </c>
      <c r="Z10" s="32"/>
      <c r="AA10" s="17"/>
      <c r="AB10" s="17">
        <f>AB$6*$D10</f>
        <v>16590.6687375</v>
      </c>
      <c r="AC10" s="17">
        <f>AA10+AB10</f>
        <v>16590.6687375</v>
      </c>
      <c r="AD10" s="17">
        <f>AB$6*$F10</f>
        <v>27170.4929067</v>
      </c>
      <c r="AE10" s="17">
        <f>AB$6*$G10</f>
        <v>8120.2884048000005</v>
      </c>
      <c r="AF10" s="32"/>
      <c r="AG10" s="17"/>
      <c r="AH10" s="17">
        <f>AH$6*$D10</f>
        <v>11683.1715</v>
      </c>
      <c r="AI10" s="17">
        <f>AG10+AH10</f>
        <v>11683.1715</v>
      </c>
      <c r="AJ10" s="17">
        <f>AH$6*$F10</f>
        <v>19133.498076</v>
      </c>
      <c r="AK10" s="17">
        <f>AH$6*$G10</f>
        <v>5718.318144</v>
      </c>
      <c r="AL10" s="32"/>
      <c r="AM10" s="17"/>
      <c r="AN10" s="17">
        <f>AN$6*$D10</f>
        <v>540.211425</v>
      </c>
      <c r="AO10" s="17">
        <f>AM10+AN10</f>
        <v>540.211425</v>
      </c>
      <c r="AP10" s="17">
        <f>AN$6*$F10</f>
        <v>884.7027761999999</v>
      </c>
      <c r="AQ10" s="17">
        <f>AN$6*$G10</f>
        <v>264.4060128</v>
      </c>
      <c r="AR10" s="32"/>
      <c r="AS10" s="17"/>
      <c r="AT10" s="17">
        <f>AT$6*$D10</f>
        <v>39.47385</v>
      </c>
      <c r="AU10" s="17">
        <f>AS10+AT10</f>
        <v>39.47385</v>
      </c>
      <c r="AV10" s="17">
        <f>AT$6*$F10</f>
        <v>64.6462164</v>
      </c>
      <c r="AW10" s="17">
        <f>AT$6*$G10</f>
        <v>19.3204416</v>
      </c>
      <c r="AX10" s="32"/>
      <c r="AY10" s="17"/>
      <c r="AZ10" s="17">
        <f>AZ$6*$D10</f>
        <v>14482.3843125</v>
      </c>
      <c r="BA10" s="17">
        <f>AY10+AZ10</f>
        <v>14482.3843125</v>
      </c>
      <c r="BB10" s="17">
        <f>AZ$6*$F10</f>
        <v>23717.7612585</v>
      </c>
      <c r="BC10" s="17">
        <f>AZ$6*$G10</f>
        <v>7088.390424</v>
      </c>
      <c r="BD10" s="32"/>
      <c r="BE10" s="17"/>
      <c r="BF10" s="17">
        <f>BF$6*$D10</f>
        <v>482.4363375</v>
      </c>
      <c r="BG10" s="17">
        <f>BE10+BF10</f>
        <v>482.4363375</v>
      </c>
      <c r="BH10" s="17">
        <f>BF$6*$F10</f>
        <v>790.0846731</v>
      </c>
      <c r="BI10" s="17">
        <f>BF$6*$G10</f>
        <v>236.1280464</v>
      </c>
      <c r="BJ10" s="32"/>
      <c r="BK10" s="17"/>
      <c r="BL10" s="17">
        <f>BL$6*$D10</f>
        <v>58.772512500000005</v>
      </c>
      <c r="BM10" s="17">
        <f>BK10+BL10</f>
        <v>58.772512500000005</v>
      </c>
      <c r="BN10" s="17">
        <f>BL$6*$F10</f>
        <v>96.25158330000001</v>
      </c>
      <c r="BO10" s="17">
        <f>BL$6*$G10</f>
        <v>28.7661552</v>
      </c>
      <c r="BP10" s="32"/>
      <c r="BQ10" s="17"/>
      <c r="BR10" s="17">
        <f>BR$6*$D10</f>
        <v>12201.076875</v>
      </c>
      <c r="BS10" s="17">
        <f>BQ10+BR10</f>
        <v>12201.076875</v>
      </c>
      <c r="BT10" s="17">
        <f>BR$6*$F10</f>
        <v>19981.670295</v>
      </c>
      <c r="BU10" s="17">
        <f>BR$6*$G10</f>
        <v>5971.80648</v>
      </c>
      <c r="BV10" s="32"/>
      <c r="BW10" s="17"/>
      <c r="BX10" s="17">
        <f>BX$6*$D10</f>
        <v>9955.0722375</v>
      </c>
      <c r="BY10" s="17">
        <f>BW10+BX10</f>
        <v>9955.0722375</v>
      </c>
      <c r="BZ10" s="17">
        <f>BX$6*$F10</f>
        <v>16303.3946307</v>
      </c>
      <c r="CA10" s="17">
        <f>BX$6*$G10</f>
        <v>4872.5014608</v>
      </c>
      <c r="CB10" s="32"/>
      <c r="CC10" s="17"/>
      <c r="CD10" s="17">
        <f>CD$6*$D10</f>
        <v>22672.9059375</v>
      </c>
      <c r="CE10" s="17">
        <f>CC10+CD10</f>
        <v>22672.9059375</v>
      </c>
      <c r="CF10" s="17">
        <f>CD$6*$F10</f>
        <v>37131.3561675</v>
      </c>
      <c r="CG10" s="17">
        <f>CD$6*$G10</f>
        <v>11097.234120000001</v>
      </c>
      <c r="CH10" s="17"/>
      <c r="CI10" s="17"/>
      <c r="CJ10" s="17">
        <f>CJ$6*$D10</f>
        <v>2474.8532250000003</v>
      </c>
      <c r="CK10" s="17">
        <f>CI10+CJ10</f>
        <v>2474.8532250000003</v>
      </c>
      <c r="CL10" s="17">
        <f>CJ$6*$F10</f>
        <v>4053.0603714</v>
      </c>
      <c r="CM10" s="17">
        <f>CJ$6*$G10</f>
        <v>1211.3147616</v>
      </c>
      <c r="CN10" s="32"/>
      <c r="CO10" s="17"/>
      <c r="CP10" s="17">
        <f>CP$6*$D10</f>
        <v>2477.9664</v>
      </c>
      <c r="CQ10" s="17">
        <f>CO10+CP10</f>
        <v>2477.9664</v>
      </c>
      <c r="CR10" s="17">
        <f>CP$6*$F10</f>
        <v>4058.1588096</v>
      </c>
      <c r="CS10" s="17">
        <f>CP$6*$G10</f>
        <v>1212.8385024</v>
      </c>
      <c r="CT10" s="32"/>
      <c r="CU10" s="17"/>
      <c r="CV10" s="17">
        <f>CV$6*$D10</f>
        <v>69.8650875</v>
      </c>
      <c r="CW10" s="17">
        <f>CU10+CV10</f>
        <v>69.8650875</v>
      </c>
      <c r="CX10" s="17">
        <f>CV$6*$F10</f>
        <v>114.4178631</v>
      </c>
      <c r="CY10" s="17">
        <f>CV$6*$G10</f>
        <v>34.1954064</v>
      </c>
      <c r="CZ10" s="32"/>
      <c r="DA10" s="17"/>
      <c r="DB10" s="17">
        <f>DB$6*$D10</f>
        <v>14942.4692625</v>
      </c>
      <c r="DC10" s="17">
        <f>DA10+DB10</f>
        <v>14942.4692625</v>
      </c>
      <c r="DD10" s="17">
        <f>DB$6*$F10</f>
        <v>24471.2411253</v>
      </c>
      <c r="DE10" s="17">
        <f>DB$6*$G10</f>
        <v>7313.5786032000005</v>
      </c>
      <c r="DF10" s="32"/>
      <c r="DG10" s="17"/>
      <c r="DH10" s="17">
        <f>DH$6*$D10</f>
        <v>114.5678625</v>
      </c>
      <c r="DI10" s="17">
        <f>DG10+DH10</f>
        <v>114.5678625</v>
      </c>
      <c r="DJ10" s="17">
        <f>DH$6*$F10</f>
        <v>187.62747570000002</v>
      </c>
      <c r="DK10" s="17">
        <f>DH$6*$G10</f>
        <v>56.07514080000001</v>
      </c>
      <c r="DL10" s="32"/>
      <c r="DM10" s="17"/>
      <c r="DN10" s="17">
        <f>DN$6*$D10</f>
        <v>963.4067625</v>
      </c>
      <c r="DO10" s="17">
        <f>DM10+DN10</f>
        <v>963.4067625</v>
      </c>
      <c r="DP10" s="17">
        <f>DN$6*$F10</f>
        <v>1577.7686253</v>
      </c>
      <c r="DQ10" s="17">
        <f>DN$6*$G10</f>
        <v>471.5386032</v>
      </c>
      <c r="DR10" s="32"/>
      <c r="DS10" s="17"/>
      <c r="DT10" s="17">
        <f>DT$6*$D10</f>
        <v>149.764875</v>
      </c>
      <c r="DU10" s="17">
        <f>DS10+DT10</f>
        <v>149.764875</v>
      </c>
      <c r="DV10" s="17">
        <f>DT$6*$F10</f>
        <v>245.26952699999998</v>
      </c>
      <c r="DW10" s="17">
        <f>DT$6*$G10</f>
        <v>73.30228799999999</v>
      </c>
      <c r="DX10" s="32"/>
      <c r="DY10" s="17"/>
      <c r="DZ10" s="17">
        <f>DZ$6*$D10</f>
        <v>0</v>
      </c>
      <c r="EA10" s="17">
        <f>DY10+DZ10</f>
        <v>0</v>
      </c>
      <c r="EB10" s="17">
        <f>DZ$6*$F10</f>
        <v>0</v>
      </c>
      <c r="EC10" s="17">
        <f>DZ$6*$G10</f>
        <v>0</v>
      </c>
      <c r="ED10" s="32"/>
    </row>
    <row r="11" spans="1:134" ht="12.75">
      <c r="A11" s="33">
        <v>44287</v>
      </c>
      <c r="C11" s="24">
        <v>6045000</v>
      </c>
      <c r="D11" s="24">
        <v>151125</v>
      </c>
      <c r="E11" s="18">
        <f>C11+D11</f>
        <v>6196125</v>
      </c>
      <c r="F11" s="18">
        <v>247497</v>
      </c>
      <c r="G11" s="18">
        <f>73968</f>
        <v>73968</v>
      </c>
      <c r="I11" s="24">
        <f>'2005A-2015A Academic'!C11+'2005A-2015A Academic'!I11+'2005A-2015A Academic'!O11+'2005A-2015A Academic'!U11+'2005A-2015A Academic'!AA11+'2005A-2015A Academic'!AG11+'2005A-2015A Academic'!AM11+'2005A-2015A Academic'!AS11+'2005A-2015A Academic'!AY11+'2005A-2015A Academic'!BE11+'2005A-2015A Academic'!BK11+'2005A-2015A Academic'!BQ11+'2005A-2015A Academic'!BW11+'2005A-2015A Academic'!CC11+'2005A-2015A Academic'!CI11+'2005A-2015A Academic'!CO11+'2005A-2015A Academic'!CU11+'2005A-2015A Academic'!DA11+'2005A-2015A Academic'!DG11+'2005A-2015A Academic'!DM11+'2005A-2015A Academic'!DS11+'2005A-2015A Academic'!DY11+'2005A-2015A Academic'!EE11+'2005A-2015A Academic'!EK11</f>
        <v>1647784.788</v>
      </c>
      <c r="J11" s="24">
        <f>'2005A-2015A Academic'!D11+'2005A-2015A Academic'!J11+'2005A-2015A Academic'!P11+'2005A-2015A Academic'!V11+'2005A-2015A Academic'!AB11+'2005A-2015A Academic'!AH11+'2005A-2015A Academic'!AN11+'2005A-2015A Academic'!AT11+'2005A-2015A Academic'!AZ11+'2005A-2015A Academic'!BF11+'2005A-2015A Academic'!BL11+'2005A-2015A Academic'!BR11+'2005A-2015A Academic'!BX11+'2005A-2015A Academic'!CD11+'2005A-2015A Academic'!CJ11+'2005A-2015A Academic'!CP11+'2005A-2015A Academic'!CV11+'2005A-2015A Academic'!DB11+'2005A-2015A Academic'!DH11+'2005A-2015A Academic'!DN11+'2005A-2015A Academic'!DT11+'2005A-2015A Academic'!DZ11+'2005A-2015A Academic'!EF11+'2005A-2015A Academic'!EL11</f>
        <v>41194.61970000001</v>
      </c>
      <c r="K11" s="18">
        <f>SUM(I11:J11)</f>
        <v>1688979.4076999999</v>
      </c>
      <c r="L11" s="24">
        <f>'2005A-2015A Academic'!F11+'2005A-2015A Academic'!L11+'2005A-2015A Academic'!R11+'2005A-2015A Academic'!X11+'2005A-2015A Academic'!AD11+'2005A-2015A Academic'!AJ11+'2005A-2015A Academic'!AP11+'2005A-2015A Academic'!AV11+'2005A-2015A Academic'!BB11+'2005A-2015A Academic'!BH11+'2005A-2015A Academic'!BN11+'2005A-2015A Academic'!BT11+'2005A-2015A Academic'!BZ11+'2005A-2015A Academic'!CF11+'2005A-2015A Academic'!CL11+'2005A-2015A Academic'!CR11+'2005A-2015A Academic'!CX11+'2005A-2015A Academic'!DD11+'2005A-2015A Academic'!DJ11+'2005A-2015A Academic'!DP11+'2005A-2015A Academic'!DV11+'2005A-2015A Academic'!EB11+'2005A-2015A Academic'!EH11+'2005A-2015A Academic'!EN11</f>
        <v>67464.3162408</v>
      </c>
      <c r="M11" s="24">
        <f>'2005A-2015A Academic'!G11+'2005A-2015A Academic'!M11+'2005A-2015A Academic'!S11+'2005A-2015A Academic'!Y11+'2005A-2015A Academic'!AE11+'2005A-2015A Academic'!AK11+'2005A-2015A Academic'!AQ11+'2005A-2015A Academic'!AW11+'2005A-2015A Academic'!BC11+'2005A-2015A Academic'!BI11+'2005A-2015A Academic'!BO11+'2005A-2015A Academic'!BU11+'2005A-2015A Academic'!CA11+'2005A-2015A Academic'!CG11+'2005A-2015A Academic'!CM11+'2005A-2015A Academic'!CS11+'2005A-2015A Academic'!CY11+'2005A-2015A Academic'!DE11+'2005A-2015A Academic'!DK11+'2005A-2015A Academic'!DQ11+'2005A-2015A Academic'!DW11+'2005A-2015A Academic'!EC11+'2005A-2015A Academic'!EI11+'2005A-2015A Academic'!EO11</f>
        <v>20162.670835200002</v>
      </c>
      <c r="O11" s="17">
        <f>U11+AA11+AG11+AM11+AS11+AY11+BE11+BK11+BQ11+BW11+CC11+CI11+CO11+CU11+DA11+DG11+DM11+DS11+DY11</f>
        <v>4397216.420999999</v>
      </c>
      <c r="P11" s="17">
        <f>V11+AB11+AH11+AN11+AT11+AZ11+BF11+BL11+BR11+BX11+CD11+CJ11+CP11+CV11+DB11+DH11+DN11+DT11+DZ11</f>
        <v>109930.410525</v>
      </c>
      <c r="Q11" s="17">
        <f>O11+P11</f>
        <v>4507146.831524999</v>
      </c>
      <c r="R11" s="17">
        <f>X11+AD11+AJ11+AP11+AV11+BB11+BH11+BN11+BT11+BZ11+CF11+CL11+CR11+CX11+DD11+DJ11+DP11+DV11+EB11</f>
        <v>180032.7332586</v>
      </c>
      <c r="S11" s="17">
        <f>Y11+AE11+AK11+AQ11+AW11+BC11+BI11+BO11+BU11+CA11+CG11+CM11+CS11+CY11+DE11+DK11+DQ11+DW11+EC11</f>
        <v>53805.34395840001</v>
      </c>
      <c r="U11" s="17">
        <f>V$6*$C11</f>
        <v>1253.733</v>
      </c>
      <c r="V11" s="17">
        <f>V$6*$D11</f>
        <v>31.343325</v>
      </c>
      <c r="W11" s="17">
        <f>U11+V11</f>
        <v>1285.076325</v>
      </c>
      <c r="X11" s="17">
        <f>V$6*$F11</f>
        <v>51.3308778</v>
      </c>
      <c r="Y11" s="17">
        <f>V$6*$G11</f>
        <v>15.3409632</v>
      </c>
      <c r="Z11" s="17"/>
      <c r="AA11" s="17">
        <f>AB$6*$C11</f>
        <v>663626.7495</v>
      </c>
      <c r="AB11" s="17">
        <f>AB$6*$D11</f>
        <v>16590.6687375</v>
      </c>
      <c r="AC11" s="17">
        <f>AA11+AB11</f>
        <v>680217.4182375</v>
      </c>
      <c r="AD11" s="17">
        <f>AB$6*$F11</f>
        <v>27170.4929067</v>
      </c>
      <c r="AE11" s="17">
        <f>AB$6*$G11</f>
        <v>8120.2884048000005</v>
      </c>
      <c r="AF11" s="17"/>
      <c r="AG11" s="17">
        <f>AH$6*$C11</f>
        <v>467326.86</v>
      </c>
      <c r="AH11" s="17">
        <f>AH$6*$D11</f>
        <v>11683.1715</v>
      </c>
      <c r="AI11" s="17">
        <f>AG11+AH11</f>
        <v>479010.0315</v>
      </c>
      <c r="AJ11" s="17">
        <f>AH$6*$F11</f>
        <v>19133.498076</v>
      </c>
      <c r="AK11" s="17">
        <f>AH$6*$G11</f>
        <v>5718.318144</v>
      </c>
      <c r="AL11" s="17"/>
      <c r="AM11" s="17">
        <f>AN$6*$C11</f>
        <v>21608.457</v>
      </c>
      <c r="AN11" s="17">
        <f>AN$6*$D11</f>
        <v>540.211425</v>
      </c>
      <c r="AO11" s="17">
        <f>AM11+AN11</f>
        <v>22148.668425</v>
      </c>
      <c r="AP11" s="17">
        <f>AN$6*$F11</f>
        <v>884.7027761999999</v>
      </c>
      <c r="AQ11" s="17">
        <f>AN$6*$G11</f>
        <v>264.4060128</v>
      </c>
      <c r="AR11" s="17"/>
      <c r="AS11" s="17">
        <f>AT$6*$C11</f>
        <v>1578.954</v>
      </c>
      <c r="AT11" s="17">
        <f>AT$6*$D11</f>
        <v>39.47385</v>
      </c>
      <c r="AU11" s="17">
        <f>AS11+AT11</f>
        <v>1618.42785</v>
      </c>
      <c r="AV11" s="17">
        <f>AT$6*$F11</f>
        <v>64.6462164</v>
      </c>
      <c r="AW11" s="17">
        <f>AT$6*$G11</f>
        <v>19.3204416</v>
      </c>
      <c r="AX11" s="17"/>
      <c r="AY11" s="17">
        <f>AZ$6*$C11</f>
        <v>579295.3724999999</v>
      </c>
      <c r="AZ11" s="17">
        <f>AZ$6*$D11</f>
        <v>14482.3843125</v>
      </c>
      <c r="BA11" s="17">
        <f>AY11+AZ11</f>
        <v>593777.7568125</v>
      </c>
      <c r="BB11" s="17">
        <f>AZ$6*$F11</f>
        <v>23717.7612585</v>
      </c>
      <c r="BC11" s="17">
        <f>AZ$6*$G11</f>
        <v>7088.390424</v>
      </c>
      <c r="BD11" s="17"/>
      <c r="BE11" s="17">
        <f>BF$6*$C11</f>
        <v>19297.4535</v>
      </c>
      <c r="BF11" s="17">
        <f>BF$6*$D11</f>
        <v>482.4363375</v>
      </c>
      <c r="BG11" s="17">
        <f>BE11+BF11</f>
        <v>19779.8898375</v>
      </c>
      <c r="BH11" s="17">
        <f>BF$6*$F11</f>
        <v>790.0846731</v>
      </c>
      <c r="BI11" s="17">
        <f>BF$6*$G11</f>
        <v>236.1280464</v>
      </c>
      <c r="BJ11" s="17"/>
      <c r="BK11" s="17">
        <f>BL$6*$C11</f>
        <v>2350.9005</v>
      </c>
      <c r="BL11" s="17">
        <f>BL$6*$D11</f>
        <v>58.772512500000005</v>
      </c>
      <c r="BM11" s="17">
        <f>BK11+BL11</f>
        <v>2409.6730125000004</v>
      </c>
      <c r="BN11" s="17">
        <f>BL$6*$F11</f>
        <v>96.25158330000001</v>
      </c>
      <c r="BO11" s="17">
        <f>BL$6*$G11</f>
        <v>28.7661552</v>
      </c>
      <c r="BP11" s="17"/>
      <c r="BQ11" s="17">
        <f>BR$6*$C11</f>
        <v>488043.075</v>
      </c>
      <c r="BR11" s="17">
        <f>BR$6*$D11</f>
        <v>12201.076875</v>
      </c>
      <c r="BS11" s="17">
        <f>BQ11+BR11</f>
        <v>500244.15187500004</v>
      </c>
      <c r="BT11" s="17">
        <f>BR$6*$F11</f>
        <v>19981.670295</v>
      </c>
      <c r="BU11" s="17">
        <f>BR$6*$G11</f>
        <v>5971.80648</v>
      </c>
      <c r="BV11" s="17"/>
      <c r="BW11" s="17">
        <f>BX$6*$C11</f>
        <v>398202.88950000005</v>
      </c>
      <c r="BX11" s="17">
        <f>BX$6*$D11</f>
        <v>9955.0722375</v>
      </c>
      <c r="BY11" s="17">
        <f>BW11+BX11</f>
        <v>408157.96173750004</v>
      </c>
      <c r="BZ11" s="17">
        <f>BX$6*$F11</f>
        <v>16303.3946307</v>
      </c>
      <c r="CA11" s="17">
        <f>BX$6*$G11</f>
        <v>4872.5014608</v>
      </c>
      <c r="CB11" s="17"/>
      <c r="CC11" s="17">
        <f>CD$6*$C11</f>
        <v>906916.2375</v>
      </c>
      <c r="CD11" s="17">
        <f>CD$6*$D11</f>
        <v>22672.9059375</v>
      </c>
      <c r="CE11" s="17">
        <f>CC11+CD11</f>
        <v>929589.1434375</v>
      </c>
      <c r="CF11" s="17">
        <f>CD$6*$F11</f>
        <v>37131.3561675</v>
      </c>
      <c r="CG11" s="17">
        <f>CD$6*$G11</f>
        <v>11097.234120000001</v>
      </c>
      <c r="CH11" s="17"/>
      <c r="CI11" s="17">
        <f>CJ$6*$C11</f>
        <v>98994.129</v>
      </c>
      <c r="CJ11" s="17">
        <f>CJ$6*$D11</f>
        <v>2474.8532250000003</v>
      </c>
      <c r="CK11" s="17">
        <f>CI11+CJ11</f>
        <v>101468.982225</v>
      </c>
      <c r="CL11" s="17">
        <f>CJ$6*$F11</f>
        <v>4053.0603714</v>
      </c>
      <c r="CM11" s="17">
        <f>CJ$6*$G11</f>
        <v>1211.3147616</v>
      </c>
      <c r="CN11" s="17"/>
      <c r="CO11" s="17">
        <f>CP$6*$C11</f>
        <v>99118.656</v>
      </c>
      <c r="CP11" s="17">
        <f>CP$6*$D11</f>
        <v>2477.9664</v>
      </c>
      <c r="CQ11" s="17">
        <f>CO11+CP11</f>
        <v>101596.62240000001</v>
      </c>
      <c r="CR11" s="17">
        <f>CP$6*$F11</f>
        <v>4058.1588096</v>
      </c>
      <c r="CS11" s="17">
        <f>CP$6*$G11</f>
        <v>1212.8385024</v>
      </c>
      <c r="CT11" s="32"/>
      <c r="CU11" s="17">
        <f>CV$6*$C11</f>
        <v>2794.6035</v>
      </c>
      <c r="CV11" s="17">
        <f>CV$6*$D11</f>
        <v>69.8650875</v>
      </c>
      <c r="CW11" s="17">
        <f>CU11+CV11</f>
        <v>2864.4685875</v>
      </c>
      <c r="CX11" s="17">
        <f>CV$6*$F11</f>
        <v>114.4178631</v>
      </c>
      <c r="CY11" s="17">
        <f>CV$6*$G11</f>
        <v>34.1954064</v>
      </c>
      <c r="CZ11" s="17"/>
      <c r="DA11" s="17">
        <f>DB$6*$C11</f>
        <v>597698.7705</v>
      </c>
      <c r="DB11" s="17">
        <f>DB$6*$D11</f>
        <v>14942.4692625</v>
      </c>
      <c r="DC11" s="17">
        <f>DA11+DB11</f>
        <v>612641.2397624999</v>
      </c>
      <c r="DD11" s="17">
        <f>DB$6*$F11</f>
        <v>24471.2411253</v>
      </c>
      <c r="DE11" s="17">
        <f>DB$6*$G11</f>
        <v>7313.5786032000005</v>
      </c>
      <c r="DF11" s="17"/>
      <c r="DG11" s="17">
        <f>DH$6*$C11</f>
        <v>4582.7145</v>
      </c>
      <c r="DH11" s="17">
        <f>DH$6*$D11</f>
        <v>114.5678625</v>
      </c>
      <c r="DI11" s="17">
        <f>DG11+DH11</f>
        <v>4697.2823625</v>
      </c>
      <c r="DJ11" s="17">
        <f>DH$6*$F11</f>
        <v>187.62747570000002</v>
      </c>
      <c r="DK11" s="17">
        <f>DH$6*$G11</f>
        <v>56.07514080000001</v>
      </c>
      <c r="DL11" s="17"/>
      <c r="DM11" s="17">
        <f>DN$6*$C11</f>
        <v>38536.2705</v>
      </c>
      <c r="DN11" s="17">
        <f>DN$6*$D11</f>
        <v>963.4067625</v>
      </c>
      <c r="DO11" s="17">
        <f>DM11+DN11</f>
        <v>39499.6772625</v>
      </c>
      <c r="DP11" s="17">
        <f>DN$6*$F11</f>
        <v>1577.7686253</v>
      </c>
      <c r="DQ11" s="17">
        <f>DN$6*$G11</f>
        <v>471.5386032</v>
      </c>
      <c r="DR11" s="17"/>
      <c r="DS11" s="17">
        <f>DT$6*$C11</f>
        <v>5990.594999999999</v>
      </c>
      <c r="DT11" s="17">
        <f>DT$6*$D11</f>
        <v>149.764875</v>
      </c>
      <c r="DU11" s="17">
        <f>DS11+DT11</f>
        <v>6140.359874999999</v>
      </c>
      <c r="DV11" s="17">
        <f>DT$6*$F11</f>
        <v>245.26952699999998</v>
      </c>
      <c r="DW11" s="17">
        <f>DT$6*$G11</f>
        <v>73.30228799999999</v>
      </c>
      <c r="DX11" s="17"/>
      <c r="DY11" s="17">
        <f>DZ$6*$C11</f>
        <v>0</v>
      </c>
      <c r="DZ11" s="17">
        <f>DZ$6*$D11</f>
        <v>0</v>
      </c>
      <c r="EA11" s="17">
        <f>DY11+DZ11</f>
        <v>0</v>
      </c>
      <c r="EB11" s="17">
        <f>DZ$6*$F11</f>
        <v>0</v>
      </c>
      <c r="EC11" s="17">
        <f>DZ$6*$G11</f>
        <v>0</v>
      </c>
      <c r="ED11" s="17"/>
    </row>
    <row r="12" spans="3:134" ht="12.75">
      <c r="C12" s="24"/>
      <c r="D12" s="24"/>
      <c r="E12" s="24"/>
      <c r="F12" s="24"/>
      <c r="G12" s="24"/>
      <c r="ED12" s="17"/>
    </row>
    <row r="13" spans="1:133" ht="13.5" thickBot="1">
      <c r="A13" s="15" t="s">
        <v>0</v>
      </c>
      <c r="C13" s="31">
        <f>SUM(C8:C12)</f>
        <v>11810000</v>
      </c>
      <c r="D13" s="31">
        <f>SUM(D8:D12)</f>
        <v>892750</v>
      </c>
      <c r="E13" s="31">
        <f>SUM(E8:E12)</f>
        <v>12702750</v>
      </c>
      <c r="F13" s="31">
        <f>SUM(F8:F12)</f>
        <v>989988</v>
      </c>
      <c r="G13" s="31">
        <f>SUM(G8:G12)</f>
        <v>295872</v>
      </c>
      <c r="I13" s="31">
        <f>SUM(I8:I12)</f>
        <v>3219245.3839999996</v>
      </c>
      <c r="J13" s="31">
        <f>SUM(J8:J12)</f>
        <v>243351.5086</v>
      </c>
      <c r="K13" s="31">
        <f>SUM(K8:K12)</f>
        <v>3462596.8926</v>
      </c>
      <c r="L13" s="31">
        <f>SUM(L8:L12)</f>
        <v>269857.2649632</v>
      </c>
      <c r="M13" s="31">
        <f>SUM(M8:M12)</f>
        <v>80650.68334080001</v>
      </c>
      <c r="O13" s="31">
        <f>SUM(O8:O12)</f>
        <v>8590756.978</v>
      </c>
      <c r="P13" s="31">
        <f>SUM(P8:P12)</f>
        <v>649398.6699500001</v>
      </c>
      <c r="Q13" s="31">
        <f>SUM(Q8:Q12)</f>
        <v>9240155.64795</v>
      </c>
      <c r="R13" s="31">
        <f>SUM(R8:R12)</f>
        <v>720130.9330344</v>
      </c>
      <c r="S13" s="31">
        <f>SUM(S8:S12)</f>
        <v>215221.37583360003</v>
      </c>
      <c r="U13" s="31">
        <f>SUM(U8:U12)</f>
        <v>2449.3940000000002</v>
      </c>
      <c r="V13" s="31">
        <f>SUM(V8:V12)</f>
        <v>185.15635</v>
      </c>
      <c r="W13" s="31">
        <f>SUM(W8:W12)</f>
        <v>2634.5503500000004</v>
      </c>
      <c r="X13" s="31">
        <f>SUM(X8:X12)</f>
        <v>205.3235112</v>
      </c>
      <c r="Y13" s="31">
        <f>SUM(Y8:Y12)</f>
        <v>61.3638528</v>
      </c>
      <c r="Z13" s="17"/>
      <c r="AA13" s="31">
        <f>SUM(AA8:AA12)</f>
        <v>1296514.7910000002</v>
      </c>
      <c r="AB13" s="31">
        <f>SUM(AB8:AB12)</f>
        <v>98007.077025</v>
      </c>
      <c r="AC13" s="31">
        <f>SUM(AC8:AC12)</f>
        <v>1394521.8680250002</v>
      </c>
      <c r="AD13" s="31">
        <f>SUM(AD8:AD12)</f>
        <v>108681.9716268</v>
      </c>
      <c r="AE13" s="31">
        <f>SUM(AE8:AE12)</f>
        <v>32481.153619200002</v>
      </c>
      <c r="AF13" s="17"/>
      <c r="AG13" s="31">
        <f>SUM(AG8:AG12)</f>
        <v>913007.48</v>
      </c>
      <c r="AH13" s="31">
        <f>SUM(AH8:AH12)</f>
        <v>69016.717</v>
      </c>
      <c r="AI13" s="31">
        <f>SUM(AI8:AI12)</f>
        <v>982024.1969999999</v>
      </c>
      <c r="AJ13" s="31">
        <f>SUM(AJ8:AJ12)</f>
        <v>76533.992304</v>
      </c>
      <c r="AK13" s="31">
        <f>SUM(AK8:AK12)</f>
        <v>22873.272576</v>
      </c>
      <c r="AL13" s="17"/>
      <c r="AM13" s="31">
        <f>SUM(AM8:AM12)</f>
        <v>42216.026</v>
      </c>
      <c r="AN13" s="31">
        <f>SUM(AN8:AN12)</f>
        <v>3191.22415</v>
      </c>
      <c r="AO13" s="31">
        <f>SUM(AO8:AO12)</f>
        <v>45407.25015</v>
      </c>
      <c r="AP13" s="31">
        <f>SUM(AP8:AP12)</f>
        <v>3538.8111047999996</v>
      </c>
      <c r="AQ13" s="31">
        <f>SUM(AQ8:AQ12)</f>
        <v>1057.6240512</v>
      </c>
      <c r="AR13" s="17"/>
      <c r="AS13" s="31">
        <f>SUM(AS8:AS12)</f>
        <v>3084.772</v>
      </c>
      <c r="AT13" s="31">
        <f>SUM(AT8:AT12)</f>
        <v>233.1863</v>
      </c>
      <c r="AU13" s="31">
        <f>SUM(AU8:AU12)</f>
        <v>3317.9583000000002</v>
      </c>
      <c r="AV13" s="31">
        <f>SUM(AV8:AV12)</f>
        <v>258.5848656</v>
      </c>
      <c r="AW13" s="31">
        <f>SUM(AW8:AW12)</f>
        <v>77.2817664</v>
      </c>
      <c r="AX13" s="17"/>
      <c r="AY13" s="31">
        <f>SUM(AY8:AY12)</f>
        <v>1131758.205</v>
      </c>
      <c r="AZ13" s="31">
        <f>SUM(AZ8:AZ12)</f>
        <v>85552.678875</v>
      </c>
      <c r="BA13" s="31">
        <f>SUM(BA8:BA12)</f>
        <v>1217310.8838749998</v>
      </c>
      <c r="BB13" s="31">
        <f>SUM(BB8:BB12)</f>
        <v>94871.045034</v>
      </c>
      <c r="BC13" s="31">
        <f>SUM(BC8:BC12)</f>
        <v>28353.561696</v>
      </c>
      <c r="BD13" s="17"/>
      <c r="BE13" s="31">
        <f>SUM(BE8:BE12)</f>
        <v>37701.062999999995</v>
      </c>
      <c r="BF13" s="31">
        <f>SUM(BF8:BF12)</f>
        <v>2849.925825</v>
      </c>
      <c r="BG13" s="31">
        <f>SUM(BG8:BG12)</f>
        <v>40550.98882499999</v>
      </c>
      <c r="BH13" s="31">
        <f>SUM(BH8:BH12)</f>
        <v>3160.3386924</v>
      </c>
      <c r="BI13" s="31">
        <f>SUM(BI8:BI12)</f>
        <v>944.5121856</v>
      </c>
      <c r="BJ13" s="17"/>
      <c r="BK13" s="31">
        <f>SUM(BK8:BK12)</f>
        <v>4592.909</v>
      </c>
      <c r="BL13" s="31">
        <f>SUM(BL8:BL12)</f>
        <v>347.19047500000005</v>
      </c>
      <c r="BM13" s="31">
        <f>SUM(BM8:BM12)</f>
        <v>4940.099475000001</v>
      </c>
      <c r="BN13" s="31">
        <f>SUM(BN8:BN12)</f>
        <v>385.00633320000003</v>
      </c>
      <c r="BO13" s="31">
        <f>SUM(BO8:BO12)</f>
        <v>115.0646208</v>
      </c>
      <c r="BP13" s="17"/>
      <c r="BQ13" s="31">
        <f>SUM(BQ8:BQ12)</f>
        <v>953480.3500000001</v>
      </c>
      <c r="BR13" s="31">
        <f>SUM(BR8:BR12)</f>
        <v>72076.17125</v>
      </c>
      <c r="BS13" s="31">
        <f>SUM(BS8:BS12)</f>
        <v>1025556.52125</v>
      </c>
      <c r="BT13" s="31">
        <f>SUM(BT8:BT12)</f>
        <v>79926.68118</v>
      </c>
      <c r="BU13" s="31">
        <f>SUM(BU8:BU12)</f>
        <v>23887.22592</v>
      </c>
      <c r="BV13" s="17"/>
      <c r="BW13" s="31">
        <f>SUM(BW8:BW12)</f>
        <v>777961.311</v>
      </c>
      <c r="BX13" s="31">
        <f>SUM(BX8:BX12)</f>
        <v>58808.21002500001</v>
      </c>
      <c r="BY13" s="31">
        <f>SUM(BY8:BY12)</f>
        <v>836769.521025</v>
      </c>
      <c r="BZ13" s="31">
        <f>SUM(BZ8:BZ12)</f>
        <v>65213.5785228</v>
      </c>
      <c r="CA13" s="31">
        <f>SUM(CA8:CA12)</f>
        <v>19490.0058432</v>
      </c>
      <c r="CB13" s="17"/>
      <c r="CC13" s="31">
        <f>SUM(CC8:CC12)</f>
        <v>1771824.7750000001</v>
      </c>
      <c r="CD13" s="31">
        <f>SUM(CD8:CD12)</f>
        <v>133937.050625</v>
      </c>
      <c r="CE13" s="31">
        <f>SUM(CE8:CE12)</f>
        <v>1905761.825625</v>
      </c>
      <c r="CF13" s="31">
        <f>SUM(CF8:CF12)</f>
        <v>148525.42467</v>
      </c>
      <c r="CG13" s="31">
        <f>SUM(CG8:CG12)</f>
        <v>44388.936480000004</v>
      </c>
      <c r="CH13" s="24"/>
      <c r="CI13" s="31">
        <f>SUM(CI8:CI12)</f>
        <v>193402.92200000002</v>
      </c>
      <c r="CJ13" s="31">
        <f>SUM(CJ8:CJ12)</f>
        <v>14619.852550000001</v>
      </c>
      <c r="CK13" s="31">
        <f>SUM(CK8:CK12)</f>
        <v>208022.77455000003</v>
      </c>
      <c r="CL13" s="31">
        <f>SUM(CL8:CL12)</f>
        <v>16212.2414856</v>
      </c>
      <c r="CM13" s="31">
        <f>SUM(CM8:CM12)</f>
        <v>4845.2590464</v>
      </c>
      <c r="CN13" s="17"/>
      <c r="CO13" s="31">
        <f>SUM(CO8:CO12)</f>
        <v>193646.20799999998</v>
      </c>
      <c r="CP13" s="31">
        <f>SUM(CP8:CP12)</f>
        <v>14638.243199999999</v>
      </c>
      <c r="CQ13" s="31">
        <f>SUM(CQ8:CQ12)</f>
        <v>208284.4512</v>
      </c>
      <c r="CR13" s="31">
        <f>SUM(CR8:CR12)</f>
        <v>16232.6352384</v>
      </c>
      <c r="CS13" s="31">
        <f>SUM(CS8:CS12)</f>
        <v>4851.3540096</v>
      </c>
      <c r="CT13" s="24"/>
      <c r="CU13" s="31">
        <f>SUM(CU8:CU12)</f>
        <v>5459.763000000001</v>
      </c>
      <c r="CV13" s="31">
        <f>SUM(CV8:CV12)</f>
        <v>412.71832500000005</v>
      </c>
      <c r="CW13" s="31">
        <f>SUM(CW8:CW12)</f>
        <v>5872.481325000001</v>
      </c>
      <c r="CX13" s="31">
        <f>SUM(CX8:CX12)</f>
        <v>457.6714524</v>
      </c>
      <c r="CY13" s="31">
        <f>SUM(CY8:CY12)</f>
        <v>136.7816256</v>
      </c>
      <c r="CZ13" s="17"/>
      <c r="DA13" s="31">
        <f>SUM(DA8:DA12)</f>
        <v>1167712.5690000001</v>
      </c>
      <c r="DB13" s="31">
        <f>SUM(DB8:DB12)</f>
        <v>88270.56697500001</v>
      </c>
      <c r="DC13" s="31">
        <f>SUM(DC8:DC12)</f>
        <v>1255983.135975</v>
      </c>
      <c r="DD13" s="31">
        <f>SUM(DD8:DD12)</f>
        <v>97884.9645012</v>
      </c>
      <c r="DE13" s="31">
        <f>SUM(DE8:DE12)</f>
        <v>29254.314412800002</v>
      </c>
      <c r="DF13" s="17"/>
      <c r="DG13" s="31">
        <f>SUM(DG8:DG12)</f>
        <v>8953.161</v>
      </c>
      <c r="DH13" s="31">
        <f>SUM(DH8:DH12)</f>
        <v>676.7937750000001</v>
      </c>
      <c r="DI13" s="31">
        <f>SUM(DI8:DI12)</f>
        <v>9629.954775</v>
      </c>
      <c r="DJ13" s="31">
        <f>SUM(DJ8:DJ12)</f>
        <v>750.5099028000001</v>
      </c>
      <c r="DK13" s="31">
        <f>SUM(DK8:DK12)</f>
        <v>224.30056320000003</v>
      </c>
      <c r="DL13" s="17"/>
      <c r="DM13" s="31">
        <f>SUM(DM8:DM12)</f>
        <v>75287.569</v>
      </c>
      <c r="DN13" s="31">
        <f>SUM(DN8:DN12)</f>
        <v>5691.191975</v>
      </c>
      <c r="DO13" s="31">
        <f>SUM(DO8:DO12)</f>
        <v>80978.76097500001</v>
      </c>
      <c r="DP13" s="31">
        <f>SUM(DP8:DP12)</f>
        <v>6311.0745012</v>
      </c>
      <c r="DQ13" s="31">
        <f>SUM(DQ8:DQ12)</f>
        <v>1886.1544128</v>
      </c>
      <c r="DR13" s="17"/>
      <c r="DS13" s="31">
        <f>SUM(DS8:DS12)</f>
        <v>11703.71</v>
      </c>
      <c r="DT13" s="31">
        <f>SUM(DT8:DT12)</f>
        <v>884.7152499999999</v>
      </c>
      <c r="DU13" s="31">
        <f>SUM(DU8:DU12)</f>
        <v>12588.425249999998</v>
      </c>
      <c r="DV13" s="31">
        <f>SUM(DV8:DV12)</f>
        <v>981.0781079999999</v>
      </c>
      <c r="DW13" s="31">
        <f>SUM(DW8:DW12)</f>
        <v>293.20915199999996</v>
      </c>
      <c r="DX13" s="17"/>
      <c r="DY13" s="31">
        <f>SUM(DY8:DY12)</f>
        <v>0</v>
      </c>
      <c r="DZ13" s="31">
        <f>SUM(DZ8:DZ12)</f>
        <v>0</v>
      </c>
      <c r="EA13" s="31">
        <f>SUM(EA8:EA12)</f>
        <v>0</v>
      </c>
      <c r="EB13" s="24"/>
      <c r="EC13" s="24"/>
    </row>
    <row r="14" ht="13.5" thickTop="1"/>
    <row r="15" spans="3:7" ht="12.75">
      <c r="C15" s="18">
        <f>I13+O13</f>
        <v>11810002.362</v>
      </c>
      <c r="D15" s="18">
        <f>J13+P13</f>
        <v>892750.1785500001</v>
      </c>
      <c r="E15" s="18">
        <f>K13+Q13</f>
        <v>12702752.54055</v>
      </c>
      <c r="F15" s="18">
        <f>L13+R13</f>
        <v>989988.1979976001</v>
      </c>
      <c r="G15" s="18">
        <f>M13+S13</f>
        <v>295872.05917440006</v>
      </c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ES13"/>
  <sheetViews>
    <sheetView zoomScale="150" zoomScaleNormal="150" zoomScalePageLayoutView="0" workbookViewId="0" topLeftCell="A1">
      <selection activeCell="D14" sqref="D14"/>
    </sheetView>
  </sheetViews>
  <sheetFormatPr defaultColWidth="11.8515625" defaultRowHeight="12.75"/>
  <cols>
    <col min="1" max="1" width="11.8515625" style="0" customWidth="1"/>
    <col min="2" max="2" width="5.421875" style="0" customWidth="1"/>
    <col min="3" max="6" width="18.140625" style="0" customWidth="1"/>
    <col min="7" max="7" width="22.421875" style="0" customWidth="1"/>
    <col min="8" max="8" width="4.8515625" style="0" customWidth="1"/>
    <col min="9" max="12" width="18.140625" style="0" customWidth="1"/>
    <col min="13" max="13" width="20.8515625" style="0" customWidth="1"/>
    <col min="14" max="14" width="4.8515625" style="0" customWidth="1"/>
    <col min="15" max="18" width="18.140625" style="0" customWidth="1"/>
    <col min="19" max="19" width="22.8515625" style="0" customWidth="1"/>
    <col min="20" max="20" width="4.8515625" style="0" customWidth="1"/>
    <col min="21" max="24" width="18.140625" style="0" customWidth="1"/>
    <col min="25" max="25" width="21.140625" style="0" customWidth="1"/>
    <col min="26" max="26" width="4.8515625" style="0" customWidth="1"/>
    <col min="27" max="30" width="18.140625" style="0" customWidth="1"/>
    <col min="31" max="31" width="20.8515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21.140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0.7109375" style="0" customWidth="1"/>
    <col min="62" max="62" width="4.8515625" style="0" customWidth="1"/>
    <col min="63" max="66" width="18.140625" style="0" customWidth="1"/>
    <col min="67" max="67" width="21.8515625" style="0" customWidth="1"/>
    <col min="68" max="68" width="4.8515625" style="0" customWidth="1"/>
    <col min="69" max="72" width="18.140625" style="0" customWidth="1"/>
    <col min="73" max="73" width="22.140625" style="0" customWidth="1"/>
    <col min="74" max="74" width="4.8515625" style="0" customWidth="1"/>
    <col min="75" max="78" width="18.140625" style="0" customWidth="1"/>
    <col min="79" max="79" width="21.140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0.7109375" style="0" customWidth="1"/>
    <col min="104" max="104" width="4.8515625" style="0" customWidth="1"/>
    <col min="105" max="108" width="18.140625" style="0" customWidth="1"/>
    <col min="109" max="109" width="22.00390625" style="0" customWidth="1"/>
    <col min="110" max="110" width="4.8515625" style="0" customWidth="1"/>
    <col min="111" max="114" width="18.140625" style="0" customWidth="1"/>
    <col min="115" max="115" width="20.8515625" style="0" customWidth="1"/>
    <col min="116" max="116" width="4.8515625" style="0" customWidth="1"/>
    <col min="117" max="120" width="18.140625" style="0" customWidth="1"/>
    <col min="121" max="121" width="23.28125" style="0" customWidth="1"/>
    <col min="122" max="122" width="4.8515625" style="0" customWidth="1"/>
    <col min="123" max="126" width="18.140625" style="0" customWidth="1"/>
    <col min="127" max="127" width="20.7109375" style="0" customWidth="1"/>
    <col min="128" max="128" width="4.8515625" style="0" customWidth="1"/>
    <col min="129" max="132" width="18.140625" style="0" customWidth="1"/>
    <col min="133" max="133" width="22.8515625" style="0" customWidth="1"/>
    <col min="134" max="134" width="4.8515625" style="0" customWidth="1"/>
    <col min="135" max="138" width="18.140625" style="0" customWidth="1"/>
    <col min="139" max="139" width="20.8515625" style="0" customWidth="1"/>
    <col min="140" max="140" width="4.8515625" style="0" customWidth="1"/>
    <col min="141" max="144" width="18.140625" style="0" customWidth="1"/>
    <col min="145" max="145" width="22.140625" style="0" customWidth="1"/>
  </cols>
  <sheetData>
    <row r="1" spans="1:99" ht="12.75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.75">
      <c r="A2" s="26"/>
      <c r="B2" s="12"/>
      <c r="C2" s="25"/>
      <c r="D2" s="27"/>
      <c r="E2" s="18"/>
      <c r="F2" s="25" t="s">
        <v>56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">
        <v>56</v>
      </c>
      <c r="W2" s="3"/>
      <c r="X2" s="4"/>
      <c r="Y2" s="3"/>
      <c r="Z2" s="3"/>
      <c r="AA2" s="3"/>
      <c r="AB2" s="4"/>
      <c r="AC2" s="3"/>
      <c r="AD2" s="3"/>
      <c r="AE2" s="25" t="s">
        <v>56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">
        <v>56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">
        <v>56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">
        <v>56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">
        <v>56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">
        <v>56</v>
      </c>
      <c r="CN2" s="3"/>
      <c r="CO2" s="3"/>
      <c r="CP2" s="3"/>
      <c r="CQ2" s="3"/>
      <c r="CR2" s="4"/>
      <c r="CS2" s="3"/>
      <c r="CT2" s="3"/>
      <c r="CU2" s="27"/>
    </row>
    <row r="3" spans="1:99" ht="12.75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5" spans="1:145" ht="12.75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.75">
      <c r="A6" s="28" t="s">
        <v>3</v>
      </c>
      <c r="C6" s="29"/>
      <c r="D6" s="16">
        <v>0.0254216</v>
      </c>
      <c r="E6" s="30"/>
      <c r="F6" s="23" t="s">
        <v>52</v>
      </c>
      <c r="G6" s="23" t="s">
        <v>55</v>
      </c>
      <c r="H6" s="1"/>
      <c r="I6" s="29"/>
      <c r="J6" s="16">
        <v>0.0515093</v>
      </c>
      <c r="K6" s="30"/>
      <c r="L6" s="23" t="s">
        <v>52</v>
      </c>
      <c r="M6" s="23" t="s">
        <v>55</v>
      </c>
      <c r="N6" s="1"/>
      <c r="O6" s="29"/>
      <c r="P6" s="16">
        <v>0.0015841</v>
      </c>
      <c r="Q6" s="30"/>
      <c r="R6" s="23" t="s">
        <v>52</v>
      </c>
      <c r="S6" s="23" t="s">
        <v>55</v>
      </c>
      <c r="T6" s="11"/>
      <c r="U6" s="29"/>
      <c r="V6" s="16">
        <v>0.0139298</v>
      </c>
      <c r="W6" s="30"/>
      <c r="X6" s="23" t="s">
        <v>52</v>
      </c>
      <c r="Y6" s="23" t="s">
        <v>55</v>
      </c>
      <c r="Z6" s="11"/>
      <c r="AA6" s="29"/>
      <c r="AB6" s="16">
        <v>0.0179703</v>
      </c>
      <c r="AC6" s="30"/>
      <c r="AD6" s="23" t="s">
        <v>52</v>
      </c>
      <c r="AE6" s="23" t="s">
        <v>55</v>
      </c>
      <c r="AF6" s="11"/>
      <c r="AG6" s="29"/>
      <c r="AH6" s="16">
        <v>0.0008919</v>
      </c>
      <c r="AI6" s="30"/>
      <c r="AJ6" s="23" t="s">
        <v>52</v>
      </c>
      <c r="AK6" s="23" t="s">
        <v>55</v>
      </c>
      <c r="AL6" s="1"/>
      <c r="AM6" s="29"/>
      <c r="AN6" s="16">
        <v>0.0039122</v>
      </c>
      <c r="AO6" s="30"/>
      <c r="AP6" s="23" t="s">
        <v>52</v>
      </c>
      <c r="AQ6" s="23" t="s">
        <v>55</v>
      </c>
      <c r="AR6" s="1"/>
      <c r="AS6" s="29"/>
      <c r="AT6" s="16">
        <v>0.0062341</v>
      </c>
      <c r="AU6" s="30"/>
      <c r="AV6" s="23" t="s">
        <v>52</v>
      </c>
      <c r="AW6" s="23" t="s">
        <v>55</v>
      </c>
      <c r="AX6" s="1"/>
      <c r="AY6" s="39"/>
      <c r="AZ6" s="40">
        <v>0.0192415</v>
      </c>
      <c r="BA6" s="41"/>
      <c r="BB6" s="23" t="s">
        <v>52</v>
      </c>
      <c r="BC6" s="23" t="s">
        <v>55</v>
      </c>
      <c r="BD6" s="1"/>
      <c r="BE6" s="29"/>
      <c r="BF6" s="16">
        <v>0.0012309</v>
      </c>
      <c r="BG6" s="30"/>
      <c r="BH6" s="23" t="s">
        <v>52</v>
      </c>
      <c r="BI6" s="23" t="s">
        <v>55</v>
      </c>
      <c r="BJ6" s="1"/>
      <c r="BK6" s="29"/>
      <c r="BL6" s="16">
        <v>0.0002497</v>
      </c>
      <c r="BM6" s="30"/>
      <c r="BN6" s="23" t="s">
        <v>52</v>
      </c>
      <c r="BO6" s="23" t="s">
        <v>55</v>
      </c>
      <c r="BP6" s="11"/>
      <c r="BQ6" s="29"/>
      <c r="BR6" s="16">
        <v>0.0706439</v>
      </c>
      <c r="BS6" s="30"/>
      <c r="BT6" s="23" t="s">
        <v>52</v>
      </c>
      <c r="BU6" s="23" t="s">
        <v>55</v>
      </c>
      <c r="BV6" s="1"/>
      <c r="BW6" s="29"/>
      <c r="BX6" s="16">
        <v>0.0024016</v>
      </c>
      <c r="BY6" s="30"/>
      <c r="BZ6" s="23" t="s">
        <v>52</v>
      </c>
      <c r="CA6" s="23" t="s">
        <v>55</v>
      </c>
      <c r="CB6" s="11"/>
      <c r="CC6" s="29"/>
      <c r="CD6" s="16">
        <v>0.0100876</v>
      </c>
      <c r="CE6" s="30"/>
      <c r="CF6" s="23" t="s">
        <v>52</v>
      </c>
      <c r="CG6" s="23" t="s">
        <v>55</v>
      </c>
      <c r="CH6" s="1"/>
      <c r="CI6" s="29"/>
      <c r="CJ6" s="16">
        <v>0.0063046</v>
      </c>
      <c r="CK6" s="30"/>
      <c r="CL6" s="23" t="s">
        <v>52</v>
      </c>
      <c r="CM6" s="23" t="s">
        <v>55</v>
      </c>
      <c r="CN6" s="1"/>
      <c r="CO6" s="29"/>
      <c r="CP6" s="16">
        <v>0.001324</v>
      </c>
      <c r="CQ6" s="30"/>
      <c r="CR6" s="23" t="s">
        <v>52</v>
      </c>
      <c r="CS6" s="23" t="s">
        <v>55</v>
      </c>
      <c r="CT6" s="1"/>
      <c r="CU6" s="29"/>
      <c r="CV6" s="16">
        <v>0.0085343</v>
      </c>
      <c r="CW6" s="30"/>
      <c r="CX6" s="23" t="s">
        <v>52</v>
      </c>
      <c r="CY6" s="23" t="s">
        <v>55</v>
      </c>
      <c r="CZ6" s="1"/>
      <c r="DA6" s="29"/>
      <c r="DB6" s="16">
        <v>0.0096243</v>
      </c>
      <c r="DC6" s="30"/>
      <c r="DD6" s="23" t="s">
        <v>52</v>
      </c>
      <c r="DE6" s="23" t="s">
        <v>55</v>
      </c>
      <c r="DF6" s="11"/>
      <c r="DG6" s="29"/>
      <c r="DH6" s="16">
        <v>0.0015935</v>
      </c>
      <c r="DI6" s="30"/>
      <c r="DJ6" s="23" t="s">
        <v>52</v>
      </c>
      <c r="DK6" s="23" t="s">
        <v>55</v>
      </c>
      <c r="DL6" s="11"/>
      <c r="DM6" s="29"/>
      <c r="DN6" s="16">
        <v>0.0063148</v>
      </c>
      <c r="DO6" s="30"/>
      <c r="DP6" s="23" t="s">
        <v>52</v>
      </c>
      <c r="DQ6" s="23" t="s">
        <v>55</v>
      </c>
      <c r="DR6" s="11"/>
      <c r="DS6" s="29"/>
      <c r="DT6" s="16">
        <v>8.56E-05</v>
      </c>
      <c r="DU6" s="30"/>
      <c r="DV6" s="23" t="s">
        <v>52</v>
      </c>
      <c r="DW6" s="23" t="s">
        <v>55</v>
      </c>
      <c r="DX6" s="11"/>
      <c r="DY6" s="29"/>
      <c r="DZ6" s="16">
        <v>0.0060033</v>
      </c>
      <c r="EA6" s="30"/>
      <c r="EB6" s="23" t="s">
        <v>52</v>
      </c>
      <c r="EC6" s="23" t="s">
        <v>55</v>
      </c>
      <c r="ED6" s="11"/>
      <c r="EE6" s="29"/>
      <c r="EF6" s="16">
        <v>0.0025696</v>
      </c>
      <c r="EG6" s="30"/>
      <c r="EH6" s="23" t="s">
        <v>52</v>
      </c>
      <c r="EI6" s="23" t="s">
        <v>55</v>
      </c>
      <c r="EJ6" s="11"/>
      <c r="EK6" s="29"/>
      <c r="EL6" s="16">
        <v>0.0049239</v>
      </c>
      <c r="EM6" s="30"/>
      <c r="EN6" s="23" t="s">
        <v>52</v>
      </c>
      <c r="EO6" s="23" t="s">
        <v>55</v>
      </c>
    </row>
    <row r="7" spans="1:145" ht="12.75">
      <c r="A7" s="9"/>
      <c r="C7" s="10" t="s">
        <v>4</v>
      </c>
      <c r="D7" s="10" t="s">
        <v>5</v>
      </c>
      <c r="E7" s="10" t="s">
        <v>0</v>
      </c>
      <c r="F7" s="23" t="s">
        <v>53</v>
      </c>
      <c r="G7" s="23" t="s">
        <v>54</v>
      </c>
      <c r="H7" s="3"/>
      <c r="I7" s="10" t="s">
        <v>4</v>
      </c>
      <c r="J7" s="10" t="s">
        <v>5</v>
      </c>
      <c r="K7" s="10" t="s">
        <v>0</v>
      </c>
      <c r="L7" s="23" t="s">
        <v>53</v>
      </c>
      <c r="M7" s="23" t="s">
        <v>54</v>
      </c>
      <c r="N7" s="3"/>
      <c r="O7" s="10" t="s">
        <v>4</v>
      </c>
      <c r="P7" s="10" t="s">
        <v>5</v>
      </c>
      <c r="Q7" s="10" t="s">
        <v>0</v>
      </c>
      <c r="R7" s="23" t="s">
        <v>53</v>
      </c>
      <c r="S7" s="23" t="s">
        <v>54</v>
      </c>
      <c r="T7" s="14"/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Z7" s="14"/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F7" s="14"/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3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3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3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D7" s="3"/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J7" s="3"/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P7" s="14"/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V7" s="3"/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B7" s="14"/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3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N7" s="3"/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3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CZ7" s="3"/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F7" s="14"/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L7" s="14"/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R7" s="14"/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  <c r="EE7" s="10" t="s">
        <v>4</v>
      </c>
      <c r="EF7" s="10" t="s">
        <v>5</v>
      </c>
      <c r="EG7" s="10" t="s">
        <v>0</v>
      </c>
      <c r="EH7" s="23" t="s">
        <v>53</v>
      </c>
      <c r="EI7" s="23" t="s">
        <v>54</v>
      </c>
      <c r="EJ7" s="14"/>
      <c r="EK7" s="10" t="s">
        <v>4</v>
      </c>
      <c r="EL7" s="10" t="s">
        <v>5</v>
      </c>
      <c r="EM7" s="10" t="s">
        <v>0</v>
      </c>
      <c r="EN7" s="23" t="s">
        <v>53</v>
      </c>
      <c r="EO7" s="23" t="s">
        <v>54</v>
      </c>
    </row>
    <row r="8" spans="1:149" ht="12.75">
      <c r="A8" s="33">
        <v>43739</v>
      </c>
      <c r="C8" s="50"/>
      <c r="D8" s="50">
        <f>'2005A-2015A'!$D8*D$6</f>
        <v>7505.7274</v>
      </c>
      <c r="E8" s="50">
        <f>C8+D8</f>
        <v>7505.7274</v>
      </c>
      <c r="F8" s="50">
        <f>'2005A-2015A'!$F8*D$6</f>
        <v>6291.7697352</v>
      </c>
      <c r="G8" s="50">
        <f>'2005A-2015A'!$G8*D$6</f>
        <v>1880.3849088</v>
      </c>
      <c r="H8" s="51"/>
      <c r="I8" s="50"/>
      <c r="J8" s="50">
        <f>'2005A-2015A'!$D8*J$6</f>
        <v>15208.120825</v>
      </c>
      <c r="K8" s="50">
        <f>I8+J8</f>
        <v>15208.120825</v>
      </c>
      <c r="L8" s="50">
        <f>'2005A-2015A'!$F8*J$6</f>
        <v>12748.3972221</v>
      </c>
      <c r="M8" s="50">
        <f>'2005A-2015A'!$G8*J$6</f>
        <v>3810.0399024</v>
      </c>
      <c r="N8" s="51"/>
      <c r="O8" s="50"/>
      <c r="P8" s="50">
        <f>'2005A-2015A'!$D8*P$6</f>
        <v>467.70552499999997</v>
      </c>
      <c r="Q8" s="50">
        <f>O8+P8</f>
        <v>467.70552499999997</v>
      </c>
      <c r="R8" s="50">
        <f>'2005A-2015A'!$F8*P$6</f>
        <v>392.0599977</v>
      </c>
      <c r="S8" s="50">
        <f>'2005A-2015A'!$G8*P$6</f>
        <v>117.1727088</v>
      </c>
      <c r="T8" s="51"/>
      <c r="U8" s="50"/>
      <c r="V8" s="50">
        <f>'2005A-2015A'!$D8*V$6</f>
        <v>4112.773450000001</v>
      </c>
      <c r="W8" s="50">
        <f>U8+V8</f>
        <v>4112.773450000001</v>
      </c>
      <c r="X8" s="50">
        <f>'2005A-2015A'!$F8*V$6</f>
        <v>3447.5837106000004</v>
      </c>
      <c r="Y8" s="50">
        <f>'2005A-2015A'!$G8*V$6</f>
        <v>1030.3594464</v>
      </c>
      <c r="Z8" s="51"/>
      <c r="AA8" s="50"/>
      <c r="AB8" s="50">
        <f>'2005A-2015A'!$D8*AB$6</f>
        <v>5305.731075000001</v>
      </c>
      <c r="AC8" s="50">
        <f>AA8+AB8</f>
        <v>5305.731075000001</v>
      </c>
      <c r="AD8" s="50">
        <f>'2005A-2015A'!$F8*AB$6</f>
        <v>4447.5953391</v>
      </c>
      <c r="AE8" s="50">
        <f>'2005A-2015A'!$G8*AB$6</f>
        <v>1329.2271504</v>
      </c>
      <c r="AF8" s="51"/>
      <c r="AG8" s="50"/>
      <c r="AH8" s="50">
        <f>'2005A-2015A'!$D8*AH$6</f>
        <v>263.333475</v>
      </c>
      <c r="AI8" s="50">
        <f>AG8+AH8</f>
        <v>263.333475</v>
      </c>
      <c r="AJ8" s="50">
        <f>'2005A-2015A'!$F8*AH$6</f>
        <v>220.7425743</v>
      </c>
      <c r="AK8" s="50">
        <f>'2005A-2015A'!$G8*AH$6</f>
        <v>65.9720592</v>
      </c>
      <c r="AL8" s="51"/>
      <c r="AM8" s="50"/>
      <c r="AN8" s="50">
        <f>'2005A-2015A'!$D8*AN$6</f>
        <v>1155.07705</v>
      </c>
      <c r="AO8" s="50">
        <f>AM8+AN8</f>
        <v>1155.07705</v>
      </c>
      <c r="AP8" s="50">
        <f>'2005A-2015A'!$F8*AN$6</f>
        <v>968.2577634</v>
      </c>
      <c r="AQ8" s="50">
        <f>'2005A-2015A'!$G8*AN$6</f>
        <v>289.3776096</v>
      </c>
      <c r="AR8" s="51"/>
      <c r="AS8" s="50"/>
      <c r="AT8" s="50">
        <f>'2005A-2015A'!$D8*AT$6</f>
        <v>1840.618025</v>
      </c>
      <c r="AU8" s="50">
        <f>AS8+AT8</f>
        <v>1840.618025</v>
      </c>
      <c r="AV8" s="50">
        <f>'2005A-2015A'!$F8*AT$6</f>
        <v>1542.9210477000001</v>
      </c>
      <c r="AW8" s="50">
        <f>'2005A-2015A'!$G8*AT$6</f>
        <v>461.12390880000004</v>
      </c>
      <c r="AX8" s="51"/>
      <c r="AY8" s="50"/>
      <c r="AZ8" s="50">
        <f>'2005A-2015A'!$D8*AZ$6</f>
        <v>5681.052875</v>
      </c>
      <c r="BA8" s="50">
        <f>AY8+AZ8</f>
        <v>5681.052875</v>
      </c>
      <c r="BB8" s="50">
        <f>'2005A-2015A'!$F8*AZ$6</f>
        <v>4762.2135255</v>
      </c>
      <c r="BC8" s="50">
        <f>'2005A-2015A'!$G8*AZ$6</f>
        <v>1423.255272</v>
      </c>
      <c r="BD8" s="51"/>
      <c r="BE8" s="50"/>
      <c r="BF8" s="50">
        <f>'2005A-2015A'!$D8*BF$6</f>
        <v>363.423225</v>
      </c>
      <c r="BG8" s="50">
        <f>BE8+BF8</f>
        <v>363.423225</v>
      </c>
      <c r="BH8" s="50">
        <f>'2005A-2015A'!$F8*BF$6</f>
        <v>304.6440573</v>
      </c>
      <c r="BI8" s="50">
        <f>'2005A-2015A'!$G8*BF$6</f>
        <v>91.0472112</v>
      </c>
      <c r="BJ8" s="51"/>
      <c r="BK8" s="50"/>
      <c r="BL8" s="50">
        <f>'2005A-2015A'!$D8*BL$6</f>
        <v>73.723925</v>
      </c>
      <c r="BM8" s="50">
        <f>BK8+BL8</f>
        <v>73.723925</v>
      </c>
      <c r="BN8" s="50">
        <f>'2005A-2015A'!$F8*BL$6</f>
        <v>61.8000009</v>
      </c>
      <c r="BO8" s="50">
        <f>'2005A-2015A'!$G8*BL$6</f>
        <v>18.4698096</v>
      </c>
      <c r="BP8" s="50"/>
      <c r="BQ8" s="50"/>
      <c r="BR8" s="50">
        <f>'2005A-2015A'!$D8*BR$6</f>
        <v>20857.611474999998</v>
      </c>
      <c r="BS8" s="50">
        <f>BQ8+BR8</f>
        <v>20857.611474999998</v>
      </c>
      <c r="BT8" s="50">
        <f>'2005A-2015A'!$F8*BR$6</f>
        <v>17484.1533183</v>
      </c>
      <c r="BU8" s="50">
        <f>'2005A-2015A'!$G8*BR$6</f>
        <v>5225.3879952</v>
      </c>
      <c r="BV8" s="51"/>
      <c r="BW8" s="50"/>
      <c r="BX8" s="50">
        <f>'2005A-2015A'!$D8*BX$6</f>
        <v>709.0723999999999</v>
      </c>
      <c r="BY8" s="50">
        <f>BW8+BX8</f>
        <v>709.0723999999999</v>
      </c>
      <c r="BZ8" s="50">
        <f>'2005A-2015A'!$F8*BX$6</f>
        <v>594.3887952</v>
      </c>
      <c r="CA8" s="50">
        <f>'2005A-2015A'!$G8*BX$6</f>
        <v>177.64154879999998</v>
      </c>
      <c r="CB8" s="51"/>
      <c r="CC8" s="50"/>
      <c r="CD8" s="50">
        <f>'2005A-2015A'!$D8*CD$6</f>
        <v>2978.3639000000003</v>
      </c>
      <c r="CE8" s="50">
        <f>CC8+CD8</f>
        <v>2978.3639000000003</v>
      </c>
      <c r="CF8" s="50">
        <f>'2005A-2015A'!$F8*CD$6</f>
        <v>2496.6507372</v>
      </c>
      <c r="CG8" s="50">
        <f>'2005A-2015A'!$G8*CD$6</f>
        <v>746.1595968</v>
      </c>
      <c r="CH8" s="51"/>
      <c r="CI8" s="50"/>
      <c r="CJ8" s="50">
        <f>'2005A-2015A'!$D8*CJ$6</f>
        <v>1861.4331499999998</v>
      </c>
      <c r="CK8" s="50">
        <f>CI8+CJ8</f>
        <v>1861.4331499999998</v>
      </c>
      <c r="CL8" s="50">
        <f>'2005A-2015A'!$F8*CJ$6</f>
        <v>1560.3695862</v>
      </c>
      <c r="CM8" s="50">
        <f>'2005A-2015A'!$G8*CJ$6</f>
        <v>466.3386528</v>
      </c>
      <c r="CN8" s="51"/>
      <c r="CO8" s="50"/>
      <c r="CP8" s="50">
        <f>'2005A-2015A'!$D8*CP$6</f>
        <v>390.911</v>
      </c>
      <c r="CQ8" s="50">
        <f>CO8+CP8</f>
        <v>390.911</v>
      </c>
      <c r="CR8" s="50">
        <f>'2005A-2015A'!$F8*CP$6</f>
        <v>327.686028</v>
      </c>
      <c r="CS8" s="50">
        <f>'2005A-2015A'!$G8*CP$6</f>
        <v>97.933632</v>
      </c>
      <c r="CT8" s="51"/>
      <c r="CU8" s="50"/>
      <c r="CV8" s="50">
        <f>'2005A-2015A'!$D8*CV$6</f>
        <v>2519.752075</v>
      </c>
      <c r="CW8" s="50">
        <f>CU8+CV8</f>
        <v>2519.752075</v>
      </c>
      <c r="CX8" s="50">
        <f>'2005A-2015A'!$F8*CV$6</f>
        <v>2112.2136471</v>
      </c>
      <c r="CY8" s="50">
        <f>'2005A-2015A'!$G8*CV$6</f>
        <v>631.2651024</v>
      </c>
      <c r="CZ8" s="51"/>
      <c r="DA8" s="50"/>
      <c r="DB8" s="50">
        <f>'2005A-2015A'!$D8*DB$6</f>
        <v>2841.574575</v>
      </c>
      <c r="DC8" s="50">
        <f>DA8+DB8</f>
        <v>2841.574575</v>
      </c>
      <c r="DD8" s="50">
        <f>'2005A-2015A'!$F8*DB$6</f>
        <v>2381.9853771000003</v>
      </c>
      <c r="DE8" s="50">
        <f>'2005A-2015A'!$G8*DB$6</f>
        <v>711.8902224000001</v>
      </c>
      <c r="DF8" s="51"/>
      <c r="DG8" s="50"/>
      <c r="DH8" s="50">
        <f>'2005A-2015A'!$D8*DH$6</f>
        <v>470.480875</v>
      </c>
      <c r="DI8" s="50">
        <f>DG8+DH8</f>
        <v>470.480875</v>
      </c>
      <c r="DJ8" s="50">
        <f>'2005A-2015A'!$F8*DH$6</f>
        <v>394.38646950000003</v>
      </c>
      <c r="DK8" s="50">
        <f>'2005A-2015A'!$G8*DH$6</f>
        <v>117.868008</v>
      </c>
      <c r="DL8" s="51"/>
      <c r="DM8" s="50"/>
      <c r="DN8" s="50">
        <f>'2005A-2015A'!$D8*DN$6</f>
        <v>1864.4447</v>
      </c>
      <c r="DO8" s="50">
        <f>DM8+DN8</f>
        <v>1864.4447</v>
      </c>
      <c r="DP8" s="50">
        <f>'2005A-2015A'!$F8*DN$6</f>
        <v>1562.8940556</v>
      </c>
      <c r="DQ8" s="50">
        <f>'2005A-2015A'!$G8*DN$6</f>
        <v>467.09312639999996</v>
      </c>
      <c r="DR8" s="51"/>
      <c r="DS8" s="50"/>
      <c r="DT8" s="50">
        <f>'2005A-2015A'!$D8*DT$6</f>
        <v>25.2734</v>
      </c>
      <c r="DU8" s="50">
        <f>DS8+DT8</f>
        <v>25.2734</v>
      </c>
      <c r="DV8" s="50">
        <f>'2005A-2015A'!$F8*DT$6</f>
        <v>21.185743199999997</v>
      </c>
      <c r="DW8" s="50">
        <f>'2005A-2015A'!$G8*DT$6</f>
        <v>6.3316608</v>
      </c>
      <c r="DX8" s="51"/>
      <c r="DY8" s="50"/>
      <c r="DZ8" s="50">
        <f>'2005A-2015A'!$D8*DZ$6</f>
        <v>1772.474325</v>
      </c>
      <c r="EA8" s="50">
        <f>DY8+DZ8</f>
        <v>1772.474325</v>
      </c>
      <c r="EB8" s="50">
        <f>'2005A-2015A'!$F8*DZ$6</f>
        <v>1485.7987400999998</v>
      </c>
      <c r="EC8" s="50">
        <f>'2005A-2015A'!$G8*DZ$6</f>
        <v>444.0520944</v>
      </c>
      <c r="ED8" s="51"/>
      <c r="EE8" s="50"/>
      <c r="EF8" s="50">
        <f>'2005A-2015A'!$D8*EF$6</f>
        <v>758.6744</v>
      </c>
      <c r="EG8" s="50">
        <f>EE8+EF8</f>
        <v>758.6744</v>
      </c>
      <c r="EH8" s="50">
        <f>'2005A-2015A'!$F8*EF$6</f>
        <v>635.9682912</v>
      </c>
      <c r="EI8" s="50">
        <f>'2005A-2015A'!$G8*EF$6</f>
        <v>190.0681728</v>
      </c>
      <c r="EJ8" s="51"/>
      <c r="EK8" s="50"/>
      <c r="EL8" s="50">
        <f>'2005A-2015A'!$D8*EL$6</f>
        <v>1453.781475</v>
      </c>
      <c r="EM8" s="50">
        <f>EK8+EL8</f>
        <v>1453.781475</v>
      </c>
      <c r="EN8" s="50">
        <f>'2005A-2015A'!$F8*EL$6</f>
        <v>1218.6504783</v>
      </c>
      <c r="EO8" s="50">
        <f>'2005A-2015A'!$G8*EL$6</f>
        <v>364.2110352</v>
      </c>
      <c r="EP8" s="50"/>
      <c r="EQ8" s="50"/>
      <c r="ER8" s="50"/>
      <c r="ES8" s="50"/>
    </row>
    <row r="9" spans="1:149" ht="12.75">
      <c r="A9" s="33">
        <v>43922</v>
      </c>
      <c r="C9" s="50">
        <f>'2005A-2015A'!$C9*D$6</f>
        <v>146555.524</v>
      </c>
      <c r="D9" s="50">
        <f>'2005A-2015A'!$D9*D$6</f>
        <v>7505.7274</v>
      </c>
      <c r="E9" s="50">
        <f>C9+D9</f>
        <v>154061.2514</v>
      </c>
      <c r="F9" s="50">
        <f>'2005A-2015A'!$F9*D$6</f>
        <v>6291.7697352</v>
      </c>
      <c r="G9" s="50">
        <f>'2005A-2015A'!$G9*D$6</f>
        <v>1880.3849088</v>
      </c>
      <c r="H9" s="51"/>
      <c r="I9" s="50">
        <f>'2005A-2015A'!$C9*J$6</f>
        <v>296951.1145</v>
      </c>
      <c r="J9" s="50">
        <f>'2005A-2015A'!$D9*J$6</f>
        <v>15208.120825</v>
      </c>
      <c r="K9" s="50">
        <f>I9+J9</f>
        <v>312159.235325</v>
      </c>
      <c r="L9" s="50">
        <f>'2005A-2015A'!$F9*J$6</f>
        <v>12748.3972221</v>
      </c>
      <c r="M9" s="50">
        <f>'2005A-2015A'!$G9*J$6</f>
        <v>3810.0399024</v>
      </c>
      <c r="N9" s="51"/>
      <c r="O9" s="50">
        <f>'2005A-2015A'!$C9*P$6</f>
        <v>9132.3365</v>
      </c>
      <c r="P9" s="50">
        <f>'2005A-2015A'!$D9*P$6</f>
        <v>467.70552499999997</v>
      </c>
      <c r="Q9" s="50">
        <f>O9+P9</f>
        <v>9600.042024999999</v>
      </c>
      <c r="R9" s="50">
        <f>'2005A-2015A'!$F9*P$6</f>
        <v>392.0599977</v>
      </c>
      <c r="S9" s="50">
        <f>'2005A-2015A'!$G9*P$6</f>
        <v>117.1727088</v>
      </c>
      <c r="T9" s="51"/>
      <c r="U9" s="50">
        <f>'2005A-2015A'!$C9*V$6</f>
        <v>80305.297</v>
      </c>
      <c r="V9" s="50">
        <f>'2005A-2015A'!$D9*V$6</f>
        <v>4112.773450000001</v>
      </c>
      <c r="W9" s="50">
        <f>U9+V9</f>
        <v>84418.07045</v>
      </c>
      <c r="X9" s="50">
        <f>'2005A-2015A'!$F9*V$6</f>
        <v>3447.5837106000004</v>
      </c>
      <c r="Y9" s="50">
        <f>'2005A-2015A'!$G9*V$6</f>
        <v>1030.3594464</v>
      </c>
      <c r="Z9" s="51"/>
      <c r="AA9" s="50">
        <f>'2005A-2015A'!$C9*AB$6</f>
        <v>103598.7795</v>
      </c>
      <c r="AB9" s="50">
        <f>'2005A-2015A'!$D9*AB$6</f>
        <v>5305.731075000001</v>
      </c>
      <c r="AC9" s="50">
        <f>AA9+AB9</f>
        <v>108904.51057500001</v>
      </c>
      <c r="AD9" s="50">
        <f>'2005A-2015A'!$F9*AB$6</f>
        <v>4447.5953391</v>
      </c>
      <c r="AE9" s="50">
        <f>'2005A-2015A'!$G9*AB$6</f>
        <v>1329.2271504</v>
      </c>
      <c r="AF9" s="51"/>
      <c r="AG9" s="50">
        <f>'2005A-2015A'!$C9*AH$6</f>
        <v>5141.8035</v>
      </c>
      <c r="AH9" s="50">
        <f>'2005A-2015A'!$D9*AH$6</f>
        <v>263.333475</v>
      </c>
      <c r="AI9" s="50">
        <f>AG9+AH9</f>
        <v>5405.136975</v>
      </c>
      <c r="AJ9" s="50">
        <f>'2005A-2015A'!$F9*AH$6</f>
        <v>220.7425743</v>
      </c>
      <c r="AK9" s="50">
        <f>'2005A-2015A'!$G9*AH$6</f>
        <v>65.9720592</v>
      </c>
      <c r="AL9" s="51"/>
      <c r="AM9" s="50">
        <f>'2005A-2015A'!$C9*AN$6</f>
        <v>22553.833000000002</v>
      </c>
      <c r="AN9" s="50">
        <f>'2005A-2015A'!$D9*AN$6</f>
        <v>1155.07705</v>
      </c>
      <c r="AO9" s="50">
        <f>AM9+AN9</f>
        <v>23708.910050000002</v>
      </c>
      <c r="AP9" s="50">
        <f>'2005A-2015A'!$F9*AN$6</f>
        <v>968.2577634</v>
      </c>
      <c r="AQ9" s="50">
        <f>'2005A-2015A'!$G9*AN$6</f>
        <v>289.3776096</v>
      </c>
      <c r="AR9" s="51"/>
      <c r="AS9" s="50">
        <f>'2005A-2015A'!$C9*AT$6</f>
        <v>35939.586500000005</v>
      </c>
      <c r="AT9" s="50">
        <f>'2005A-2015A'!$D9*AT$6</f>
        <v>1840.618025</v>
      </c>
      <c r="AU9" s="50">
        <f>AS9+AT9</f>
        <v>37780.20452500001</v>
      </c>
      <c r="AV9" s="50">
        <f>'2005A-2015A'!$F9*AT$6</f>
        <v>1542.9210477000001</v>
      </c>
      <c r="AW9" s="50">
        <f>'2005A-2015A'!$G9*AT$6</f>
        <v>461.12390880000004</v>
      </c>
      <c r="AX9" s="51"/>
      <c r="AY9" s="50">
        <f>'2005A-2015A'!$C9*AZ$6</f>
        <v>110927.24750000001</v>
      </c>
      <c r="AZ9" s="50">
        <f>'2005A-2015A'!$D9*AZ$6</f>
        <v>5681.052875</v>
      </c>
      <c r="BA9" s="50">
        <f>AY9+AZ9</f>
        <v>116608.300375</v>
      </c>
      <c r="BB9" s="50">
        <f>'2005A-2015A'!$F9*AZ$6</f>
        <v>4762.2135255</v>
      </c>
      <c r="BC9" s="50">
        <f>'2005A-2015A'!$G9*AZ$6</f>
        <v>1423.255272</v>
      </c>
      <c r="BD9" s="51"/>
      <c r="BE9" s="50">
        <f>'2005A-2015A'!$C9*BF$6</f>
        <v>7096.1385</v>
      </c>
      <c r="BF9" s="50">
        <f>'2005A-2015A'!$D9*BF$6</f>
        <v>363.423225</v>
      </c>
      <c r="BG9" s="50">
        <f>BE9+BF9</f>
        <v>7459.561725</v>
      </c>
      <c r="BH9" s="50">
        <f>'2005A-2015A'!$F9*BF$6</f>
        <v>304.6440573</v>
      </c>
      <c r="BI9" s="50">
        <f>'2005A-2015A'!$G9*BF$6</f>
        <v>91.0472112</v>
      </c>
      <c r="BJ9" s="51"/>
      <c r="BK9" s="50">
        <f>'2005A-2015A'!$C9*BL$6</f>
        <v>1439.5205</v>
      </c>
      <c r="BL9" s="50">
        <f>'2005A-2015A'!$D9*BL$6</f>
        <v>73.723925</v>
      </c>
      <c r="BM9" s="50">
        <f>BK9+BL9</f>
        <v>1513.244425</v>
      </c>
      <c r="BN9" s="50">
        <f>'2005A-2015A'!$F9*BL$6</f>
        <v>61.8000009</v>
      </c>
      <c r="BO9" s="50">
        <f>'2005A-2015A'!$G9*BL$6</f>
        <v>18.4698096</v>
      </c>
      <c r="BP9" s="50"/>
      <c r="BQ9" s="50">
        <f>'2005A-2015A'!$C9*BR$6</f>
        <v>407262.08349999995</v>
      </c>
      <c r="BR9" s="50">
        <f>'2005A-2015A'!$D9*BR$6</f>
        <v>20857.611474999998</v>
      </c>
      <c r="BS9" s="50">
        <f>BQ9+BR9</f>
        <v>428119.69497499993</v>
      </c>
      <c r="BT9" s="50">
        <f>'2005A-2015A'!$F9*BR$6</f>
        <v>17484.1533183</v>
      </c>
      <c r="BU9" s="50">
        <f>'2005A-2015A'!$G9*BR$6</f>
        <v>5225.3879952</v>
      </c>
      <c r="BV9" s="51"/>
      <c r="BW9" s="50">
        <f>'2005A-2015A'!$C9*BX$6</f>
        <v>13845.223999999998</v>
      </c>
      <c r="BX9" s="50">
        <f>'2005A-2015A'!$D9*BX$6</f>
        <v>709.0723999999999</v>
      </c>
      <c r="BY9" s="50">
        <f>BW9+BX9</f>
        <v>14554.296399999997</v>
      </c>
      <c r="BZ9" s="50">
        <f>'2005A-2015A'!$F9*BX$6</f>
        <v>594.3887952</v>
      </c>
      <c r="CA9" s="50">
        <f>'2005A-2015A'!$G9*BX$6</f>
        <v>177.64154879999998</v>
      </c>
      <c r="CB9" s="51"/>
      <c r="CC9" s="50">
        <f>'2005A-2015A'!$C9*CD$6</f>
        <v>58155.014</v>
      </c>
      <c r="CD9" s="50">
        <f>'2005A-2015A'!$D9*CD$6</f>
        <v>2978.3639000000003</v>
      </c>
      <c r="CE9" s="50">
        <f>CC9+CD9</f>
        <v>61133.37790000001</v>
      </c>
      <c r="CF9" s="50">
        <f>'2005A-2015A'!$F9*CD$6</f>
        <v>2496.6507372</v>
      </c>
      <c r="CG9" s="50">
        <f>'2005A-2015A'!$G9*CD$6</f>
        <v>746.1595968</v>
      </c>
      <c r="CH9" s="51"/>
      <c r="CI9" s="50">
        <f>'2005A-2015A'!$C9*CJ$6</f>
        <v>36346.019</v>
      </c>
      <c r="CJ9" s="50">
        <f>'2005A-2015A'!$D9*CJ$6</f>
        <v>1861.4331499999998</v>
      </c>
      <c r="CK9" s="50">
        <f>CI9+CJ9</f>
        <v>38207.45215</v>
      </c>
      <c r="CL9" s="50">
        <f>'2005A-2015A'!$F9*CJ$6</f>
        <v>1560.3695862</v>
      </c>
      <c r="CM9" s="50">
        <f>'2005A-2015A'!$G9*CJ$6</f>
        <v>466.3386528</v>
      </c>
      <c r="CN9" s="51"/>
      <c r="CO9" s="50">
        <f>'2005A-2015A'!$C9*CP$6</f>
        <v>7632.860000000001</v>
      </c>
      <c r="CP9" s="50">
        <f>'2005A-2015A'!$D9*CP$6</f>
        <v>390.911</v>
      </c>
      <c r="CQ9" s="50">
        <f>CO9+CP9</f>
        <v>8023.771000000001</v>
      </c>
      <c r="CR9" s="50">
        <f>'2005A-2015A'!$F9*CP$6</f>
        <v>327.686028</v>
      </c>
      <c r="CS9" s="50">
        <f>'2005A-2015A'!$G9*CP$6</f>
        <v>97.933632</v>
      </c>
      <c r="CT9" s="51"/>
      <c r="CU9" s="50">
        <f>'2005A-2015A'!$C9*CV$6</f>
        <v>49200.239499999996</v>
      </c>
      <c r="CV9" s="50">
        <f>'2005A-2015A'!$D9*CV$6</f>
        <v>2519.752075</v>
      </c>
      <c r="CW9" s="50">
        <f>CU9+CV9</f>
        <v>51719.99157499999</v>
      </c>
      <c r="CX9" s="50">
        <f>'2005A-2015A'!$F9*CV$6</f>
        <v>2112.2136471</v>
      </c>
      <c r="CY9" s="50">
        <f>'2005A-2015A'!$G9*CV$6</f>
        <v>631.2651024</v>
      </c>
      <c r="CZ9" s="51"/>
      <c r="DA9" s="50">
        <f>'2005A-2015A'!$C9*DB$6</f>
        <v>55484.0895</v>
      </c>
      <c r="DB9" s="50">
        <f>'2005A-2015A'!$D9*DB$6</f>
        <v>2841.574575</v>
      </c>
      <c r="DC9" s="50">
        <f>DA9+DB9</f>
        <v>58325.664075</v>
      </c>
      <c r="DD9" s="50">
        <f>'2005A-2015A'!$F9*DB$6</f>
        <v>2381.9853771000003</v>
      </c>
      <c r="DE9" s="50">
        <f>'2005A-2015A'!$G9*DB$6</f>
        <v>711.8902224000001</v>
      </c>
      <c r="DF9" s="51"/>
      <c r="DG9" s="50">
        <f>'2005A-2015A'!$C9*DH$6</f>
        <v>9186.5275</v>
      </c>
      <c r="DH9" s="50">
        <f>'2005A-2015A'!$D9*DH$6</f>
        <v>470.480875</v>
      </c>
      <c r="DI9" s="50">
        <f>DG9+DH9</f>
        <v>9657.008375</v>
      </c>
      <c r="DJ9" s="50">
        <f>'2005A-2015A'!$F9*DH$6</f>
        <v>394.38646950000003</v>
      </c>
      <c r="DK9" s="50">
        <f>'2005A-2015A'!$G9*DH$6</f>
        <v>117.868008</v>
      </c>
      <c r="DL9" s="51"/>
      <c r="DM9" s="50">
        <f>'2005A-2015A'!$C9*DN$6</f>
        <v>36404.822</v>
      </c>
      <c r="DN9" s="50">
        <f>'2005A-2015A'!$D9*DN$6</f>
        <v>1864.4447</v>
      </c>
      <c r="DO9" s="50">
        <f>DM9+DN9</f>
        <v>38269.2667</v>
      </c>
      <c r="DP9" s="50">
        <f>'2005A-2015A'!$F9*DN$6</f>
        <v>1562.8940556</v>
      </c>
      <c r="DQ9" s="50">
        <f>'2005A-2015A'!$G9*DN$6</f>
        <v>467.09312639999996</v>
      </c>
      <c r="DR9" s="51"/>
      <c r="DS9" s="50">
        <f>'2005A-2015A'!$C9*DT$6</f>
        <v>493.484</v>
      </c>
      <c r="DT9" s="50">
        <f>'2005A-2015A'!$D9*DT$6</f>
        <v>25.2734</v>
      </c>
      <c r="DU9" s="50">
        <f>DS9+DT9</f>
        <v>518.7574</v>
      </c>
      <c r="DV9" s="50">
        <f>'2005A-2015A'!$F9*DT$6</f>
        <v>21.185743199999997</v>
      </c>
      <c r="DW9" s="50">
        <f>'2005A-2015A'!$G9*DT$6</f>
        <v>6.3316608</v>
      </c>
      <c r="DX9" s="51"/>
      <c r="DY9" s="50">
        <f>'2005A-2015A'!$C9*DZ$6</f>
        <v>34609.0245</v>
      </c>
      <c r="DZ9" s="50">
        <f>'2005A-2015A'!$D9*DZ$6</f>
        <v>1772.474325</v>
      </c>
      <c r="EA9" s="50">
        <f>DY9+DZ9</f>
        <v>36381.498825</v>
      </c>
      <c r="EB9" s="50">
        <f>'2005A-2015A'!$F9*DZ$6</f>
        <v>1485.7987400999998</v>
      </c>
      <c r="EC9" s="50">
        <f>'2005A-2015A'!$G9*DZ$6</f>
        <v>444.0520944</v>
      </c>
      <c r="ED9" s="51"/>
      <c r="EE9" s="50">
        <f>'2005A-2015A'!$C9*EF$6</f>
        <v>14813.744</v>
      </c>
      <c r="EF9" s="50">
        <f>'2005A-2015A'!$D9*EF$6</f>
        <v>758.6744</v>
      </c>
      <c r="EG9" s="50">
        <f>EE9+EF9</f>
        <v>15572.4184</v>
      </c>
      <c r="EH9" s="50">
        <f>'2005A-2015A'!$F9*EF$6</f>
        <v>635.9682912</v>
      </c>
      <c r="EI9" s="50">
        <f>'2005A-2015A'!$G9*EF$6</f>
        <v>190.0681728</v>
      </c>
      <c r="EJ9" s="51"/>
      <c r="EK9" s="50">
        <f>'2005A-2015A'!$C9*EL$6</f>
        <v>28386.2835</v>
      </c>
      <c r="EL9" s="50">
        <f>'2005A-2015A'!$D9*EL$6</f>
        <v>1453.781475</v>
      </c>
      <c r="EM9" s="50">
        <f>EK9+EL9</f>
        <v>29840.064975</v>
      </c>
      <c r="EN9" s="50">
        <f>'2005A-2015A'!$F9*EL$6</f>
        <v>1218.6504783</v>
      </c>
      <c r="EO9" s="50">
        <f>'2005A-2015A'!$G9*EL$6</f>
        <v>364.2110352</v>
      </c>
      <c r="EP9" s="50"/>
      <c r="EQ9" s="50"/>
      <c r="ER9" s="50"/>
      <c r="ES9" s="50"/>
    </row>
    <row r="10" spans="1:149" ht="12.75">
      <c r="A10" s="33">
        <v>44105</v>
      </c>
      <c r="C10" s="50"/>
      <c r="D10" s="50">
        <f>'2005A-2015A'!$D10*D$6</f>
        <v>3841.8392999999996</v>
      </c>
      <c r="E10" s="50">
        <f>C10+D10</f>
        <v>3841.8392999999996</v>
      </c>
      <c r="F10" s="50">
        <f>'2005A-2015A'!$F10*D$6</f>
        <v>6291.7697352</v>
      </c>
      <c r="G10" s="50">
        <f>'2005A-2015A'!$G10*D$6</f>
        <v>1880.3849088</v>
      </c>
      <c r="H10" s="51"/>
      <c r="I10" s="50"/>
      <c r="J10" s="50">
        <f>'2005A-2015A'!$D10*J$6</f>
        <v>7784.3429625</v>
      </c>
      <c r="K10" s="50">
        <f>I10+J10</f>
        <v>7784.3429625</v>
      </c>
      <c r="L10" s="50">
        <f>'2005A-2015A'!$F10*J$6</f>
        <v>12748.3972221</v>
      </c>
      <c r="M10" s="50">
        <f>'2005A-2015A'!$G10*J$6</f>
        <v>3810.0399024</v>
      </c>
      <c r="N10" s="51"/>
      <c r="O10" s="50"/>
      <c r="P10" s="50">
        <f>'2005A-2015A'!$D10*P$6</f>
        <v>239.3971125</v>
      </c>
      <c r="Q10" s="50">
        <f>O10+P10</f>
        <v>239.3971125</v>
      </c>
      <c r="R10" s="50">
        <f>'2005A-2015A'!$F10*P$6</f>
        <v>392.0599977</v>
      </c>
      <c r="S10" s="50">
        <f>'2005A-2015A'!$G10*P$6</f>
        <v>117.1727088</v>
      </c>
      <c r="T10" s="51"/>
      <c r="U10" s="50"/>
      <c r="V10" s="50">
        <f>'2005A-2015A'!$D10*V$6</f>
        <v>2105.1410250000004</v>
      </c>
      <c r="W10" s="50">
        <f>U10+V10</f>
        <v>2105.1410250000004</v>
      </c>
      <c r="X10" s="50">
        <f>'2005A-2015A'!$F10*V$6</f>
        <v>3447.5837106000004</v>
      </c>
      <c r="Y10" s="50">
        <f>'2005A-2015A'!$G10*V$6</f>
        <v>1030.3594464</v>
      </c>
      <c r="Z10" s="51"/>
      <c r="AA10" s="50"/>
      <c r="AB10" s="50">
        <f>'2005A-2015A'!$D10*AB$6</f>
        <v>2715.7615875</v>
      </c>
      <c r="AC10" s="50">
        <f>AA10+AB10</f>
        <v>2715.7615875</v>
      </c>
      <c r="AD10" s="50">
        <f>'2005A-2015A'!$F10*AB$6</f>
        <v>4447.5953391</v>
      </c>
      <c r="AE10" s="50">
        <f>'2005A-2015A'!$G10*AB$6</f>
        <v>1329.2271504</v>
      </c>
      <c r="AF10" s="51"/>
      <c r="AG10" s="50"/>
      <c r="AH10" s="50">
        <f>'2005A-2015A'!$D10*AH$6</f>
        <v>134.7883875</v>
      </c>
      <c r="AI10" s="50">
        <f>AG10+AH10</f>
        <v>134.7883875</v>
      </c>
      <c r="AJ10" s="50">
        <f>'2005A-2015A'!$F10*AH$6</f>
        <v>220.7425743</v>
      </c>
      <c r="AK10" s="50">
        <f>'2005A-2015A'!$G10*AH$6</f>
        <v>65.9720592</v>
      </c>
      <c r="AL10" s="51"/>
      <c r="AM10" s="50"/>
      <c r="AN10" s="50">
        <f>'2005A-2015A'!$D10*AN$6</f>
        <v>591.231225</v>
      </c>
      <c r="AO10" s="50">
        <f>AM10+AN10</f>
        <v>591.231225</v>
      </c>
      <c r="AP10" s="50">
        <f>'2005A-2015A'!$F10*AN$6</f>
        <v>968.2577634</v>
      </c>
      <c r="AQ10" s="50">
        <f>'2005A-2015A'!$G10*AN$6</f>
        <v>289.3776096</v>
      </c>
      <c r="AR10" s="51"/>
      <c r="AS10" s="50"/>
      <c r="AT10" s="50">
        <f>'2005A-2015A'!$D10*AT$6</f>
        <v>942.1283625</v>
      </c>
      <c r="AU10" s="50">
        <f>AS10+AT10</f>
        <v>942.1283625</v>
      </c>
      <c r="AV10" s="50">
        <f>'2005A-2015A'!$F10*AT$6</f>
        <v>1542.9210477000001</v>
      </c>
      <c r="AW10" s="50">
        <f>'2005A-2015A'!$G10*AT$6</f>
        <v>461.12390880000004</v>
      </c>
      <c r="AX10" s="51"/>
      <c r="AY10" s="50"/>
      <c r="AZ10" s="50">
        <f>'2005A-2015A'!$D10*AZ$6</f>
        <v>2907.8716875000005</v>
      </c>
      <c r="BA10" s="50">
        <f>AY10+AZ10</f>
        <v>2907.8716875000005</v>
      </c>
      <c r="BB10" s="50">
        <f>'2005A-2015A'!$F10*AZ$6</f>
        <v>4762.2135255</v>
      </c>
      <c r="BC10" s="50">
        <f>'2005A-2015A'!$G10*AZ$6</f>
        <v>1423.255272</v>
      </c>
      <c r="BD10" s="51"/>
      <c r="BE10" s="50"/>
      <c r="BF10" s="50">
        <f>'2005A-2015A'!$D10*BF$6</f>
        <v>186.0197625</v>
      </c>
      <c r="BG10" s="50">
        <f>BE10+BF10</f>
        <v>186.0197625</v>
      </c>
      <c r="BH10" s="50">
        <f>'2005A-2015A'!$F10*BF$6</f>
        <v>304.6440573</v>
      </c>
      <c r="BI10" s="50">
        <f>'2005A-2015A'!$G10*BF$6</f>
        <v>91.0472112</v>
      </c>
      <c r="BJ10" s="51"/>
      <c r="BK10" s="50"/>
      <c r="BL10" s="50">
        <f>'2005A-2015A'!$D10*BL$6</f>
        <v>37.7359125</v>
      </c>
      <c r="BM10" s="50">
        <f>BK10+BL10</f>
        <v>37.7359125</v>
      </c>
      <c r="BN10" s="50">
        <f>'2005A-2015A'!$F10*BL$6</f>
        <v>61.8000009</v>
      </c>
      <c r="BO10" s="50">
        <f>'2005A-2015A'!$G10*BL$6</f>
        <v>18.4698096</v>
      </c>
      <c r="BP10" s="50"/>
      <c r="BQ10" s="50"/>
      <c r="BR10" s="50">
        <f>'2005A-2015A'!$D10*BR$6</f>
        <v>10676.0593875</v>
      </c>
      <c r="BS10" s="50">
        <f>BQ10+BR10</f>
        <v>10676.0593875</v>
      </c>
      <c r="BT10" s="50">
        <f>'2005A-2015A'!$F10*BR$6</f>
        <v>17484.1533183</v>
      </c>
      <c r="BU10" s="50">
        <f>'2005A-2015A'!$G10*BR$6</f>
        <v>5225.3879952</v>
      </c>
      <c r="BV10" s="51"/>
      <c r="BW10" s="50"/>
      <c r="BX10" s="50">
        <f>'2005A-2015A'!$D10*BX$6</f>
        <v>362.9418</v>
      </c>
      <c r="BY10" s="50">
        <f>BW10+BX10</f>
        <v>362.9418</v>
      </c>
      <c r="BZ10" s="50">
        <f>'2005A-2015A'!$F10*BX$6</f>
        <v>594.3887952</v>
      </c>
      <c r="CA10" s="50">
        <f>'2005A-2015A'!$G10*BX$6</f>
        <v>177.64154879999998</v>
      </c>
      <c r="CB10" s="51"/>
      <c r="CC10" s="50"/>
      <c r="CD10" s="50">
        <f>'2005A-2015A'!$D10*CD$6</f>
        <v>1524.48855</v>
      </c>
      <c r="CE10" s="50">
        <f>CC10+CD10</f>
        <v>1524.48855</v>
      </c>
      <c r="CF10" s="50">
        <f>'2005A-2015A'!$F10*CD$6</f>
        <v>2496.6507372</v>
      </c>
      <c r="CG10" s="50">
        <f>'2005A-2015A'!$G10*CD$6</f>
        <v>746.1595968</v>
      </c>
      <c r="CH10" s="51"/>
      <c r="CI10" s="50"/>
      <c r="CJ10" s="50">
        <f>'2005A-2015A'!$D10*CJ$6</f>
        <v>952.7826749999999</v>
      </c>
      <c r="CK10" s="50">
        <f>CI10+CJ10</f>
        <v>952.7826749999999</v>
      </c>
      <c r="CL10" s="50">
        <f>'2005A-2015A'!$F10*CJ$6</f>
        <v>1560.3695862</v>
      </c>
      <c r="CM10" s="50">
        <f>'2005A-2015A'!$G10*CJ$6</f>
        <v>466.3386528</v>
      </c>
      <c r="CN10" s="51"/>
      <c r="CO10" s="50"/>
      <c r="CP10" s="50">
        <f>'2005A-2015A'!$D10*CP$6</f>
        <v>200.08950000000002</v>
      </c>
      <c r="CQ10" s="50">
        <f>CO10+CP10</f>
        <v>200.08950000000002</v>
      </c>
      <c r="CR10" s="50">
        <f>'2005A-2015A'!$F10*CP$6</f>
        <v>327.686028</v>
      </c>
      <c r="CS10" s="50">
        <f>'2005A-2015A'!$G10*CP$6</f>
        <v>97.933632</v>
      </c>
      <c r="CT10" s="51"/>
      <c r="CU10" s="50"/>
      <c r="CV10" s="50">
        <f>'2005A-2015A'!$D10*CV$6</f>
        <v>1289.7460875</v>
      </c>
      <c r="CW10" s="50">
        <f>CU10+CV10</f>
        <v>1289.7460875</v>
      </c>
      <c r="CX10" s="50">
        <f>'2005A-2015A'!$F10*CV$6</f>
        <v>2112.2136471</v>
      </c>
      <c r="CY10" s="50">
        <f>'2005A-2015A'!$G10*CV$6</f>
        <v>631.2651024</v>
      </c>
      <c r="CZ10" s="51"/>
      <c r="DA10" s="50"/>
      <c r="DB10" s="50">
        <f>'2005A-2015A'!$D10*DB$6</f>
        <v>1454.4723375</v>
      </c>
      <c r="DC10" s="50">
        <f>DA10+DB10</f>
        <v>1454.4723375</v>
      </c>
      <c r="DD10" s="50">
        <f>'2005A-2015A'!$F10*DB$6</f>
        <v>2381.9853771000003</v>
      </c>
      <c r="DE10" s="50">
        <f>'2005A-2015A'!$G10*DB$6</f>
        <v>711.8902224000001</v>
      </c>
      <c r="DF10" s="51"/>
      <c r="DG10" s="50"/>
      <c r="DH10" s="50">
        <f>'2005A-2015A'!$D10*DH$6</f>
        <v>240.8176875</v>
      </c>
      <c r="DI10" s="50">
        <f>DG10+DH10</f>
        <v>240.8176875</v>
      </c>
      <c r="DJ10" s="50">
        <f>'2005A-2015A'!$F10*DH$6</f>
        <v>394.38646950000003</v>
      </c>
      <c r="DK10" s="50">
        <f>'2005A-2015A'!$G10*DH$6</f>
        <v>117.868008</v>
      </c>
      <c r="DL10" s="51"/>
      <c r="DM10" s="50"/>
      <c r="DN10" s="50">
        <f>'2005A-2015A'!$D10*DN$6</f>
        <v>954.3241499999999</v>
      </c>
      <c r="DO10" s="50">
        <f>DM10+DN10</f>
        <v>954.3241499999999</v>
      </c>
      <c r="DP10" s="50">
        <f>'2005A-2015A'!$F10*DN$6</f>
        <v>1562.8940556</v>
      </c>
      <c r="DQ10" s="50">
        <f>'2005A-2015A'!$G10*DN$6</f>
        <v>467.09312639999996</v>
      </c>
      <c r="DR10" s="51"/>
      <c r="DS10" s="50"/>
      <c r="DT10" s="50">
        <f>'2005A-2015A'!$D10*DT$6</f>
        <v>12.9363</v>
      </c>
      <c r="DU10" s="50">
        <f>DS10+DT10</f>
        <v>12.9363</v>
      </c>
      <c r="DV10" s="50">
        <f>'2005A-2015A'!$F10*DT$6</f>
        <v>21.185743199999997</v>
      </c>
      <c r="DW10" s="50">
        <f>'2005A-2015A'!$G10*DT$6</f>
        <v>6.3316608</v>
      </c>
      <c r="DX10" s="51"/>
      <c r="DY10" s="50"/>
      <c r="DZ10" s="50">
        <f>'2005A-2015A'!$D10*DZ$6</f>
        <v>907.2487124999999</v>
      </c>
      <c r="EA10" s="50">
        <f>DY10+DZ10</f>
        <v>907.2487124999999</v>
      </c>
      <c r="EB10" s="50">
        <f>'2005A-2015A'!$F10*DZ$6</f>
        <v>1485.7987400999998</v>
      </c>
      <c r="EC10" s="50">
        <f>'2005A-2015A'!$G10*DZ$6</f>
        <v>444.0520944</v>
      </c>
      <c r="ED10" s="51"/>
      <c r="EE10" s="50"/>
      <c r="EF10" s="50">
        <f>'2005A-2015A'!$D10*EF$6</f>
        <v>388.3308</v>
      </c>
      <c r="EG10" s="50">
        <f>EE10+EF10</f>
        <v>388.3308</v>
      </c>
      <c r="EH10" s="50">
        <f>'2005A-2015A'!$F10*EF$6</f>
        <v>635.9682912</v>
      </c>
      <c r="EI10" s="50">
        <f>'2005A-2015A'!$G10*EF$6</f>
        <v>190.0681728</v>
      </c>
      <c r="EJ10" s="51"/>
      <c r="EK10" s="50"/>
      <c r="EL10" s="50">
        <f>'2005A-2015A'!$D10*EL$6</f>
        <v>744.1243875</v>
      </c>
      <c r="EM10" s="50">
        <f>EK10+EL10</f>
        <v>744.1243875</v>
      </c>
      <c r="EN10" s="50">
        <f>'2005A-2015A'!$F10*EL$6</f>
        <v>1218.6504783</v>
      </c>
      <c r="EO10" s="50">
        <f>'2005A-2015A'!$G10*EL$6</f>
        <v>364.2110352</v>
      </c>
      <c r="EP10" s="50"/>
      <c r="EQ10" s="50"/>
      <c r="ER10" s="50"/>
      <c r="ES10" s="50"/>
    </row>
    <row r="11" spans="1:149" ht="12.75">
      <c r="A11" s="33">
        <v>44287</v>
      </c>
      <c r="C11" s="50">
        <f>'2005A-2015A'!$C11*D$6</f>
        <v>153673.572</v>
      </c>
      <c r="D11" s="50">
        <f>'2005A-2015A'!$D11*D$6</f>
        <v>3841.8392999999996</v>
      </c>
      <c r="E11" s="50">
        <f>C11+D11</f>
        <v>157515.41129999998</v>
      </c>
      <c r="F11" s="50">
        <f>'2005A-2015A'!$F11*D$6</f>
        <v>6291.7697352</v>
      </c>
      <c r="G11" s="50">
        <f>'2005A-2015A'!$G11*D$6</f>
        <v>1880.3849088</v>
      </c>
      <c r="H11" s="51"/>
      <c r="I11" s="50">
        <f>'2005A-2015A'!$C11*J$6</f>
        <v>311373.7185</v>
      </c>
      <c r="J11" s="50">
        <f>'2005A-2015A'!$D11*J$6</f>
        <v>7784.3429625</v>
      </c>
      <c r="K11" s="50">
        <f>I11+J11</f>
        <v>319158.0614625</v>
      </c>
      <c r="L11" s="50">
        <f>'2005A-2015A'!$F11*J$6</f>
        <v>12748.3972221</v>
      </c>
      <c r="M11" s="50">
        <f>'2005A-2015A'!$G11*J$6</f>
        <v>3810.0399024</v>
      </c>
      <c r="N11" s="51"/>
      <c r="O11" s="50">
        <f>'2005A-2015A'!$C11*P$6</f>
        <v>9575.8845</v>
      </c>
      <c r="P11" s="50">
        <f>'2005A-2015A'!$D11*P$6</f>
        <v>239.3971125</v>
      </c>
      <c r="Q11" s="50">
        <f>O11+P11</f>
        <v>9815.2816125</v>
      </c>
      <c r="R11" s="50">
        <f>'2005A-2015A'!$F11*P$6</f>
        <v>392.0599977</v>
      </c>
      <c r="S11" s="50">
        <f>'2005A-2015A'!$G11*P$6</f>
        <v>117.1727088</v>
      </c>
      <c r="T11" s="51"/>
      <c r="U11" s="50">
        <f>'2005A-2015A'!$C11*V$6</f>
        <v>84205.641</v>
      </c>
      <c r="V11" s="50">
        <f>'2005A-2015A'!$D11*V$6</f>
        <v>2105.1410250000004</v>
      </c>
      <c r="W11" s="50">
        <f>U11+V11</f>
        <v>86310.78202500001</v>
      </c>
      <c r="X11" s="50">
        <f>'2005A-2015A'!$F11*V$6</f>
        <v>3447.5837106000004</v>
      </c>
      <c r="Y11" s="50">
        <f>'2005A-2015A'!$G11*V$6</f>
        <v>1030.3594464</v>
      </c>
      <c r="Z11" s="51"/>
      <c r="AA11" s="50">
        <f>'2005A-2015A'!$C11*AB$6</f>
        <v>108630.46350000001</v>
      </c>
      <c r="AB11" s="50">
        <f>'2005A-2015A'!$D11*AB$6</f>
        <v>2715.7615875</v>
      </c>
      <c r="AC11" s="50">
        <f>AA11+AB11</f>
        <v>111346.22508750002</v>
      </c>
      <c r="AD11" s="50">
        <f>'2005A-2015A'!$F11*AB$6</f>
        <v>4447.5953391</v>
      </c>
      <c r="AE11" s="50">
        <f>'2005A-2015A'!$G11*AB$6</f>
        <v>1329.2271504</v>
      </c>
      <c r="AF11" s="51"/>
      <c r="AG11" s="50">
        <f>'2005A-2015A'!$C11*AH$6</f>
        <v>5391.5355</v>
      </c>
      <c r="AH11" s="50">
        <f>'2005A-2015A'!$D11*AH$6</f>
        <v>134.7883875</v>
      </c>
      <c r="AI11" s="50">
        <f>AG11+AH11</f>
        <v>5526.3238875</v>
      </c>
      <c r="AJ11" s="50">
        <f>'2005A-2015A'!$F11*AH$6</f>
        <v>220.7425743</v>
      </c>
      <c r="AK11" s="50">
        <f>'2005A-2015A'!$G11*AH$6</f>
        <v>65.9720592</v>
      </c>
      <c r="AL11" s="51"/>
      <c r="AM11" s="50">
        <f>'2005A-2015A'!$C11*AN$6</f>
        <v>23649.249</v>
      </c>
      <c r="AN11" s="50">
        <f>'2005A-2015A'!$D11*AN$6</f>
        <v>591.231225</v>
      </c>
      <c r="AO11" s="50">
        <f>AM11+AN11</f>
        <v>24240.480225</v>
      </c>
      <c r="AP11" s="50">
        <f>'2005A-2015A'!$F11*AN$6</f>
        <v>968.2577634</v>
      </c>
      <c r="AQ11" s="50">
        <f>'2005A-2015A'!$G11*AN$6</f>
        <v>289.3776096</v>
      </c>
      <c r="AR11" s="51"/>
      <c r="AS11" s="50">
        <f>'2005A-2015A'!$C11*AT$6</f>
        <v>37685.1345</v>
      </c>
      <c r="AT11" s="50">
        <f>'2005A-2015A'!$D11*AT$6</f>
        <v>942.1283625</v>
      </c>
      <c r="AU11" s="50">
        <f>AS11+AT11</f>
        <v>38627.2628625</v>
      </c>
      <c r="AV11" s="50">
        <f>'2005A-2015A'!$F11*AT$6</f>
        <v>1542.9210477000001</v>
      </c>
      <c r="AW11" s="50">
        <f>'2005A-2015A'!$G11*AT$6</f>
        <v>461.12390880000004</v>
      </c>
      <c r="AX11" s="51"/>
      <c r="AY11" s="50">
        <f>'2005A-2015A'!$C11*AZ$6</f>
        <v>116314.86750000001</v>
      </c>
      <c r="AZ11" s="50">
        <f>'2005A-2015A'!$D11*AZ$6</f>
        <v>2907.8716875000005</v>
      </c>
      <c r="BA11" s="50">
        <f>AY11+AZ11</f>
        <v>119222.7391875</v>
      </c>
      <c r="BB11" s="50">
        <f>'2005A-2015A'!$F11*AZ$6</f>
        <v>4762.2135255</v>
      </c>
      <c r="BC11" s="50">
        <f>'2005A-2015A'!$G11*AZ$6</f>
        <v>1423.255272</v>
      </c>
      <c r="BD11" s="51"/>
      <c r="BE11" s="50">
        <f>'2005A-2015A'!$C11*BF$6</f>
        <v>7440.7905</v>
      </c>
      <c r="BF11" s="50">
        <f>'2005A-2015A'!$D11*BF$6</f>
        <v>186.0197625</v>
      </c>
      <c r="BG11" s="50">
        <f>BE11+BF11</f>
        <v>7626.8102625</v>
      </c>
      <c r="BH11" s="50">
        <f>'2005A-2015A'!$F11*BF$6</f>
        <v>304.6440573</v>
      </c>
      <c r="BI11" s="50">
        <f>'2005A-2015A'!$G11*BF$6</f>
        <v>91.0472112</v>
      </c>
      <c r="BJ11" s="51"/>
      <c r="BK11" s="50">
        <f>'2005A-2015A'!$C11*BL$6</f>
        <v>1509.4365</v>
      </c>
      <c r="BL11" s="50">
        <f>'2005A-2015A'!$D11*BL$6</f>
        <v>37.7359125</v>
      </c>
      <c r="BM11" s="50">
        <f>BK11+BL11</f>
        <v>1547.1724125</v>
      </c>
      <c r="BN11" s="50">
        <f>'2005A-2015A'!$F11*BL$6</f>
        <v>61.8000009</v>
      </c>
      <c r="BO11" s="50">
        <f>'2005A-2015A'!$G11*BL$6</f>
        <v>18.4698096</v>
      </c>
      <c r="BP11" s="50"/>
      <c r="BQ11" s="50">
        <f>'2005A-2015A'!$C11*BR$6</f>
        <v>427042.37549999997</v>
      </c>
      <c r="BR11" s="50">
        <f>'2005A-2015A'!$D11*BR$6</f>
        <v>10676.0593875</v>
      </c>
      <c r="BS11" s="50">
        <f>BQ11+BR11</f>
        <v>437718.43488749996</v>
      </c>
      <c r="BT11" s="50">
        <f>'2005A-2015A'!$F11*BR$6</f>
        <v>17484.1533183</v>
      </c>
      <c r="BU11" s="50">
        <f>'2005A-2015A'!$G11*BR$6</f>
        <v>5225.3879952</v>
      </c>
      <c r="BV11" s="51"/>
      <c r="BW11" s="50">
        <f>'2005A-2015A'!$C11*BX$6</f>
        <v>14517.671999999999</v>
      </c>
      <c r="BX11" s="50">
        <f>'2005A-2015A'!$D11*BX$6</f>
        <v>362.9418</v>
      </c>
      <c r="BY11" s="50">
        <f>BW11+BX11</f>
        <v>14880.6138</v>
      </c>
      <c r="BZ11" s="50">
        <f>'2005A-2015A'!$F11*BX$6</f>
        <v>594.3887952</v>
      </c>
      <c r="CA11" s="50">
        <f>'2005A-2015A'!$G11*BX$6</f>
        <v>177.64154879999998</v>
      </c>
      <c r="CB11" s="51"/>
      <c r="CC11" s="50">
        <f>'2005A-2015A'!$C11*CD$6</f>
        <v>60979.542</v>
      </c>
      <c r="CD11" s="50">
        <f>'2005A-2015A'!$D11*CD$6</f>
        <v>1524.48855</v>
      </c>
      <c r="CE11" s="50">
        <f>CC11+CD11</f>
        <v>62504.03055</v>
      </c>
      <c r="CF11" s="50">
        <f>'2005A-2015A'!$F11*CD$6</f>
        <v>2496.6507372</v>
      </c>
      <c r="CG11" s="50">
        <f>'2005A-2015A'!$G11*CD$6</f>
        <v>746.1595968</v>
      </c>
      <c r="CH11" s="51"/>
      <c r="CI11" s="50">
        <f>'2005A-2015A'!$C11*CJ$6</f>
        <v>38111.307</v>
      </c>
      <c r="CJ11" s="50">
        <f>'2005A-2015A'!$D11*CJ$6</f>
        <v>952.7826749999999</v>
      </c>
      <c r="CK11" s="50">
        <f>CI11+CJ11</f>
        <v>39064.089675</v>
      </c>
      <c r="CL11" s="50">
        <f>'2005A-2015A'!$F11*CJ$6</f>
        <v>1560.3695862</v>
      </c>
      <c r="CM11" s="50">
        <f>'2005A-2015A'!$G11*CJ$6</f>
        <v>466.3386528</v>
      </c>
      <c r="CN11" s="51"/>
      <c r="CO11" s="50">
        <f>'2005A-2015A'!$C11*CP$6</f>
        <v>8003.580000000001</v>
      </c>
      <c r="CP11" s="50">
        <f>'2005A-2015A'!$D11*CP$6</f>
        <v>200.08950000000002</v>
      </c>
      <c r="CQ11" s="50">
        <f>CO11+CP11</f>
        <v>8203.6695</v>
      </c>
      <c r="CR11" s="50">
        <f>'2005A-2015A'!$F11*CP$6</f>
        <v>327.686028</v>
      </c>
      <c r="CS11" s="50">
        <f>'2005A-2015A'!$G11*CP$6</f>
        <v>97.933632</v>
      </c>
      <c r="CT11" s="51"/>
      <c r="CU11" s="50">
        <f>'2005A-2015A'!$C11*CV$6</f>
        <v>51589.8435</v>
      </c>
      <c r="CV11" s="50">
        <f>'2005A-2015A'!$D11*CV$6</f>
        <v>1289.7460875</v>
      </c>
      <c r="CW11" s="50">
        <f>CU11+CV11</f>
        <v>52879.589587500006</v>
      </c>
      <c r="CX11" s="50">
        <f>'2005A-2015A'!$F11*CV$6</f>
        <v>2112.2136471</v>
      </c>
      <c r="CY11" s="50">
        <f>'2005A-2015A'!$G11*CV$6</f>
        <v>631.2651024</v>
      </c>
      <c r="CZ11" s="51"/>
      <c r="DA11" s="50">
        <f>'2005A-2015A'!$C11*DB$6</f>
        <v>58178.893500000006</v>
      </c>
      <c r="DB11" s="50">
        <f>'2005A-2015A'!$D11*DB$6</f>
        <v>1454.4723375</v>
      </c>
      <c r="DC11" s="50">
        <f>DA11+DB11</f>
        <v>59633.36583750001</v>
      </c>
      <c r="DD11" s="50">
        <f>'2005A-2015A'!$F11*DB$6</f>
        <v>2381.9853771000003</v>
      </c>
      <c r="DE11" s="50">
        <f>'2005A-2015A'!$G11*DB$6</f>
        <v>711.8902224000001</v>
      </c>
      <c r="DF11" s="51"/>
      <c r="DG11" s="50">
        <f>'2005A-2015A'!$C11*DH$6</f>
        <v>9632.7075</v>
      </c>
      <c r="DH11" s="50">
        <f>'2005A-2015A'!$D11*DH$6</f>
        <v>240.8176875</v>
      </c>
      <c r="DI11" s="50">
        <f>DG11+DH11</f>
        <v>9873.525187500001</v>
      </c>
      <c r="DJ11" s="50">
        <f>'2005A-2015A'!$F11*DH$6</f>
        <v>394.38646950000003</v>
      </c>
      <c r="DK11" s="50">
        <f>'2005A-2015A'!$G11*DH$6</f>
        <v>117.868008</v>
      </c>
      <c r="DL11" s="51"/>
      <c r="DM11" s="50">
        <f>'2005A-2015A'!$C11*DN$6</f>
        <v>38172.966</v>
      </c>
      <c r="DN11" s="50">
        <f>'2005A-2015A'!$D11*DN$6</f>
        <v>954.3241499999999</v>
      </c>
      <c r="DO11" s="50">
        <f>DM11+DN11</f>
        <v>39127.29015</v>
      </c>
      <c r="DP11" s="50">
        <f>'2005A-2015A'!$F11*DN$6</f>
        <v>1562.8940556</v>
      </c>
      <c r="DQ11" s="50">
        <f>'2005A-2015A'!$G11*DN$6</f>
        <v>467.09312639999996</v>
      </c>
      <c r="DR11" s="51"/>
      <c r="DS11" s="50">
        <f>'2005A-2015A'!$C11*DT$6</f>
        <v>517.452</v>
      </c>
      <c r="DT11" s="50">
        <f>'2005A-2015A'!$D11*DT$6</f>
        <v>12.9363</v>
      </c>
      <c r="DU11" s="50">
        <f>DS11+DT11</f>
        <v>530.3883</v>
      </c>
      <c r="DV11" s="50">
        <f>'2005A-2015A'!$F11*DT$6</f>
        <v>21.185743199999997</v>
      </c>
      <c r="DW11" s="50">
        <f>'2005A-2015A'!$G11*DT$6</f>
        <v>6.3316608</v>
      </c>
      <c r="DX11" s="51"/>
      <c r="DY11" s="50">
        <f>'2005A-2015A'!$C11*DZ$6</f>
        <v>36289.9485</v>
      </c>
      <c r="DZ11" s="50">
        <f>'2005A-2015A'!$D11*DZ$6</f>
        <v>907.2487124999999</v>
      </c>
      <c r="EA11" s="50">
        <f>DY11+DZ11</f>
        <v>37197.197212499996</v>
      </c>
      <c r="EB11" s="50">
        <f>'2005A-2015A'!$F11*DZ$6</f>
        <v>1485.7987400999998</v>
      </c>
      <c r="EC11" s="50">
        <f>'2005A-2015A'!$G11*DZ$6</f>
        <v>444.0520944</v>
      </c>
      <c r="ED11" s="51"/>
      <c r="EE11" s="50">
        <f>'2005A-2015A'!$C11*EF$6</f>
        <v>15533.232</v>
      </c>
      <c r="EF11" s="50">
        <f>'2005A-2015A'!$D11*EF$6</f>
        <v>388.3308</v>
      </c>
      <c r="EG11" s="50">
        <f>EE11+EF11</f>
        <v>15921.5628</v>
      </c>
      <c r="EH11" s="50">
        <f>'2005A-2015A'!$F11*EF$6</f>
        <v>635.9682912</v>
      </c>
      <c r="EI11" s="50">
        <f>'2005A-2015A'!$G11*EF$6</f>
        <v>190.0681728</v>
      </c>
      <c r="EJ11" s="51"/>
      <c r="EK11" s="50">
        <f>'2005A-2015A'!$C11*EL$6</f>
        <v>29764.9755</v>
      </c>
      <c r="EL11" s="50">
        <f>'2005A-2015A'!$D11*EL$6</f>
        <v>744.1243875</v>
      </c>
      <c r="EM11" s="50">
        <f>EK11+EL11</f>
        <v>30509.0998875</v>
      </c>
      <c r="EN11" s="50">
        <f>'2005A-2015A'!$F11*EL$6</f>
        <v>1218.6504783</v>
      </c>
      <c r="EO11" s="50">
        <f>'2005A-2015A'!$G11*EL$6</f>
        <v>364.2110352</v>
      </c>
      <c r="EP11" s="50"/>
      <c r="EQ11" s="50"/>
      <c r="ER11" s="50"/>
      <c r="ES11" s="50"/>
    </row>
    <row r="12" spans="1:149" ht="12.75">
      <c r="A12" s="2"/>
      <c r="C12" s="51"/>
      <c r="D12" s="51"/>
      <c r="E12" s="51"/>
      <c r="F12" s="51"/>
      <c r="G12" s="51"/>
      <c r="H12" s="50"/>
      <c r="I12" s="51"/>
      <c r="J12" s="51"/>
      <c r="K12" s="51"/>
      <c r="L12" s="51"/>
      <c r="M12" s="51"/>
      <c r="N12" s="50"/>
      <c r="O12" s="51"/>
      <c r="P12" s="51"/>
      <c r="Q12" s="51"/>
      <c r="R12" s="51"/>
      <c r="S12" s="51"/>
      <c r="T12" s="50"/>
      <c r="U12" s="50"/>
      <c r="V12" s="50"/>
      <c r="W12" s="51"/>
      <c r="X12" s="51"/>
      <c r="Y12" s="51"/>
      <c r="Z12" s="50"/>
      <c r="AA12" s="51"/>
      <c r="AB12" s="51"/>
      <c r="AC12" s="51"/>
      <c r="AD12" s="51"/>
      <c r="AE12" s="51"/>
      <c r="AF12" s="50"/>
      <c r="AG12" s="51"/>
      <c r="AH12" s="51"/>
      <c r="AI12" s="51"/>
      <c r="AJ12" s="51"/>
      <c r="AK12" s="51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1"/>
      <c r="DH12" s="51"/>
      <c r="DI12" s="51"/>
      <c r="DJ12" s="51"/>
      <c r="DK12" s="51"/>
      <c r="DL12" s="50"/>
      <c r="DM12" s="51"/>
      <c r="DN12" s="51"/>
      <c r="DO12" s="51"/>
      <c r="DP12" s="51"/>
      <c r="DQ12" s="51"/>
      <c r="DR12" s="50"/>
      <c r="DS12" s="51"/>
      <c r="DT12" s="51"/>
      <c r="DU12" s="51"/>
      <c r="DV12" s="51"/>
      <c r="DW12" s="51"/>
      <c r="DX12" s="50"/>
      <c r="DY12" s="51"/>
      <c r="DZ12" s="51"/>
      <c r="EA12" s="51"/>
      <c r="EB12" s="51"/>
      <c r="EC12" s="51"/>
      <c r="ED12" s="50"/>
      <c r="EE12" s="51"/>
      <c r="EF12" s="51"/>
      <c r="EG12" s="51"/>
      <c r="EH12" s="51"/>
      <c r="EI12" s="51"/>
      <c r="EJ12" s="50"/>
      <c r="EK12" s="51"/>
      <c r="EL12" s="51"/>
      <c r="EM12" s="51"/>
      <c r="EN12" s="50"/>
      <c r="EO12" s="50"/>
      <c r="EP12" s="50"/>
      <c r="EQ12" s="50"/>
      <c r="ER12" s="50"/>
      <c r="ES12" s="50"/>
    </row>
    <row r="13" spans="1:149" ht="13.5" thickBot="1">
      <c r="A13" s="15" t="s">
        <v>0</v>
      </c>
      <c r="C13" s="52">
        <f>SUM(C8:C12)</f>
        <v>300229.096</v>
      </c>
      <c r="D13" s="52">
        <f>SUM(D8:D12)</f>
        <v>22695.1334</v>
      </c>
      <c r="E13" s="52">
        <f>SUM(E8:E12)</f>
        <v>322924.22939999995</v>
      </c>
      <c r="F13" s="52">
        <f>SUM(F8:F12)</f>
        <v>25167.0789408</v>
      </c>
      <c r="G13" s="52">
        <f>SUM(G8:G12)</f>
        <v>7521.5396352</v>
      </c>
      <c r="H13" s="52"/>
      <c r="I13" s="52">
        <f>SUM(I8:I12)</f>
        <v>608324.8330000001</v>
      </c>
      <c r="J13" s="52">
        <f>SUM(J8:J12)</f>
        <v>45984.927575</v>
      </c>
      <c r="K13" s="52">
        <f>SUM(K8:K12)</f>
        <v>654309.760575</v>
      </c>
      <c r="L13" s="52">
        <f>SUM(L8:L12)</f>
        <v>50993.5888884</v>
      </c>
      <c r="M13" s="52">
        <f>SUM(M8:M12)</f>
        <v>15240.1596096</v>
      </c>
      <c r="N13" s="52">
        <f>SUM(N8:N12)</f>
        <v>0</v>
      </c>
      <c r="O13" s="52">
        <f>SUM(O8:O12)</f>
        <v>18708.220999999998</v>
      </c>
      <c r="P13" s="52">
        <f>SUM(P8:P12)</f>
        <v>1414.205275</v>
      </c>
      <c r="Q13" s="52">
        <f>SUM(Q8:Q12)</f>
        <v>20122.426274999998</v>
      </c>
      <c r="R13" s="52">
        <f>SUM(R8:R12)</f>
        <v>1568.2399908</v>
      </c>
      <c r="S13" s="52">
        <f>SUM(S8:S12)</f>
        <v>468.6908352</v>
      </c>
      <c r="T13" s="52">
        <f>SUM(T8:T12)</f>
        <v>0</v>
      </c>
      <c r="U13" s="52">
        <f>SUM(U8:U12)</f>
        <v>164510.93800000002</v>
      </c>
      <c r="V13" s="52">
        <f>SUM(V8:V12)</f>
        <v>12435.828950000003</v>
      </c>
      <c r="W13" s="52">
        <f>SUM(W8:W12)</f>
        <v>176946.76695000002</v>
      </c>
      <c r="X13" s="52">
        <f>SUM(X8:X12)</f>
        <v>13790.334842400001</v>
      </c>
      <c r="Y13" s="52">
        <f>SUM(Y8:Y12)</f>
        <v>4121.4377856</v>
      </c>
      <c r="Z13" s="52">
        <f>SUM(Z8:Z12)</f>
        <v>0</v>
      </c>
      <c r="AA13" s="52">
        <f>SUM(AA8:AA12)</f>
        <v>212229.24300000002</v>
      </c>
      <c r="AB13" s="52">
        <f>SUM(AB8:AB12)</f>
        <v>16042.985325000001</v>
      </c>
      <c r="AC13" s="52">
        <f>SUM(AC8:AC12)</f>
        <v>228272.22832500003</v>
      </c>
      <c r="AD13" s="52">
        <f>SUM(AD8:AD12)</f>
        <v>17790.3813564</v>
      </c>
      <c r="AE13" s="52">
        <f>SUM(AE8:AE12)</f>
        <v>5316.9086016</v>
      </c>
      <c r="AF13" s="52">
        <f>SUM(AF8:AF12)</f>
        <v>0</v>
      </c>
      <c r="AG13" s="52">
        <f>SUM(AG8:AG12)</f>
        <v>10533.339</v>
      </c>
      <c r="AH13" s="52">
        <f>SUM(AH8:AH12)</f>
        <v>796.243725</v>
      </c>
      <c r="AI13" s="52">
        <f>SUM(AI8:AI12)</f>
        <v>11329.582725</v>
      </c>
      <c r="AJ13" s="52">
        <f>SUM(AJ8:AJ12)</f>
        <v>882.9702972</v>
      </c>
      <c r="AK13" s="52">
        <f>SUM(AK8:AK12)</f>
        <v>263.8882368</v>
      </c>
      <c r="AL13" s="52">
        <f>SUM(AL8:AL12)</f>
        <v>0</v>
      </c>
      <c r="AM13" s="52">
        <f>SUM(AM8:AM12)</f>
        <v>46203.082</v>
      </c>
      <c r="AN13" s="52">
        <f>SUM(AN8:AN12)</f>
        <v>3492.61655</v>
      </c>
      <c r="AO13" s="52">
        <f>SUM(AO8:AO12)</f>
        <v>49695.69855</v>
      </c>
      <c r="AP13" s="52">
        <f>SUM(AP8:AP12)</f>
        <v>3873.0310536</v>
      </c>
      <c r="AQ13" s="52">
        <f>SUM(AQ8:AQ12)</f>
        <v>1157.5104384</v>
      </c>
      <c r="AR13" s="52">
        <f>SUM(AR8:AR12)</f>
        <v>0</v>
      </c>
      <c r="AS13" s="52">
        <f>SUM(AS8:AS12)</f>
        <v>73624.721</v>
      </c>
      <c r="AT13" s="52">
        <f>SUM(AT8:AT12)</f>
        <v>5565.492775</v>
      </c>
      <c r="AU13" s="52">
        <f>SUM(AU8:AU12)</f>
        <v>79190.21377500001</v>
      </c>
      <c r="AV13" s="52">
        <f>SUM(AV8:AV12)</f>
        <v>6171.684190800001</v>
      </c>
      <c r="AW13" s="52">
        <f>SUM(AW8:AW12)</f>
        <v>1844.4956352000002</v>
      </c>
      <c r="AX13" s="52">
        <f>SUM(AX8:AX12)</f>
        <v>0</v>
      </c>
      <c r="AY13" s="52">
        <f>SUM(AY8:AY12)</f>
        <v>227242.11500000002</v>
      </c>
      <c r="AZ13" s="52">
        <f>SUM(AZ8:AZ12)</f>
        <v>17177.849125</v>
      </c>
      <c r="BA13" s="52">
        <f>SUM(BA8:BA12)</f>
        <v>244419.964125</v>
      </c>
      <c r="BB13" s="52">
        <f>SUM(BB8:BB12)</f>
        <v>19048.854102</v>
      </c>
      <c r="BC13" s="52">
        <f>SUM(BC8:BC12)</f>
        <v>5693.021088</v>
      </c>
      <c r="BD13" s="52">
        <f>SUM(BD8:BD12)</f>
        <v>0</v>
      </c>
      <c r="BE13" s="52">
        <f>SUM(BE8:BE12)</f>
        <v>14536.929</v>
      </c>
      <c r="BF13" s="52">
        <f>SUM(BF8:BF12)</f>
        <v>1098.8859750000001</v>
      </c>
      <c r="BG13" s="52">
        <f>SUM(BG8:BG12)</f>
        <v>15635.814975000001</v>
      </c>
      <c r="BH13" s="52">
        <f>SUM(BH8:BH12)</f>
        <v>1218.5762292</v>
      </c>
      <c r="BI13" s="52">
        <f>SUM(BI8:BI12)</f>
        <v>364.1888448</v>
      </c>
      <c r="BJ13" s="52">
        <f>SUM(BJ8:BJ12)</f>
        <v>0</v>
      </c>
      <c r="BK13" s="52">
        <f>SUM(BK8:BK12)</f>
        <v>2948.9570000000003</v>
      </c>
      <c r="BL13" s="52">
        <f>SUM(BL8:BL12)</f>
        <v>222.91967499999998</v>
      </c>
      <c r="BM13" s="52">
        <f>SUM(BM8:BM12)</f>
        <v>3171.8766750000004</v>
      </c>
      <c r="BN13" s="52">
        <f>SUM(BN8:BN12)</f>
        <v>247.2000036</v>
      </c>
      <c r="BO13" s="52">
        <f>SUM(BO8:BO12)</f>
        <v>73.8792384</v>
      </c>
      <c r="BP13" s="52">
        <f>SUM(BP8:BP12)</f>
        <v>0</v>
      </c>
      <c r="BQ13" s="52">
        <f>SUM(BQ8:BQ12)</f>
        <v>834304.4589999999</v>
      </c>
      <c r="BR13" s="52">
        <f>SUM(BR8:BR12)</f>
        <v>63067.34172499999</v>
      </c>
      <c r="BS13" s="52">
        <f>SUM(BS8:BS12)</f>
        <v>897371.8007249999</v>
      </c>
      <c r="BT13" s="52">
        <f>SUM(BT8:BT12)</f>
        <v>69936.6132732</v>
      </c>
      <c r="BU13" s="52">
        <f>SUM(BU8:BU12)</f>
        <v>20901.5519808</v>
      </c>
      <c r="BV13" s="52">
        <f>SUM(BV8:BV12)</f>
        <v>0</v>
      </c>
      <c r="BW13" s="52">
        <f>SUM(BW8:BW12)</f>
        <v>28362.895999999997</v>
      </c>
      <c r="BX13" s="52">
        <f>SUM(BX8:BX12)</f>
        <v>2144.0283999999997</v>
      </c>
      <c r="BY13" s="52">
        <f>SUM(BY8:BY12)</f>
        <v>30506.924399999996</v>
      </c>
      <c r="BZ13" s="52">
        <f>SUM(BZ8:BZ12)</f>
        <v>2377.5551808</v>
      </c>
      <c r="CA13" s="52">
        <f>SUM(CA8:CA12)</f>
        <v>710.5661951999999</v>
      </c>
      <c r="CB13" s="52">
        <f>SUM(CB8:CB12)</f>
        <v>0</v>
      </c>
      <c r="CC13" s="52">
        <f>SUM(CC8:CC12)</f>
        <v>119134.55600000001</v>
      </c>
      <c r="CD13" s="52">
        <f>SUM(CD8:CD12)</f>
        <v>9005.7049</v>
      </c>
      <c r="CE13" s="52">
        <f>SUM(CE8:CE12)</f>
        <v>128140.2609</v>
      </c>
      <c r="CF13" s="52">
        <f>SUM(CF8:CF12)</f>
        <v>9986.6029488</v>
      </c>
      <c r="CG13" s="52">
        <f>SUM(CG8:CG12)</f>
        <v>2984.6383872</v>
      </c>
      <c r="CH13" s="52">
        <f>SUM(CH8:CH12)</f>
        <v>0</v>
      </c>
      <c r="CI13" s="52">
        <f>SUM(CI8:CI12)</f>
        <v>74457.326</v>
      </c>
      <c r="CJ13" s="52">
        <f>SUM(CJ8:CJ12)</f>
        <v>5628.43165</v>
      </c>
      <c r="CK13" s="52">
        <f>SUM(CK8:CK12)</f>
        <v>80085.75765</v>
      </c>
      <c r="CL13" s="52">
        <f>SUM(CL8:CL12)</f>
        <v>6241.4783448</v>
      </c>
      <c r="CM13" s="52">
        <f>SUM(CM8:CM12)</f>
        <v>1865.3546112</v>
      </c>
      <c r="CN13" s="52">
        <f>SUM(CN8:CN12)</f>
        <v>0</v>
      </c>
      <c r="CO13" s="52">
        <f>SUM(CO8:CO12)</f>
        <v>15636.440000000002</v>
      </c>
      <c r="CP13" s="52">
        <f>SUM(CP8:CP12)</f>
        <v>1182.001</v>
      </c>
      <c r="CQ13" s="52">
        <f>SUM(CQ8:CQ12)</f>
        <v>16818.441</v>
      </c>
      <c r="CR13" s="52">
        <f>SUM(CR8:CR12)</f>
        <v>1310.744112</v>
      </c>
      <c r="CS13" s="52">
        <f>SUM(CS8:CS12)</f>
        <v>391.734528</v>
      </c>
      <c r="CT13" s="52">
        <f>SUM(CT8:CT12)</f>
        <v>0</v>
      </c>
      <c r="CU13" s="52">
        <f>SUM(CU8:CU12)</f>
        <v>100790.083</v>
      </c>
      <c r="CV13" s="52">
        <f>SUM(CV8:CV12)</f>
        <v>7618.996324999999</v>
      </c>
      <c r="CW13" s="52">
        <f>SUM(CW8:CW12)</f>
        <v>108409.079325</v>
      </c>
      <c r="CX13" s="52">
        <f>SUM(CX8:CX12)</f>
        <v>8448.8545884</v>
      </c>
      <c r="CY13" s="52">
        <f>SUM(CY8:CY12)</f>
        <v>2525.0604096</v>
      </c>
      <c r="CZ13" s="52">
        <f>SUM(CZ8:CZ12)</f>
        <v>0</v>
      </c>
      <c r="DA13" s="52">
        <f>SUM(DA8:DA12)</f>
        <v>113662.98300000001</v>
      </c>
      <c r="DB13" s="52">
        <f>SUM(DB8:DB12)</f>
        <v>8592.093825</v>
      </c>
      <c r="DC13" s="52">
        <f>SUM(DC8:DC12)</f>
        <v>122255.07682500001</v>
      </c>
      <c r="DD13" s="52">
        <f>SUM(DD8:DD12)</f>
        <v>9527.941508400001</v>
      </c>
      <c r="DE13" s="52">
        <f>SUM(DE8:DE12)</f>
        <v>2847.5608896000003</v>
      </c>
      <c r="DF13" s="52">
        <f>SUM(DF8:DF12)</f>
        <v>0</v>
      </c>
      <c r="DG13" s="52">
        <f>SUM(DG8:DG12)</f>
        <v>18819.235</v>
      </c>
      <c r="DH13" s="52">
        <f>SUM(DH8:DH12)</f>
        <v>1422.597125</v>
      </c>
      <c r="DI13" s="52">
        <f>SUM(DI8:DI12)</f>
        <v>20241.832125</v>
      </c>
      <c r="DJ13" s="52">
        <f>SUM(DJ8:DJ12)</f>
        <v>1577.5458780000001</v>
      </c>
      <c r="DK13" s="52">
        <f>SUM(DK8:DK12)</f>
        <v>471.472032</v>
      </c>
      <c r="DL13" s="52">
        <f>SUM(DL8:DL12)</f>
        <v>0</v>
      </c>
      <c r="DM13" s="52">
        <f>SUM(DM8:DM12)</f>
        <v>74577.788</v>
      </c>
      <c r="DN13" s="52">
        <f>SUM(DN8:DN12)</f>
        <v>5637.537700000001</v>
      </c>
      <c r="DO13" s="52">
        <f>SUM(DO8:DO12)</f>
        <v>80215.3257</v>
      </c>
      <c r="DP13" s="52">
        <f>SUM(DP8:DP12)</f>
        <v>6251.5762224</v>
      </c>
      <c r="DQ13" s="52">
        <f>SUM(DQ8:DQ12)</f>
        <v>1868.3725055999998</v>
      </c>
      <c r="DR13" s="52">
        <f>SUM(DR8:DR12)</f>
        <v>0</v>
      </c>
      <c r="DS13" s="52">
        <f>SUM(DS8:DS12)</f>
        <v>1010.9359999999999</v>
      </c>
      <c r="DT13" s="52">
        <f>SUM(DT8:DT12)</f>
        <v>76.4194</v>
      </c>
      <c r="DU13" s="52">
        <f>SUM(DU8:DU12)</f>
        <v>1087.3554</v>
      </c>
      <c r="DV13" s="52">
        <f>SUM(DV8:DV12)</f>
        <v>84.74297279999999</v>
      </c>
      <c r="DW13" s="52">
        <f>SUM(DW8:DW12)</f>
        <v>25.3266432</v>
      </c>
      <c r="DX13" s="52">
        <f>SUM(DX8:DX12)</f>
        <v>0</v>
      </c>
      <c r="DY13" s="52">
        <f>SUM(DY8:DY12)</f>
        <v>70898.973</v>
      </c>
      <c r="DZ13" s="52">
        <f>SUM(DZ8:DZ12)</f>
        <v>5359.446075</v>
      </c>
      <c r="EA13" s="52">
        <f>SUM(EA8:EA12)</f>
        <v>76258.419075</v>
      </c>
      <c r="EB13" s="52">
        <f>SUM(EB8:EB12)</f>
        <v>5943.194960399999</v>
      </c>
      <c r="EC13" s="52">
        <f>SUM(EC8:EC12)</f>
        <v>1776.2083776</v>
      </c>
      <c r="ED13" s="52">
        <f>SUM(ED8:ED12)</f>
        <v>0</v>
      </c>
      <c r="EE13" s="52">
        <f>SUM(EE8:EE12)</f>
        <v>30346.976000000002</v>
      </c>
      <c r="EF13" s="52">
        <f>SUM(EF8:EF12)</f>
        <v>2294.0104</v>
      </c>
      <c r="EG13" s="52">
        <f>SUM(EG8:EG12)</f>
        <v>32640.9864</v>
      </c>
      <c r="EH13" s="52">
        <f>SUM(EH8:EH12)</f>
        <v>2543.8731648</v>
      </c>
      <c r="EI13" s="52">
        <f>SUM(EI8:EI12)</f>
        <v>760.2726912</v>
      </c>
      <c r="EJ13" s="52">
        <f>SUM(EJ8:EJ12)</f>
        <v>0</v>
      </c>
      <c r="EK13" s="52">
        <f>SUM(EK8:EK12)</f>
        <v>58151.259000000005</v>
      </c>
      <c r="EL13" s="52">
        <f>SUM(EL8:EL12)</f>
        <v>4395.811725</v>
      </c>
      <c r="EM13" s="52">
        <f>SUM(EM8:EM12)</f>
        <v>62547.070725</v>
      </c>
      <c r="EN13" s="52">
        <f>SUM(EN8:EN12)</f>
        <v>4874.6019132</v>
      </c>
      <c r="EO13" s="52">
        <f>SUM(EO8:EO12)</f>
        <v>1456.8441408</v>
      </c>
      <c r="EP13" s="50"/>
      <c r="EQ13" s="50"/>
      <c r="ER13" s="50"/>
      <c r="ES13" s="50"/>
    </row>
    <row r="14" ht="13.5" thickTop="1"/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2019-02-11T14:36:49Z</cp:lastPrinted>
  <dcterms:created xsi:type="dcterms:W3CDTF">1998-02-23T20:58:01Z</dcterms:created>
  <dcterms:modified xsi:type="dcterms:W3CDTF">2020-01-22T21:12:03Z</dcterms:modified>
  <cp:category/>
  <cp:version/>
  <cp:contentType/>
  <cp:contentStatus/>
</cp:coreProperties>
</file>