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598" activeTab="1"/>
  </bookViews>
  <sheets>
    <sheet name="matrix by class - Attachment A" sheetId="1" r:id="rId1"/>
    <sheet name="Matrix by category-Attach B  " sheetId="2" r:id="rId2"/>
    <sheet name="Summary - Attachment C" sheetId="3" r:id="rId3"/>
  </sheets>
  <definedNames>
    <definedName name="_xlnm.Print_Area" localSheetId="1">'Matrix by category-Attach B  '!$A$1:$P$38</definedName>
    <definedName name="_xlnm.Print_Area" localSheetId="0">'matrix by class - Attachment A'!$A$1:$O$14</definedName>
    <definedName name="_xlnm.Print_Area" localSheetId="2">'Summary - Attachment C'!$A$1:$F$409</definedName>
    <definedName name="_xlnm.Print_Titles" localSheetId="2">'Summary - Attachment C'!$1:$2</definedName>
  </definedNames>
  <calcPr fullCalcOnLoad="1"/>
</workbook>
</file>

<file path=xl/sharedStrings.xml><?xml version="1.0" encoding="utf-8"?>
<sst xmlns="http://schemas.openxmlformats.org/spreadsheetml/2006/main" count="2048" uniqueCount="491">
  <si>
    <t>Expand help desk service to 24/7 coverage through an outsourcing contract that also provided email and webchat capabilities.</t>
  </si>
  <si>
    <t>Downsized the Office of Institutional Advancement</t>
  </si>
  <si>
    <t>Realignment of responsibilities in Financial Operations area; reduction of one staff member</t>
  </si>
  <si>
    <t>Opening of CSU convenience store</t>
  </si>
  <si>
    <t>Reduced one Bell-Atlantic IVN classroom</t>
  </si>
  <si>
    <t>Completed negotiations with AFSCME &amp; MCEA thereby eliminating the need for consulting services</t>
  </si>
  <si>
    <t>Service Center charges waived in exchange for leading the implementation of PeopleSoft financials</t>
  </si>
  <si>
    <t>Streamlined Graduate recruitment &amp; Admissions: discontinued mailings of GRE &amp; TEOFL booklets; mailed CD catalogs instead of paper</t>
  </si>
  <si>
    <t>Re-organized the support of Budget Office &amp; General Accounting relating to PeopleSoft Finance module &amp; reassigned one position</t>
  </si>
  <si>
    <t>Created new business services center in Student Affairs by consolidating existing areas; eliminating one position</t>
  </si>
  <si>
    <t>Consolidated multicultural and diversity programming program offerings by multiple departments into a single office</t>
  </si>
  <si>
    <t>Replaced High Temperature Hot Water Boiler through Energy Performance Contract to increase energy efficiency</t>
  </si>
  <si>
    <t>Secured scholarships &amp; marketing support from Coca Cola</t>
  </si>
  <si>
    <t>Use of in-house generated letterhead in place of commercially pre-printed material</t>
  </si>
  <si>
    <t>Outsource grounds maintenance outside the campus Loop Road resulting in the elimination of three grounds keepers</t>
  </si>
  <si>
    <t>Outsourced snow removal contract</t>
  </si>
  <si>
    <t>Outsourced the preparation of the Indirect Cost Proposal for calculating university overhead rate</t>
  </si>
  <si>
    <t>Reassigned position relating to IRB and human and animal subjects to support federal compliance requirements</t>
  </si>
  <si>
    <t>Discounted Microsoft site license for students and re-allocated to other technology initiatives</t>
  </si>
  <si>
    <t>Use of Social Work &amp; Psychology faculty in place of full-time Counseling Center staff to provide needed services</t>
  </si>
  <si>
    <t>Increased use of e-mail for recruitment &amp; admission processes, eliminating direct mailings</t>
  </si>
  <si>
    <t>Reduction in liabilities &amp; loss of materials &amp; equip through the implementation of an integrated campus-wide life&amp;safety security systems</t>
  </si>
  <si>
    <t>Purchase of surplus equipment in lieu of new equipment</t>
  </si>
  <si>
    <t>Discontinued storage leases due to improved delivery &amp; storage systems</t>
  </si>
  <si>
    <t>Reorganization of IT Division under the Administrative Affairs directorate resulting in the elimination of a vice president position</t>
  </si>
  <si>
    <t>Savings from deferring two staff positions and use of PHR</t>
  </si>
  <si>
    <t>Total E&amp;E Workgroup Related Value</t>
  </si>
  <si>
    <t>Total Ongoing USM Efficiency Program Value</t>
  </si>
  <si>
    <t>Total Effectiveness &amp; Efficiency Workgroup Related Value</t>
  </si>
  <si>
    <t>Use of contingent and student work pool</t>
  </si>
  <si>
    <t>Upgraded Anti Virus Programs eliminating potentially infected systems</t>
  </si>
  <si>
    <t>Streamlined recruiting &amp; retention procedures to ensure consistency &amp; quality of service &amp; higher return on employee resources</t>
  </si>
  <si>
    <t>Implemented a Financial Aid Call Center that also included Bursar Office calls</t>
  </si>
  <si>
    <t>Combined two undergraduate schedules of classes into one</t>
  </si>
  <si>
    <t>Standardization of Firewall, Intrusion Detection Systems &amp; Networking Monitoring solutions allowing for better rates</t>
  </si>
  <si>
    <t>Implemented enhanced menu routing to front-end all incoming calls; reduced number of calls to third party call center</t>
  </si>
  <si>
    <t>Grade rolls sent to faculty and students electronically, rather than via USPS</t>
  </si>
  <si>
    <t>Total Non T&amp;F revenue related improvement:</t>
  </si>
  <si>
    <t>Total Budget Reductions</t>
  </si>
  <si>
    <t>Total Non Tuition &amp; Fee Revenue</t>
  </si>
  <si>
    <t>Implementation of PeopleSoft for more efficient accounting, procurement, budgeting &amp; human resources systems</t>
  </si>
  <si>
    <t>Use of automated system to load journal entries vs. former manual process</t>
  </si>
  <si>
    <t>Increase revenue producing events in Cole Field House</t>
  </si>
  <si>
    <t>Bowie State University Mini Grant</t>
  </si>
  <si>
    <t>Consolidation of hazardous waste from off-site facilities</t>
  </si>
  <si>
    <t>Debt on Capstone South Commons Student Housing, Building 5 &amp; 6</t>
  </si>
  <si>
    <t>Defer computer replacement  in Judicial Programs Department</t>
  </si>
  <si>
    <t>Develop a "golf package" with the Marriott at UMUC</t>
  </si>
  <si>
    <t>Eliminate professional conference travel in Student Affairs department</t>
  </si>
  <si>
    <t>Eliminate some Summer Residents Assistants</t>
  </si>
  <si>
    <t>Eliminate travel by Golf Course employees to association meetings</t>
  </si>
  <si>
    <t>Elimination of systems analyst function in HR and layoff of employee; in-sourcing function to Office of Comptroller</t>
  </si>
  <si>
    <t>Fulltime staff member in Judicial Programs moved to part-time</t>
  </si>
  <si>
    <t>Hiring students through work study program at the Golf Course</t>
  </si>
  <si>
    <t>Increase services by Dining Services and patronage in retail operations to address needs of campus apartment students</t>
  </si>
  <si>
    <t>In-house parking garage cleaning and divert funds to cover hourly staff salary increases</t>
  </si>
  <si>
    <t>Hiring freeze within the Student Union and restructuring of operations</t>
  </si>
  <si>
    <t>MD State Highway Administration Mini Grant for Public Safety</t>
  </si>
  <si>
    <t>Maintenance for Shuttle done in-house</t>
  </si>
  <si>
    <t>Deferred furnishings/equipment for new &amp; renovated Student Union space</t>
  </si>
  <si>
    <t>Grant for the Kitchen Fire Safety Program</t>
  </si>
  <si>
    <t>Office of Crime Control and Prevention Bulletproof Vest Partnership Grant</t>
  </si>
  <si>
    <t>Opening of Coffee Cart in Physics Building</t>
  </si>
  <si>
    <t>Opening of new Phase III locations in food court in Stamp Student Union</t>
  </si>
  <si>
    <t>Payment for annual flu shot to faculty &amp; staff will require recipients to pay during visit; eliminate billing process</t>
  </si>
  <si>
    <t>Prince George's County School System contractual revenue source</t>
  </si>
  <si>
    <t>Purchase and implementation of a consolidated Facilities Management System</t>
  </si>
  <si>
    <t>Purchase of two new mowers for the Golf Course from Demo program instead of buying new</t>
  </si>
  <si>
    <t>Reduced Research Magazine publication to once a year; reduced mailing costs</t>
  </si>
  <si>
    <t>Reduced state funding for UM Center for Quality &amp; Productivity</t>
  </si>
  <si>
    <t>Reduction of ICA team travel due to a reduction in the number of flights to competitions</t>
  </si>
  <si>
    <t>Reorganization of Department of Procurement &amp; Supply</t>
  </si>
  <si>
    <t>Replacing 1 exempt and 2 non-exempt employees with 2 graduate assistants and 1 Contingent I contract employee</t>
  </si>
  <si>
    <t>River Road New Shuttle Route Agreement</t>
  </si>
  <si>
    <t>Golf Course is soliciting campus groups to order staff shirts through the Golf Course</t>
  </si>
  <si>
    <t>Two vacant nurse positions have been maintained by rescheduling of five nurses to 4/10 hour days rotation.</t>
  </si>
  <si>
    <t>UMUC Interconference Shuttle Agreement</t>
  </si>
  <si>
    <t>UMUC/DOTS agreement for Lot 1d spaces</t>
  </si>
  <si>
    <t>UMUC contractual revenue source for Public Safety</t>
  </si>
  <si>
    <t>Used donated computers in the Learning Assistance Lab instead of buying new ones</t>
  </si>
  <si>
    <t>Using Freelance Interpreters instead of Agency Interpreters whenever possible by Counseling Center</t>
  </si>
  <si>
    <t>ONGOING USM Efficiency PROGRAM:</t>
  </si>
  <si>
    <t>Utilize web-based technology (e-commerce) to expand services &amp; eliminate manual processes (Dining Services)</t>
  </si>
  <si>
    <t>Vagina Monologues Donation for Victim's Advocate program</t>
  </si>
  <si>
    <t>Washington Sports, Inc. contractual revenue source for Public Safety</t>
  </si>
  <si>
    <t>Creation of electronic dissertation submission process</t>
  </si>
  <si>
    <t>Consolidation of graduation clearance functions with the Office of the Registrar</t>
  </si>
  <si>
    <t>Elimination of Adult Basic Learning program and layoff of employee in HR Department</t>
  </si>
  <si>
    <t>Eliminate free USGA Handicap service to members</t>
  </si>
  <si>
    <t>Eliminate/curtail student staff pre-service training</t>
  </si>
  <si>
    <t>Delay re-hiring of two vacant positions (Assoc VP and Asst. VP-RE)</t>
  </si>
  <si>
    <t>"Freshman letter" sent to on-campus address in lieu of permanent address</t>
  </si>
  <si>
    <t>Recycle gas cylinders &amp; department brushes in the Environmental Safety</t>
  </si>
  <si>
    <t>Reduce pages &amp; copies of the Campus Recreation Services Brochure - published three times yearly</t>
  </si>
  <si>
    <t>Conferences &amp; Visitor Services rented seasonally used vehicles instead of purchasing</t>
  </si>
  <si>
    <t>Switch from cellular phone service from Nextel to T-Mobile (Shuttle &amp; Transportation Services)</t>
  </si>
  <si>
    <t>Consolidated Construction/Facilities Procurement Unit</t>
  </si>
  <si>
    <t>Consolidated I.T. staff with Comptroller staff in Procurement &amp; Supply Office</t>
  </si>
  <si>
    <t>Increase summer student staff housing fee</t>
  </si>
  <si>
    <t>Increase Conferences &amp; Visitor Services overhead/administrative indirect cost by 1% per anum</t>
  </si>
  <si>
    <t>ICA contractual revenue fro Public Safety</t>
  </si>
  <si>
    <t>Increased football ticket sales</t>
  </si>
  <si>
    <t>Creation of Circle of Partners-employers to support Career Ctr &amp; University efforts to provide career dev &amp; recruitment to students</t>
  </si>
  <si>
    <t>Powder Mill Village Transit Bus Service agreement</t>
  </si>
  <si>
    <t>Conduct Public Safety promotional process in-house; eliminated cost associated with outside vendors</t>
  </si>
  <si>
    <t>In-house renovation of Department of Transportation Services offices</t>
  </si>
  <si>
    <t>Relocation of ice cream plant from Animal Sciences to Dining Services</t>
  </si>
  <si>
    <t>Improved outreach mkting processes by contracting w/a shipper for delivery of mkting materials&amp;utilizing direct reservations for travel</t>
  </si>
  <si>
    <t>Fire Drill and inspection services provided to Private Public partnerships by Environmental Safety</t>
  </si>
  <si>
    <t>Fire Drill and inspection services provided to UMBI-CARB by Environmental Safety</t>
  </si>
  <si>
    <t>Safe Communities Mini Grant</t>
  </si>
  <si>
    <t>Elimination of one exempt position in HR and layoff of employee;  and re-distribute workload</t>
  </si>
  <si>
    <t>Redefined Housekeeper workload by adding recycling pick-up</t>
  </si>
  <si>
    <t>Director of Institute for Governmental Service will also serve as Director of Bureau of Governmental Research</t>
  </si>
  <si>
    <t>Increased space for offices by using vendor managed inventories fro Housekeeping Supplies</t>
  </si>
  <si>
    <t>Donation of network/LAN equipment from IBM for high-performance computing and wireless computing</t>
  </si>
  <si>
    <t>Combined resources of the Career Development Center &amp; Shriver Center to offer students one single point of entry for placement activities</t>
  </si>
  <si>
    <t>Provide incubator space for Spectro BioSciences</t>
  </si>
  <si>
    <t>New contract to provide laundry service to the residence halls</t>
  </si>
  <si>
    <t>University commitment in both Hagerstown and Frederick was reduced</t>
  </si>
  <si>
    <t>Reduced use of services through UMATS</t>
  </si>
  <si>
    <t>Renegotiation of campus wide MicroSoft agreement</t>
  </si>
  <si>
    <t>Expansion of CSU Nursing Center which serves the community</t>
  </si>
  <si>
    <t>Partnership with SU and Shore Transit to provide transportation for students between the two Universities</t>
  </si>
  <si>
    <t>Groundskeepers scaled back campus flower displays &amp; eliminated some herbicidal &amp; fertilizer treatments</t>
  </si>
  <si>
    <t>Use of on-line media and in-house printing for phone directory circulation</t>
  </si>
  <si>
    <t>Digitization of drawings/archiving in-house instead of outsourcing</t>
  </si>
  <si>
    <t>Deferred purchase of new vehicles for motor pool</t>
  </si>
  <si>
    <t>Provide forms electronically thereby reducing printing costs</t>
  </si>
  <si>
    <t>Consolidate undergraduate and graduate admissions processes</t>
  </si>
  <si>
    <t>Downgrade Institutional Advancement position from Associate VP to Director</t>
  </si>
  <si>
    <t>Implementation of UMCP On-line travel request/reimbursement system</t>
  </si>
  <si>
    <t>Eliminating mailing grade reports except to certain populations</t>
  </si>
  <si>
    <t>Implement an Image Document System for paper-intensive areas that is fully integrated with PeopleSoft</t>
  </si>
  <si>
    <t>Academic Computing instituted a policy for reducing the amount of paper provided for students printing documents</t>
  </si>
  <si>
    <t>A comprehensive audit of phone records resulted in the discovery of several discrepancies</t>
  </si>
  <si>
    <t>New customer price agreement with Verizon</t>
  </si>
  <si>
    <t>Savings on Gateway computer purchases through NAFEO contract</t>
  </si>
  <si>
    <t>Energy management system, equipment and controls leading to reduced energy consumption</t>
  </si>
  <si>
    <t>Indirect cost recoveries above prior year from increased contract &amp; grant activity</t>
  </si>
  <si>
    <t>Use of an overall preventive maintenance program reducing the number of unanticipated major maintenance needs</t>
  </si>
  <si>
    <t>TT surplus property compensation</t>
  </si>
  <si>
    <t>General Category</t>
  </si>
  <si>
    <t>cs</t>
  </si>
  <si>
    <t>CLASS</t>
  </si>
  <si>
    <t>GENERAL CATEGORY</t>
  </si>
  <si>
    <t>ITEM AND RESULT</t>
  </si>
  <si>
    <t>AMOUNT</t>
  </si>
  <si>
    <t>ca</t>
  </si>
  <si>
    <t>Business Process Reengineering</t>
  </si>
  <si>
    <t>Energy Conservation Program</t>
  </si>
  <si>
    <t>Mandatory Reallocation Process</t>
  </si>
  <si>
    <t>sr</t>
  </si>
  <si>
    <t>Software maintenance on HP software applications handle in-house</t>
  </si>
  <si>
    <t>Partnership with External Entities</t>
  </si>
  <si>
    <t>rev</t>
  </si>
  <si>
    <t>umbc</t>
  </si>
  <si>
    <t>Collaboration with Academic Institutions</t>
  </si>
  <si>
    <t>Credit Card Availability</t>
  </si>
  <si>
    <t>umcp</t>
  </si>
  <si>
    <t>Indirect Cost Recoveries</t>
  </si>
  <si>
    <t>tu</t>
  </si>
  <si>
    <t>umes</t>
  </si>
  <si>
    <t>Use of contingent labor pool</t>
  </si>
  <si>
    <t>bsu</t>
  </si>
  <si>
    <t>umces</t>
  </si>
  <si>
    <t>umbi</t>
  </si>
  <si>
    <t>Total</t>
  </si>
  <si>
    <t>University System of Maryland</t>
  </si>
  <si>
    <t>UMB</t>
  </si>
  <si>
    <t>UMCP</t>
  </si>
  <si>
    <t>BSU</t>
  </si>
  <si>
    <t>TU</t>
  </si>
  <si>
    <t>UMES</t>
  </si>
  <si>
    <t>FSU</t>
  </si>
  <si>
    <t>UB</t>
  </si>
  <si>
    <t>UMUC</t>
  </si>
  <si>
    <t>UMBC</t>
  </si>
  <si>
    <t>UMCES</t>
  </si>
  <si>
    <t>UMBI</t>
  </si>
  <si>
    <t>ub</t>
  </si>
  <si>
    <t>fsu</t>
  </si>
  <si>
    <t>Partnership w/Allegany County to provide enhances bus service to FSU students</t>
  </si>
  <si>
    <t>umuc</t>
  </si>
  <si>
    <t>Shown as $'s in ($000)</t>
  </si>
  <si>
    <t>INSTITUTION</t>
  </si>
  <si>
    <t>Space &amp; Building Efficiencies</t>
  </si>
  <si>
    <t>Cost Savings</t>
  </si>
  <si>
    <t>Strategic reallocation</t>
  </si>
  <si>
    <t>Cost Avoidance</t>
  </si>
  <si>
    <t>Revenue</t>
  </si>
  <si>
    <t>Financial Classes</t>
  </si>
  <si>
    <t>Implementation of call-in maintenance service requests</t>
  </si>
  <si>
    <t>Savings derived from Energy Performance contract for improvement to HVAC Systems</t>
  </si>
  <si>
    <t>umb:pharmacy</t>
  </si>
  <si>
    <t>umb:admin</t>
  </si>
  <si>
    <t>Heat recovery systems constructed to utilize the waste heat going out of buildings to mitigate the impact of outside air</t>
  </si>
  <si>
    <t>Collaborative program with UMES involving two dual degree programs, one graduate degree program</t>
  </si>
  <si>
    <t>Improved analytical services to accommodate services from other institutions</t>
  </si>
  <si>
    <t>Net profits from Morgan Wooten basketball camp used to fund academic initiatives</t>
  </si>
  <si>
    <t>umb:acadaffairs</t>
  </si>
  <si>
    <t>Savings from steam meters that allow real time data &amp; the ability to detect leaks &amp; inefficient uses</t>
  </si>
  <si>
    <t>UPS Fed Ex customer account charges - avoiding weekly charge by having 80 accounts shipped through Transportation Office</t>
  </si>
  <si>
    <t>UPS Fed Ex pick-up fees per piece- lower per piece fee by having 80 accounts shipped through Transportation Office</t>
  </si>
  <si>
    <t>Savings in architectural fees by using in-house staff for designs</t>
  </si>
  <si>
    <t xml:space="preserve">Indirect cost recoveries above prior year from increased contract &amp; grant activity </t>
  </si>
  <si>
    <t>Contract with local vendors to allow FSU students to use debit cards at off-campus businesses</t>
  </si>
  <si>
    <t>Savings derived through implementation and use of electronic forms</t>
  </si>
  <si>
    <t>Expanded clinical operations, with private gifts &amp; grants, to offer sufficient clinical learning experiences to students</t>
  </si>
  <si>
    <t>umb:social work</t>
  </si>
  <si>
    <t>Use of one-card for inter-departmental transfers reduces paper usage &amp; office time preparing transfer entries</t>
  </si>
  <si>
    <t>SU</t>
  </si>
  <si>
    <t>Reorganized Graduate Division resulting in savings</t>
  </si>
  <si>
    <t>Increased space lease agreements</t>
  </si>
  <si>
    <t>su</t>
  </si>
  <si>
    <t>Partnership with Penn parking for parking services</t>
  </si>
  <si>
    <t>Use of on-line media for printing &amp; circulation of campus telephone directory instead of use of external printing vendors</t>
  </si>
  <si>
    <t>Printed student graduation announcements for sale to generate revenue</t>
  </si>
  <si>
    <t>Providing standard reporting forms electronically to reduce paper and printing costs</t>
  </si>
  <si>
    <t>Increase dorm summer conference reservations</t>
  </si>
  <si>
    <t>Reorganization of academic instruction program resulting in realignment of departments</t>
  </si>
  <si>
    <t>Expansion of joint program with UB for a Human Resources Management Masters program</t>
  </si>
  <si>
    <t>Cost sharing with USM campuses to develop PeopleSoft modules and interfaces</t>
  </si>
  <si>
    <t>Reduced costs in Procurement and Accounts Payable as a result of the VISA Purchasing Card Program</t>
  </si>
  <si>
    <t>Nursing partnership with outside agencies to provide nursing care to neighborhood residents and the homeless</t>
  </si>
  <si>
    <t>Streamline/upgrade receivables systems processing to increase interest income</t>
  </si>
  <si>
    <t>Savings derived through implementation and use of UMCP Travel Card system</t>
  </si>
  <si>
    <t>Savings derived through the outsourcing of housekeeping and landscaping services</t>
  </si>
  <si>
    <t>Use of Interactive Video Network (IVN) in all UMCES locations for education, research and administration functions.</t>
  </si>
  <si>
    <t>Saving derived through installation of more efficient HVAC systems</t>
  </si>
  <si>
    <t xml:space="preserve">sr </t>
  </si>
  <si>
    <t>Reallocation of campus funds ($600K) in support of unfunded AREL building</t>
  </si>
  <si>
    <t>Space and Bldg Efficiencies</t>
  </si>
  <si>
    <t>Budget Reductions</t>
  </si>
  <si>
    <t>Competitive Contracting</t>
  </si>
  <si>
    <t>Indirect Cost</t>
  </si>
  <si>
    <t>Mandatory Reallocation</t>
  </si>
  <si>
    <t>Equipment &amp; Land Acquisitions/Donation</t>
  </si>
  <si>
    <t>Utilization of credit cards for small purchases</t>
  </si>
  <si>
    <t>Eliminate logos on cups and eliminate name brand food products</t>
  </si>
  <si>
    <t>Contract with Barnes &amp; Noble to operate Book Center</t>
  </si>
  <si>
    <t>Budget Reduction</t>
  </si>
  <si>
    <t>In-sourcing/outsourcing</t>
  </si>
  <si>
    <t>Redefinition of Work</t>
  </si>
  <si>
    <t>Entrepreneurial Initiative</t>
  </si>
  <si>
    <t>School as Lender program will generate funds for need-based scholarships and grants</t>
  </si>
  <si>
    <t>Defer Staff Development in Dinning Services by eliminating seminars and newsletters</t>
  </si>
  <si>
    <t xml:space="preserve">Eliminate travel, by Dinning Services Employees, to association conferences and restrict to mandatory training only </t>
  </si>
  <si>
    <t>Reduction in Dinning Services operating expenses including supplies, postage, etc.</t>
  </si>
  <si>
    <t>Leased space in Columbus Center to commercial tenant</t>
  </si>
  <si>
    <t>Reduced consultant contract in the Office of Business Development</t>
  </si>
  <si>
    <t xml:space="preserve">Increased indirect cost recoveries from increased grant and contract activity </t>
  </si>
  <si>
    <t xml:space="preserve">rev </t>
  </si>
  <si>
    <t>umbi-COMB</t>
  </si>
  <si>
    <t xml:space="preserve">Demand side energy conservation </t>
  </si>
  <si>
    <t>Internal contract for ICA facilities management</t>
  </si>
  <si>
    <t>Processing freight invoices w/ P-card</t>
  </si>
  <si>
    <t>Utilizing electronic recyclers instead of landfill</t>
  </si>
  <si>
    <t>Streamlining evaluation of TT surplus computers &amp; electronic equipment</t>
  </si>
  <si>
    <t>TT surplus property delivery charge to local students</t>
  </si>
  <si>
    <t xml:space="preserve">Office of Crime Control and Prevention Maryland Victims of Crime grant </t>
  </si>
  <si>
    <t>Prince George’s Highway Safety Grant</t>
  </si>
  <si>
    <t>New Student Police Aide Contractual Revenue Sources</t>
  </si>
  <si>
    <t>Discounts for tickets purchased for official University travel</t>
  </si>
  <si>
    <t>Waiver of the annual card fees associated with campus travel</t>
  </si>
  <si>
    <t>Closing North Woods Buffet to divert funds to retain late night in dining halls</t>
  </si>
  <si>
    <t>Purchase of coach buses</t>
  </si>
  <si>
    <t>Reduced recruitment travel</t>
  </si>
  <si>
    <t>Reduced Distinguished Faculty Research Fellowship</t>
  </si>
  <si>
    <t>Internal recycling of computer equipment</t>
  </si>
  <si>
    <t>Capstone South Commons Student Housing Agreement</t>
  </si>
  <si>
    <t xml:space="preserve">Ambling's Univ. Ctyrd Pub/Priv Partnership </t>
  </si>
  <si>
    <t>Graduate Apartments</t>
  </si>
  <si>
    <t>Indirect cost recovery from increased contract &amp; grant activity</t>
  </si>
  <si>
    <t>Savings derived through further automation of contract and grant accounting, procurement/A/P, and HR functions</t>
  </si>
  <si>
    <t>Additional overhead from Auxiliary Enterprises to support E&amp;G activities</t>
  </si>
  <si>
    <t>Use of web-time reporting for all non full time faculty and staff</t>
  </si>
  <si>
    <t>Collaborative Program with SU for dual degree programs and graduate program</t>
  </si>
  <si>
    <t>umb: dental</t>
  </si>
  <si>
    <t>Savings achieved by not replacing retiring faculty</t>
  </si>
  <si>
    <t>Savings through the reassignment of staff and the realignment of responsibilities</t>
  </si>
  <si>
    <t>Reassignment of staff and realignment of responsibilities</t>
  </si>
  <si>
    <t>Delayed hiring and replacement of positions with Student Affairs</t>
  </si>
  <si>
    <t>Hired new Provost at reduced salary</t>
  </si>
  <si>
    <t>Eliminated Moving &amp; Storage Supervisor Position</t>
  </si>
  <si>
    <t xml:space="preserve">Implementation of hiring freeze and twelve month hiring delay </t>
  </si>
  <si>
    <t>Partnership with GEICO to support alumni scholarships</t>
  </si>
  <si>
    <t>Annualized savings from staff layoffs</t>
  </si>
  <si>
    <t>Special project launched to pursue delinquent payments from clinical trial sponsors, augmenting the billing and collection efforts</t>
  </si>
  <si>
    <t>Through aggressive actions, School was able to retain key faculty members avoiding new faculty start up costs</t>
  </si>
  <si>
    <t>New faculty hires to replace departing full-time faculty have been appointed on a 51% contract</t>
  </si>
  <si>
    <t>Savings from steam contract that eliminates the demand charges and offers a more competitive rate for BTU's consumed</t>
  </si>
  <si>
    <t>Conducted a review of operating expenses &amp; identified for reductions &amp; elimination of an outreach center, ISDN lines, telecom services</t>
  </si>
  <si>
    <t>Facilities management administrative support reduced by two positions</t>
  </si>
  <si>
    <t>Increased instructional workload for each faculty to accommodate increased enrollment</t>
  </si>
  <si>
    <t>Contract with Environmental Health &amp; Safety to provide laboratory audit services</t>
  </si>
  <si>
    <t>Use of NIH grant to offset construction costs of the 10th floor, Bressler Research Building renovation</t>
  </si>
  <si>
    <t>Funding from Building One to support the UMB BioPark marketing efforts</t>
  </si>
  <si>
    <t>Monitoring and enforcement of appropriate uses of campus network resulting in decreased Internet Costs</t>
  </si>
  <si>
    <t>Consolidated management of Construction Services &amp; Facility Planning and eliminated one position</t>
  </si>
  <si>
    <t>Transferred Parking Services Dept from Physical Plant to Public Safety to combine parking enforcement &amp; security patrol</t>
  </si>
  <si>
    <t>Web-based Student Financial Services Inquiry System implemented</t>
  </si>
  <si>
    <t>Increased contract and grant funds used to redirect faculty salaries from State funding sources</t>
  </si>
  <si>
    <t>umb:law</t>
  </si>
  <si>
    <t>ongoing</t>
  </si>
  <si>
    <t>E&amp;E</t>
  </si>
  <si>
    <t>br</t>
  </si>
  <si>
    <t>Reduced Shuttle Bus student manager hours from 35 hrs/per week to 25 hrs/per week</t>
  </si>
  <si>
    <t>Use of electronic processing of freight invoices</t>
  </si>
  <si>
    <t>Use of electronic processing of orders &amp; invoices for Just in Time Contracts</t>
  </si>
  <si>
    <t>Negotiate free pick-up &amp; delivery of  surplus property</t>
  </si>
  <si>
    <t>Halted production of CD-Rom for recruitment (VPRGS)</t>
  </si>
  <si>
    <t>Hiring students through work study program in Presidents Office</t>
  </si>
  <si>
    <t>Restrict use of overtime within Dinning Services except for emergencies</t>
  </si>
  <si>
    <t>Use of discount calling cards by Presidents Office during travel</t>
  </si>
  <si>
    <t>Reallocation of funds to subsidize academic programs</t>
  </si>
  <si>
    <t>umb:medicine</t>
  </si>
  <si>
    <t>umb: nursing</t>
  </si>
  <si>
    <t>Reduced subscriptions to under-utilized journals</t>
  </si>
  <si>
    <t>umb:research</t>
  </si>
  <si>
    <t>Reorganization of the student technology services</t>
  </si>
  <si>
    <t>Savings from use of total energy management system to monitor and control energy management</t>
  </si>
  <si>
    <t>Provide facilities for the US Geological Services for a collaborative program "Collaboration and Collocation of USGS @FSU"</t>
  </si>
  <si>
    <t>Partnership with MD State Police to provide equipment, facilities &amp; personnel resources for police officer training</t>
  </si>
  <si>
    <t>Procurement Services developed eBid Board for disturbing Request for Quotes, Invitations for Bids &amp; Request for Proposals via the Web</t>
  </si>
  <si>
    <t>Implementation of a mixed paper &amp; a computer recycling program that will divert approximately 360 tons of waste from the landfill</t>
  </si>
  <si>
    <t>Redirection of campus funds from across the board reallocation to campus priorities</t>
  </si>
  <si>
    <t>Reallocation of funds for academic facilities renewal</t>
  </si>
  <si>
    <t>Use of multi-functioning machines (i.e. copier that faxes &amp; serves as a printer) reduces need for personal printers and/or faxes</t>
  </si>
  <si>
    <t>Purchase and installation of University's own telephone switch (PBX) resulting in savings over the next ten years</t>
  </si>
  <si>
    <t>Use of procurement cards for small procurements</t>
  </si>
  <si>
    <t>Pouring rights contract revenue directed to student support services</t>
  </si>
  <si>
    <t>Reduction of Stores items</t>
  </si>
  <si>
    <t>Purchasing surplus items vs. new items</t>
  </si>
  <si>
    <t>Campus delivery of hardware stockless contract</t>
  </si>
  <si>
    <t>Discount on moving contract</t>
  </si>
  <si>
    <t>Discount for Fed Ex and UPS</t>
  </si>
  <si>
    <t>Better pricing of Hardware Stockless Contract</t>
  </si>
  <si>
    <t>BR</t>
  </si>
  <si>
    <t>E &amp; E Workgroup Focus</t>
  </si>
  <si>
    <t>E&amp;E Workgroup Focus</t>
  </si>
  <si>
    <t>BUDGET REDUCTION:</t>
  </si>
  <si>
    <t xml:space="preserve">Across the Board Reduction </t>
  </si>
  <si>
    <t>EFFECTIVENESS &amp; EFFICIENCY WORKGROUP RELATED:</t>
  </si>
  <si>
    <t>Technology Initiative</t>
  </si>
  <si>
    <t>ONGOING USM EFFICIENCY PROGRAM:</t>
  </si>
  <si>
    <t>NON TUITION &amp; FEE REVENUE RELATED IMPROVEMENT:</t>
  </si>
  <si>
    <t>BUDGET REDUCTIONS:</t>
  </si>
  <si>
    <t>CSU</t>
  </si>
  <si>
    <t>Collaboration w Acad Inst</t>
  </si>
  <si>
    <t>csu</t>
  </si>
  <si>
    <t>Equip/Land Acq or donation</t>
  </si>
  <si>
    <t>Partnership w External Entities</t>
  </si>
  <si>
    <t xml:space="preserve">Partnership w External Entities </t>
  </si>
  <si>
    <t>Utilized hand-held Bowie Card readers at athletic events which saved approx. 45 hours in overtime for staff</t>
  </si>
  <si>
    <t>Increased class sizes</t>
  </si>
  <si>
    <t>Utilized student workers when appropriate</t>
  </si>
  <si>
    <t>Moved to on-line syllabi to reduce paper and printing cost</t>
  </si>
  <si>
    <t>Consolidated or cancelled courses with low enrollment</t>
  </si>
  <si>
    <t>Moved to  on-line registration to reduce paper and printer cost</t>
  </si>
  <si>
    <t>Moved to on-line schedule to eliminate printing of schedule booklets</t>
  </si>
  <si>
    <t>Utilized student workers to CETL instead of full-time administrative assistant</t>
  </si>
  <si>
    <t>Benefits saving from temporarily fill faculty position contractually</t>
  </si>
  <si>
    <t>Moved to on-line report card instead of mailing</t>
  </si>
  <si>
    <t>Abandoned daily use of two of three routine reports and replace with P/S queries that provided same info in a more useable format</t>
  </si>
  <si>
    <t>Created on-line reports that provide end users with department financial information on demand to avoid monthly production &amp; distribution</t>
  </si>
  <si>
    <t>Utilizing Student Business Services students to supplement staff as needed instead of other sources of support</t>
  </si>
  <si>
    <t>Advertised a number of position through HigherEdJobs.com to avoid escalating costs of advertising</t>
  </si>
  <si>
    <t>Restructured and Redistribution of job duties in public safety</t>
  </si>
  <si>
    <t>Utilizing current staff of legacy processes to aid functional teams in utilizing technology at a higher level versus hiring analysts</t>
  </si>
  <si>
    <t>Use of students in various roles versus hiring contingent or PIN employees</t>
  </si>
  <si>
    <t>Utilization of strengths of current staff with previous P/S exp to train/lead regarding P/S processes</t>
  </si>
  <si>
    <t>Utilization of strengths of current technical staff to train legacy transition team members on PeopleSoft</t>
  </si>
  <si>
    <t>Hiring student help through work study program</t>
  </si>
  <si>
    <t>Training credits for technical support staff with Sun</t>
  </si>
  <si>
    <t>Waived conference fees by vendors-allows team member exposure to new processes, equipment, networking at no charge</t>
  </si>
  <si>
    <t>Postpone filling (VACANT) PIN positions - "Acting Roles" until filled</t>
  </si>
  <si>
    <t>Streamlined &amp; consolidated all subscription &amp; membership funds (share resources/buy once)</t>
  </si>
  <si>
    <t>Transferred graduate assistants &amp; student workers contracts from state accounts to appropriate grant or contracts</t>
  </si>
  <si>
    <t>Transferred travel associated with contract &amp; grants from state accounts to appropriate grant or contract</t>
  </si>
  <si>
    <t>In-sourcing the Operations &amp; Maintenance Unit</t>
  </si>
  <si>
    <t>Reissuing cell phones to new employees or filling new requests for cell phones with existing models</t>
  </si>
  <si>
    <t>Use of in-house A&amp;E staff to design renovation projects</t>
  </si>
  <si>
    <t>Amended the Follett bookstore contract to include  additional dollars in bookstore scholarships for students</t>
  </si>
  <si>
    <t>Additional donations for University sponsored events</t>
  </si>
  <si>
    <t>Development of Parking Division to generate funds for operation of parking facilities, equipment and personnel</t>
  </si>
  <si>
    <t>Combination of Lateral hiring of sworn police officers, reducing substantial training cost, but some will still receive academy training</t>
  </si>
  <si>
    <t xml:space="preserve">Renegotiated Xerox contract, resulting annual savings </t>
  </si>
  <si>
    <t>Savings from use of USM Service Center remaining staff for some IT functions and administrative items</t>
  </si>
  <si>
    <t>Eliminated Assistant Dean positions</t>
  </si>
  <si>
    <t>Eliminated the Deputy Provost position</t>
  </si>
  <si>
    <t>Eliminated the  Dean of Grad School Position</t>
  </si>
  <si>
    <t>Moved PGCC courses back on campus</t>
  </si>
  <si>
    <t>Moved from Associate Provost to Special Assistant to Provost position</t>
  </si>
  <si>
    <t>Moved off campus Glendale courses back on campus</t>
  </si>
  <si>
    <t>Deferred staffing of former manager's position</t>
  </si>
  <si>
    <t>Utilizing current staff for P/S Implementation/Post GoLive (only having to hire in areas of higher detail required)</t>
  </si>
  <si>
    <t>Reduce non-profitable hours of operation in retail locations (Dining Services)</t>
  </si>
  <si>
    <t>Combine two nonexempt positions into one; reallocate workload (Human Resources Department)</t>
  </si>
  <si>
    <t>Reallocation of staff within VPRGS division resulting in position reduction</t>
  </si>
  <si>
    <t>Hiring students through work study program in various areas of the VPRGS division</t>
  </si>
  <si>
    <t>Operating expenditures reduced in the Maryland Psychiatric Research Center</t>
  </si>
  <si>
    <t>Use of NIH funding for a new Organized Research Center in Vascular Biology</t>
  </si>
  <si>
    <t>Reorganized and consolidated two departments into one resulting in the elimination of two positions</t>
  </si>
  <si>
    <t>Reorganized and consolidated certain business support functions</t>
  </si>
  <si>
    <t>Curtailed operation of the Good Manufacturing Process Facility, resulting in energy savings</t>
  </si>
  <si>
    <t>Reallocation of increased contract/grant funds to support faculty salaries</t>
  </si>
  <si>
    <t>Received donated equipment</t>
  </si>
  <si>
    <t>Performed architectural design work using in-house staff</t>
  </si>
  <si>
    <t>Defer hiring replacements for retiring faculty; hire at lower salary</t>
  </si>
  <si>
    <t>Competitive procurement of electricity resulted in lower price</t>
  </si>
  <si>
    <t>Redirecting of DRIF allocation to support the ORD patent budget</t>
  </si>
  <si>
    <t>umb:infotechserv</t>
  </si>
  <si>
    <t>Replaced outdated technology</t>
  </si>
  <si>
    <t>Competitively bid low cost A/V equipment</t>
  </si>
  <si>
    <t>Establish on-call print contracts for smaller "jobs"</t>
  </si>
  <si>
    <t>Donation of campus wide Wireless Access Points</t>
  </si>
  <si>
    <t>Donation of Storage area network</t>
  </si>
  <si>
    <t>Elimination of World Music Congress &amp; reallocation of salary savings</t>
  </si>
  <si>
    <t>Increase faculty teaching workload</t>
  </si>
  <si>
    <t>Reduction of subscriptions</t>
  </si>
  <si>
    <t xml:space="preserve">Reduction in travel </t>
  </si>
  <si>
    <t>Reduce purchase of promotional items</t>
  </si>
  <si>
    <t>Reduction of telephone directory listings</t>
  </si>
  <si>
    <t>Reduced size of brochure to save printing costs</t>
  </si>
  <si>
    <t>Reductions of Remote Access Servers</t>
  </si>
  <si>
    <t>Reductions of Cell Phones</t>
  </si>
  <si>
    <t>Reconsolidation of service center</t>
  </si>
  <si>
    <t>Email of ads saving paper and postage expenses</t>
  </si>
  <si>
    <t>Joint procurement of aerial roof survey with UMB</t>
  </si>
  <si>
    <t>Joint procurement of Skillsoft training software with other campuses</t>
  </si>
  <si>
    <t>Paper contract with Goucher College and Baltimore area College Network</t>
  </si>
  <si>
    <t>Additional overhead from Special Session to support E&amp;G activities</t>
  </si>
  <si>
    <t>Collaboration with other USM Institutions on the implementation of PeopleSoft</t>
  </si>
  <si>
    <t>Implement web timesheets</t>
  </si>
  <si>
    <t>On-line Academic Course Schedules - elimination of printed schedules</t>
  </si>
  <si>
    <t>Re-allocate Summer classes to centralized locations resulting in utilities costs savings</t>
  </si>
  <si>
    <t>Closed Federal Post office</t>
  </si>
  <si>
    <t>Increased indirect cost recovery revenue due to increased award activity</t>
  </si>
  <si>
    <t>Federal FEMA funding obtained to complete facility repairs</t>
  </si>
  <si>
    <t>Serve as UMES's Research Intensive Institution to train minority science students (yr 4 of 5 yr program)</t>
  </si>
  <si>
    <t>Reduced Administrative Support by 1 FTE</t>
  </si>
  <si>
    <t>Rent reduced due to facility operating cost reductions &amp; renting of space under tent by UMBI</t>
  </si>
  <si>
    <t>Adjusted temperatures at the Columbus Center to reduce heating and cooling costs</t>
  </si>
  <si>
    <t>Increased contract and grant funds used to redirect salaries from state funding sources</t>
  </si>
  <si>
    <t>Discounts through continual relationship and additional HW purchase</t>
  </si>
  <si>
    <t>Erickson Foundation donation of construction management services to build Walker Avenue apartments (350 beds)</t>
  </si>
  <si>
    <t>Negotiated Electric purchase contract lower than the standard offer rate from PEPCO</t>
  </si>
  <si>
    <t>Discontinued providing towels for Fitness Center and Weight Room users</t>
  </si>
  <si>
    <t>FY 2005  Efficiency Summary                                      ($ 000)</t>
  </si>
  <si>
    <t>Provide golf cart maintenance &amp; repair in-house</t>
  </si>
  <si>
    <t>FY 2005 Efficiency Initiatives by Financial Class</t>
  </si>
  <si>
    <t>FY 2005 Efficiency Initiatives by Category</t>
  </si>
  <si>
    <t>Hiring of contingent employees versus PIN employees</t>
  </si>
  <si>
    <t>Utilizing current staff member for administrative support for entire department &amp; enhancing with student support (mailing/filing/telephone clk duties)</t>
  </si>
  <si>
    <t>Non-renewal of advertising contract in educational supplements</t>
  </si>
  <si>
    <t>Negotiation of job advertisements with outside firm</t>
  </si>
  <si>
    <t>Negotiation of toner printer cartridge contract</t>
  </si>
  <si>
    <t>Provide relocation and temporary storage for Center for Arts Addition/Renovation</t>
  </si>
  <si>
    <t>Homeland Security grant to purchase additional equipment</t>
  </si>
  <si>
    <t>Reallocation of marketing positions to development</t>
  </si>
  <si>
    <t>Position reallocation for Computing Center, Facilities &amp; Executive Office</t>
  </si>
  <si>
    <t>Reduced food service operation</t>
  </si>
  <si>
    <t>Use of Bowie Service Center surplus furniture for OTS re-organization</t>
  </si>
  <si>
    <t>Reallocation of increased contract/grant funds to support academic initiatives</t>
  </si>
  <si>
    <t>Reallocation of funds to enhance OTS function &amp; PeopleSoft implementation</t>
  </si>
  <si>
    <t>Facilities Rentals &amp; Leases during non-peak hours</t>
  </si>
  <si>
    <t>Collaborated with UMB on commencement activities to produce efficiencies</t>
  </si>
  <si>
    <t>Implemented online graduation/diploma application process; increased use of electronic communications to students</t>
  </si>
  <si>
    <t xml:space="preserve">Secured Federal Grant for renovation of the Chemistry Building </t>
  </si>
  <si>
    <t>Secured support from Chevy Chase Bank for student activities</t>
  </si>
  <si>
    <t>Transferred Institutional Advancement development position to UM Foundation</t>
  </si>
  <si>
    <t>Secured support from SODEXHO for student dining facility</t>
  </si>
  <si>
    <t>Improvement to Enrollment Management Organization</t>
  </si>
  <si>
    <t xml:space="preserve">Standardization of PCs for academic labs&amp;desktops allowing for bulk purchasing rates; </t>
  </si>
  <si>
    <t>Use of Federal Work Study Program students in lieu of traditional student hiring</t>
  </si>
  <si>
    <t>Centralized contract for bulk shredding to avoid each cost center having to pay minimum fee</t>
  </si>
  <si>
    <t>Implemented self-service option for staff to interact with HR for basic/frequent functions &amp; implemented electronic timesheets .</t>
  </si>
  <si>
    <t>Elimination of the Office of Distance Education and Life Long Learning</t>
  </si>
  <si>
    <t>Centralized Academic Course Scheduling</t>
  </si>
  <si>
    <t>Consortia licensing of databases resulting in cost reductions</t>
  </si>
  <si>
    <t>Changed to a less expensive vendor for copyright permissions</t>
  </si>
  <si>
    <t>Changed to a less expensive vendor for inter-library loan requests</t>
  </si>
  <si>
    <t>Consolidated Open House activities</t>
  </si>
  <si>
    <t>Savings in office space by having two dozen employees telework full-time</t>
  </si>
  <si>
    <t>New high-speed, high volume color printer allows Publications to do smaller jobs in-house</t>
  </si>
  <si>
    <t>Increased ICC margin to UMUC by building addition to the conference center</t>
  </si>
  <si>
    <t>Savings realized through Johnson Control program</t>
  </si>
  <si>
    <t>Savings by moving to an Oracle site license vs using an FTE model</t>
  </si>
  <si>
    <t xml:space="preserve">Negotiated contract with Verizon to provide high speed circuitry equivalent to a higher cost service offered by MCI. </t>
  </si>
  <si>
    <t>9 month faculty (difference between hiring fourteen 12 month faculty vs fourteen 9 month)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</si>
</sst>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0.0%"/>
    <numFmt numFmtId="169" formatCode="_(* #,##0.000_);_(* \(#,##0.000\);_(* &quot;-&quot;??_);_(@_)"/>
    <numFmt numFmtId="170" formatCode="#,##0.000_);\(#,##0.000\)"/>
    <numFmt numFmtId="171" formatCode="0.0000"/>
    <numFmt numFmtId="172" formatCode="0.00000"/>
    <numFmt numFmtId="173" formatCode="0.0"/>
    <numFmt numFmtId="174" formatCode="_(* #,##0.000_);_(* \(#,##0.000\);_(* &quot;-&quot;???_);_(@_)"/>
    <numFmt numFmtId="175" formatCode="#,##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15" applyNumberFormat="1" applyFont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Alignment="1" quotePrefix="1">
      <alignment horizontal="left"/>
    </xf>
    <xf numFmtId="3" fontId="0" fillId="0" borderId="0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3" fontId="0" fillId="0" borderId="0" xfId="15" applyNumberFormat="1" applyFont="1" applyAlignment="1">
      <alignment vertical="top"/>
    </xf>
    <xf numFmtId="3" fontId="0" fillId="0" borderId="0" xfId="15" applyNumberFormat="1" applyAlignment="1">
      <alignment/>
    </xf>
    <xf numFmtId="3" fontId="0" fillId="0" borderId="0" xfId="15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Border="1" applyAlignment="1">
      <alignment vertical="top" wrapText="1"/>
    </xf>
    <xf numFmtId="3" fontId="0" fillId="0" borderId="0" xfId="0" applyNumberFormat="1" applyFont="1" applyAlignment="1">
      <alignment vertical="top" wrapText="1"/>
    </xf>
    <xf numFmtId="3" fontId="0" fillId="0" borderId="0" xfId="0" applyNumberFormat="1" applyFont="1" applyFill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centerContinuous"/>
    </xf>
    <xf numFmtId="3" fontId="7" fillId="0" borderId="0" xfId="0" applyNumberFormat="1" applyFont="1" applyAlignment="1">
      <alignment horizontal="center"/>
    </xf>
    <xf numFmtId="3" fontId="3" fillId="0" borderId="0" xfId="15" applyNumberFormat="1" applyFont="1" applyAlignment="1">
      <alignment/>
    </xf>
    <xf numFmtId="3" fontId="3" fillId="0" borderId="0" xfId="0" applyNumberFormat="1" applyFont="1" applyAlignment="1" quotePrefix="1">
      <alignment horizontal="left"/>
    </xf>
    <xf numFmtId="3" fontId="0" fillId="0" borderId="0" xfId="0" applyNumberFormat="1" applyFont="1" applyAlignment="1">
      <alignment horizontal="centerContinuous"/>
    </xf>
    <xf numFmtId="3" fontId="7" fillId="0" borderId="0" xfId="0" applyNumberFormat="1" applyFont="1" applyAlignment="1">
      <alignment/>
    </xf>
    <xf numFmtId="3" fontId="3" fillId="0" borderId="0" xfId="21" applyNumberFormat="1" applyFont="1" applyAlignment="1">
      <alignment/>
    </xf>
    <xf numFmtId="0" fontId="8" fillId="0" borderId="0" xfId="0" applyFont="1" applyAlignment="1">
      <alignment/>
    </xf>
    <xf numFmtId="3" fontId="1" fillId="0" borderId="0" xfId="15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workbookViewId="0" topLeftCell="B49">
      <selection activeCell="I28" sqref="I28"/>
    </sheetView>
  </sheetViews>
  <sheetFormatPr defaultColWidth="9.140625" defaultRowHeight="12.75"/>
  <cols>
    <col min="1" max="1" width="19.421875" style="7" customWidth="1"/>
    <col min="2" max="18" width="8.7109375" style="7" customWidth="1"/>
    <col min="19" max="16384" width="9.140625" style="7" customWidth="1"/>
  </cols>
  <sheetData>
    <row r="1" spans="1:15" ht="12.75">
      <c r="A1" s="5" t="s">
        <v>168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</row>
    <row r="2" spans="1:15" ht="12.75">
      <c r="A2" s="5" t="s">
        <v>451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5" ht="12.75">
      <c r="A3" s="5" t="s">
        <v>184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4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6" spans="1:15" ht="12.75">
      <c r="A6" s="8" t="s">
        <v>191</v>
      </c>
      <c r="B6" s="9" t="s">
        <v>169</v>
      </c>
      <c r="C6" s="9" t="s">
        <v>170</v>
      </c>
      <c r="D6" s="9" t="s">
        <v>171</v>
      </c>
      <c r="E6" s="9" t="s">
        <v>172</v>
      </c>
      <c r="F6" s="9" t="s">
        <v>173</v>
      </c>
      <c r="G6" s="9" t="s">
        <v>174</v>
      </c>
      <c r="H6" s="9" t="s">
        <v>348</v>
      </c>
      <c r="I6" s="9" t="s">
        <v>175</v>
      </c>
      <c r="J6" s="9" t="s">
        <v>211</v>
      </c>
      <c r="K6" s="9" t="s">
        <v>176</v>
      </c>
      <c r="L6" s="9" t="s">
        <v>177</v>
      </c>
      <c r="M6" s="9" t="s">
        <v>178</v>
      </c>
      <c r="N6" s="9" t="s">
        <v>179</v>
      </c>
      <c r="O6" s="9" t="s">
        <v>167</v>
      </c>
    </row>
    <row r="7" spans="1:15" ht="12.7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7" ht="12.75">
      <c r="A8" s="7" t="s">
        <v>189</v>
      </c>
      <c r="B8" s="10">
        <f>15081-10500-2600-150</f>
        <v>1831</v>
      </c>
      <c r="C8" s="10">
        <v>8242</v>
      </c>
      <c r="D8" s="10">
        <v>640</v>
      </c>
      <c r="E8" s="10">
        <f>794-29</f>
        <v>765</v>
      </c>
      <c r="F8" s="10">
        <v>484</v>
      </c>
      <c r="G8" s="10">
        <v>311</v>
      </c>
      <c r="H8" s="10">
        <v>800</v>
      </c>
      <c r="I8" s="10">
        <v>110</v>
      </c>
      <c r="J8" s="10">
        <v>139</v>
      </c>
      <c r="K8" s="10">
        <v>433</v>
      </c>
      <c r="L8" s="10">
        <f>4972-2000</f>
        <v>2972</v>
      </c>
      <c r="M8" s="10">
        <v>40</v>
      </c>
      <c r="N8" s="10">
        <v>0</v>
      </c>
      <c r="O8" s="10">
        <f>SUM(B8:N8)</f>
        <v>16767</v>
      </c>
      <c r="P8" s="10"/>
      <c r="Q8" s="10"/>
    </row>
    <row r="9" spans="1:17" ht="12.75">
      <c r="A9" s="7" t="s">
        <v>187</v>
      </c>
      <c r="B9" s="10">
        <v>4291</v>
      </c>
      <c r="C9" s="10">
        <v>3997</v>
      </c>
      <c r="D9" s="10">
        <v>1069</v>
      </c>
      <c r="E9" s="10">
        <v>1836</v>
      </c>
      <c r="F9" s="10">
        <v>955</v>
      </c>
      <c r="G9" s="7">
        <v>317</v>
      </c>
      <c r="H9" s="7">
        <v>615</v>
      </c>
      <c r="I9" s="10">
        <v>55</v>
      </c>
      <c r="J9" s="10">
        <v>1266</v>
      </c>
      <c r="K9" s="10">
        <v>6458</v>
      </c>
      <c r="L9" s="10">
        <v>826</v>
      </c>
      <c r="M9" s="10">
        <v>285</v>
      </c>
      <c r="N9" s="10">
        <v>418</v>
      </c>
      <c r="O9" s="10">
        <f>SUM(B9:N9)</f>
        <v>22388</v>
      </c>
      <c r="P9" s="10"/>
      <c r="Q9" s="10"/>
    </row>
    <row r="10" spans="1:17" ht="12.75">
      <c r="A10" s="7" t="s">
        <v>190</v>
      </c>
      <c r="B10" s="10">
        <f>1018+10500+2600+150</f>
        <v>14268</v>
      </c>
      <c r="C10" s="10">
        <v>6232</v>
      </c>
      <c r="D10" s="10">
        <v>87</v>
      </c>
      <c r="E10" s="10">
        <f>769+29</f>
        <v>798</v>
      </c>
      <c r="F10" s="10">
        <v>150</v>
      </c>
      <c r="G10" s="10">
        <v>217</v>
      </c>
      <c r="H10" s="10">
        <v>135</v>
      </c>
      <c r="I10" s="10">
        <v>454</v>
      </c>
      <c r="J10" s="10"/>
      <c r="K10" s="10">
        <v>2000</v>
      </c>
      <c r="L10" s="10">
        <f>330+2000</f>
        <v>2330</v>
      </c>
      <c r="M10" s="10">
        <v>550</v>
      </c>
      <c r="N10" s="10">
        <f>1082+29</f>
        <v>1111</v>
      </c>
      <c r="O10" s="10">
        <f>SUM(B10:N10)</f>
        <v>28332</v>
      </c>
      <c r="Q10" s="10"/>
    </row>
    <row r="11" spans="1:17" ht="12.75">
      <c r="A11" s="11" t="s">
        <v>188</v>
      </c>
      <c r="B11" s="10">
        <v>5230</v>
      </c>
      <c r="C11" s="10">
        <v>65</v>
      </c>
      <c r="D11" s="10"/>
      <c r="E11" s="10">
        <v>1196</v>
      </c>
      <c r="F11" s="10"/>
      <c r="G11" s="10"/>
      <c r="H11" s="10"/>
      <c r="I11" s="10">
        <v>1725</v>
      </c>
      <c r="J11" s="10"/>
      <c r="K11" s="10"/>
      <c r="L11" s="10"/>
      <c r="M11" s="10">
        <v>675</v>
      </c>
      <c r="N11" s="10"/>
      <c r="O11" s="10">
        <f>SUM(B11:N11)</f>
        <v>8891</v>
      </c>
      <c r="Q11" s="10"/>
    </row>
    <row r="13" spans="1:15" ht="12.75">
      <c r="A13" s="7" t="s">
        <v>233</v>
      </c>
      <c r="B13" s="10">
        <v>1895</v>
      </c>
      <c r="C13" s="10">
        <v>2330</v>
      </c>
      <c r="D13" s="10">
        <v>444</v>
      </c>
      <c r="E13" s="10">
        <v>18</v>
      </c>
      <c r="F13" s="10">
        <v>233</v>
      </c>
      <c r="G13" s="10">
        <v>113</v>
      </c>
      <c r="H13" s="10"/>
      <c r="I13" s="10">
        <v>90</v>
      </c>
      <c r="J13" s="10">
        <v>1314</v>
      </c>
      <c r="K13" s="10"/>
      <c r="L13" s="10"/>
      <c r="M13" s="10"/>
      <c r="N13" s="10">
        <v>206</v>
      </c>
      <c r="O13" s="10">
        <f>SUM(B13:N13)</f>
        <v>6643</v>
      </c>
    </row>
    <row r="14" spans="1:15" ht="12.75">
      <c r="A14" s="1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6" ht="12.75">
      <c r="B16" s="10"/>
    </row>
  </sheetData>
  <printOptions gridLines="1" horizontalCentered="1"/>
  <pageMargins left="0.2" right="0.19" top="1" bottom="1" header="0.5" footer="0.5"/>
  <pageSetup fitToHeight="1" fitToWidth="1" horizontalDpi="600" verticalDpi="600" orientation="landscape" scale="97" r:id="rId1"/>
  <headerFooter alignWithMargins="0">
    <oddHeader>&amp;RAppendix II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3" customWidth="1"/>
    <col min="2" max="2" width="41.140625" style="3" customWidth="1"/>
    <col min="3" max="35" width="7.7109375" style="3" customWidth="1"/>
    <col min="36" max="16384" width="9.140625" style="3" customWidth="1"/>
  </cols>
  <sheetData>
    <row r="1" spans="1:16" ht="12.75">
      <c r="A1" s="34" t="s">
        <v>168</v>
      </c>
      <c r="B1" s="38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8"/>
    </row>
    <row r="2" spans="1:16" ht="12.75">
      <c r="A2" s="34" t="s">
        <v>452</v>
      </c>
      <c r="B2" s="38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8"/>
    </row>
    <row r="3" spans="1:16" ht="12.75">
      <c r="A3" s="34" t="s">
        <v>184</v>
      </c>
      <c r="B3" s="38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8"/>
    </row>
    <row r="4" spans="1:16" ht="12.75">
      <c r="A4" s="10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10"/>
    </row>
    <row r="5" spans="1:16" ht="12.75">
      <c r="A5" s="39" t="s">
        <v>142</v>
      </c>
      <c r="B5" s="10"/>
      <c r="C5" s="35" t="s">
        <v>169</v>
      </c>
      <c r="D5" s="35" t="s">
        <v>170</v>
      </c>
      <c r="E5" s="35" t="s">
        <v>171</v>
      </c>
      <c r="F5" s="35" t="s">
        <v>172</v>
      </c>
      <c r="G5" s="35" t="s">
        <v>173</v>
      </c>
      <c r="H5" s="35" t="s">
        <v>174</v>
      </c>
      <c r="I5" s="35" t="s">
        <v>348</v>
      </c>
      <c r="J5" s="35" t="s">
        <v>175</v>
      </c>
      <c r="K5" s="35" t="s">
        <v>211</v>
      </c>
      <c r="L5" s="35" t="s">
        <v>176</v>
      </c>
      <c r="M5" s="35" t="s">
        <v>177</v>
      </c>
      <c r="N5" s="35" t="s">
        <v>178</v>
      </c>
      <c r="O5" s="35" t="s">
        <v>179</v>
      </c>
      <c r="P5" s="35" t="s">
        <v>167</v>
      </c>
    </row>
    <row r="6" spans="1:16" ht="12.75">
      <c r="A6" s="39"/>
      <c r="B6" s="10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ht="12.75">
      <c r="A7" s="2" t="s">
        <v>343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12.75">
      <c r="A8" s="10"/>
      <c r="B8" s="10" t="s">
        <v>157</v>
      </c>
      <c r="C8" s="10"/>
      <c r="D8" s="10"/>
      <c r="E8" s="10"/>
      <c r="F8" s="10"/>
      <c r="G8" s="10">
        <v>139</v>
      </c>
      <c r="H8" s="10"/>
      <c r="I8" s="10">
        <v>300</v>
      </c>
      <c r="J8" s="10">
        <v>100</v>
      </c>
      <c r="K8" s="10">
        <v>139</v>
      </c>
      <c r="L8" s="10"/>
      <c r="M8" s="10">
        <v>2</v>
      </c>
      <c r="N8" s="10"/>
      <c r="O8" s="10"/>
      <c r="P8" s="10">
        <f aca="true" t="shared" si="0" ref="P8:P13">SUM(C8:O8)</f>
        <v>680</v>
      </c>
    </row>
    <row r="9" spans="1:16" ht="12.75">
      <c r="A9" s="10"/>
      <c r="B9" s="10" t="s">
        <v>339</v>
      </c>
      <c r="C9" s="10">
        <v>1400</v>
      </c>
      <c r="D9" s="10">
        <v>662</v>
      </c>
      <c r="E9" s="10">
        <v>346</v>
      </c>
      <c r="F9" s="10">
        <f>121.7+243.4</f>
        <v>365.1</v>
      </c>
      <c r="G9" s="10">
        <v>30</v>
      </c>
      <c r="H9" s="10">
        <v>18</v>
      </c>
      <c r="I9" s="10">
        <v>300</v>
      </c>
      <c r="J9" s="10"/>
      <c r="K9" s="10"/>
      <c r="L9" s="10">
        <v>830</v>
      </c>
      <c r="M9" s="10">
        <v>355</v>
      </c>
      <c r="N9" s="10"/>
      <c r="O9" s="10">
        <f>65.5+30</f>
        <v>95.5</v>
      </c>
      <c r="P9" s="10">
        <f t="shared" si="0"/>
        <v>4401.6</v>
      </c>
    </row>
    <row r="10" spans="1:16" ht="12.75">
      <c r="A10" s="10"/>
      <c r="B10" s="10" t="s">
        <v>150</v>
      </c>
      <c r="C10" s="10">
        <v>1020</v>
      </c>
      <c r="D10" s="10">
        <v>2000</v>
      </c>
      <c r="E10" s="10">
        <v>0</v>
      </c>
      <c r="F10" s="10">
        <v>0</v>
      </c>
      <c r="G10" s="10">
        <v>300</v>
      </c>
      <c r="H10" s="10">
        <v>0</v>
      </c>
      <c r="I10" s="10">
        <v>175</v>
      </c>
      <c r="J10" s="10">
        <v>0</v>
      </c>
      <c r="K10" s="10">
        <v>243</v>
      </c>
      <c r="L10" s="10">
        <v>186</v>
      </c>
      <c r="M10" s="10">
        <v>125</v>
      </c>
      <c r="N10" s="10">
        <v>225</v>
      </c>
      <c r="O10" s="10">
        <v>0</v>
      </c>
      <c r="P10" s="10">
        <f t="shared" si="0"/>
        <v>4274</v>
      </c>
    </row>
    <row r="11" spans="1:17" ht="12.75">
      <c r="A11" s="10"/>
      <c r="B11" s="10" t="s">
        <v>243</v>
      </c>
      <c r="C11" s="10">
        <v>180</v>
      </c>
      <c r="D11" s="10">
        <v>603</v>
      </c>
      <c r="E11" s="10">
        <v>771</v>
      </c>
      <c r="F11" s="10">
        <v>1038</v>
      </c>
      <c r="G11" s="10">
        <v>251</v>
      </c>
      <c r="H11" s="10">
        <v>42</v>
      </c>
      <c r="I11" s="10">
        <v>0</v>
      </c>
      <c r="J11" s="10">
        <v>0</v>
      </c>
      <c r="K11" s="10">
        <v>965</v>
      </c>
      <c r="L11" s="10">
        <v>1610</v>
      </c>
      <c r="M11" s="10">
        <v>225</v>
      </c>
      <c r="N11" s="10">
        <v>0</v>
      </c>
      <c r="O11" s="10">
        <v>0</v>
      </c>
      <c r="P11" s="10">
        <f t="shared" si="0"/>
        <v>5685</v>
      </c>
      <c r="Q11" s="4"/>
    </row>
    <row r="12" spans="1:16" ht="12.75">
      <c r="A12" s="10"/>
      <c r="B12" s="10" t="s">
        <v>186</v>
      </c>
      <c r="C12" s="10">
        <v>0</v>
      </c>
      <c r="D12" s="10">
        <v>5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10</v>
      </c>
      <c r="K12" s="10">
        <v>0</v>
      </c>
      <c r="L12" s="10">
        <v>168</v>
      </c>
      <c r="M12" s="10">
        <v>0</v>
      </c>
      <c r="N12" s="10">
        <v>0</v>
      </c>
      <c r="O12" s="10">
        <v>322</v>
      </c>
      <c r="P12" s="10">
        <f t="shared" si="0"/>
        <v>505</v>
      </c>
    </row>
    <row r="13" spans="1:16" ht="12.75">
      <c r="A13" s="10"/>
      <c r="B13" s="10" t="s">
        <v>344</v>
      </c>
      <c r="C13" s="10">
        <v>115</v>
      </c>
      <c r="D13" s="10">
        <v>213</v>
      </c>
      <c r="E13" s="10">
        <v>59</v>
      </c>
      <c r="F13" s="10">
        <v>1</v>
      </c>
      <c r="G13" s="10">
        <v>307</v>
      </c>
      <c r="H13" s="10">
        <v>508</v>
      </c>
      <c r="I13" s="10">
        <v>100</v>
      </c>
      <c r="J13" s="10">
        <v>35</v>
      </c>
      <c r="K13" s="10">
        <v>29</v>
      </c>
      <c r="L13" s="10">
        <v>670</v>
      </c>
      <c r="M13" s="10">
        <v>170</v>
      </c>
      <c r="N13" s="10">
        <v>60</v>
      </c>
      <c r="O13" s="10">
        <v>0</v>
      </c>
      <c r="P13" s="10">
        <f t="shared" si="0"/>
        <v>2267</v>
      </c>
    </row>
    <row r="14" spans="1:16" ht="12.75">
      <c r="A14" s="2" t="s">
        <v>26</v>
      </c>
      <c r="B14" s="10"/>
      <c r="C14" s="2">
        <f aca="true" t="shared" si="1" ref="C14:P14">SUM(C8:C13)</f>
        <v>2715</v>
      </c>
      <c r="D14" s="2">
        <f t="shared" si="1"/>
        <v>3483</v>
      </c>
      <c r="E14" s="2">
        <f t="shared" si="1"/>
        <v>1176</v>
      </c>
      <c r="F14" s="2">
        <f t="shared" si="1"/>
        <v>1404.1</v>
      </c>
      <c r="G14" s="2">
        <f t="shared" si="1"/>
        <v>1027</v>
      </c>
      <c r="H14" s="2">
        <f t="shared" si="1"/>
        <v>568</v>
      </c>
      <c r="I14" s="2">
        <f t="shared" si="1"/>
        <v>875</v>
      </c>
      <c r="J14" s="2">
        <f t="shared" si="1"/>
        <v>145</v>
      </c>
      <c r="K14" s="2">
        <f t="shared" si="1"/>
        <v>1376</v>
      </c>
      <c r="L14" s="2">
        <f t="shared" si="1"/>
        <v>3464</v>
      </c>
      <c r="M14" s="2">
        <f t="shared" si="1"/>
        <v>877</v>
      </c>
      <c r="N14" s="2">
        <f t="shared" si="1"/>
        <v>285</v>
      </c>
      <c r="O14" s="2">
        <f t="shared" si="1"/>
        <v>417.5</v>
      </c>
      <c r="P14" s="2">
        <f t="shared" si="1"/>
        <v>17812.6</v>
      </c>
    </row>
    <row r="15" spans="1:16" ht="6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ht="12.75">
      <c r="A16" s="2" t="s">
        <v>81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ht="12.75">
      <c r="A17" s="2"/>
      <c r="B17" s="10" t="s">
        <v>149</v>
      </c>
      <c r="C17" s="10">
        <v>468</v>
      </c>
      <c r="D17" s="10">
        <v>720</v>
      </c>
      <c r="E17" s="10">
        <v>33</v>
      </c>
      <c r="F17" s="10">
        <v>218.1</v>
      </c>
      <c r="G17" s="10">
        <v>208</v>
      </c>
      <c r="H17" s="10">
        <v>0</v>
      </c>
      <c r="I17" s="10">
        <v>0</v>
      </c>
      <c r="J17" s="10">
        <v>0</v>
      </c>
      <c r="K17" s="10">
        <v>29</v>
      </c>
      <c r="L17" s="10">
        <v>2462</v>
      </c>
      <c r="M17" s="10">
        <v>75</v>
      </c>
      <c r="N17" s="10">
        <v>0</v>
      </c>
      <c r="O17" s="10">
        <v>0</v>
      </c>
      <c r="P17" s="10">
        <f aca="true" t="shared" si="2" ref="P17:P23">SUM(C17:O17)</f>
        <v>4213.1</v>
      </c>
    </row>
    <row r="18" spans="1:16" ht="12.75">
      <c r="A18" s="10"/>
      <c r="B18" s="10" t="s">
        <v>234</v>
      </c>
      <c r="C18" s="10">
        <f>1146+1000</f>
        <v>2146</v>
      </c>
      <c r="D18" s="10">
        <v>2942</v>
      </c>
      <c r="E18" s="10">
        <v>153</v>
      </c>
      <c r="F18" s="10">
        <f>10+10+34.7+45</f>
        <v>99.7</v>
      </c>
      <c r="G18" s="10">
        <v>45</v>
      </c>
      <c r="H18" s="10">
        <v>10</v>
      </c>
      <c r="I18" s="10"/>
      <c r="J18" s="10"/>
      <c r="K18" s="10"/>
      <c r="L18" s="10">
        <v>760</v>
      </c>
      <c r="M18" s="10"/>
      <c r="N18" s="10"/>
      <c r="O18" s="10"/>
      <c r="P18" s="10">
        <f t="shared" si="2"/>
        <v>6155.7</v>
      </c>
    </row>
    <row r="19" spans="1:16" ht="12.75">
      <c r="A19" s="10"/>
      <c r="B19" s="10" t="s">
        <v>158</v>
      </c>
      <c r="C19" s="10"/>
      <c r="D19" s="10">
        <v>93</v>
      </c>
      <c r="E19" s="10"/>
      <c r="F19" s="10"/>
      <c r="G19" s="10"/>
      <c r="H19" s="10"/>
      <c r="I19" s="10">
        <v>40</v>
      </c>
      <c r="J19" s="10">
        <v>10</v>
      </c>
      <c r="K19" s="10"/>
      <c r="L19" s="10"/>
      <c r="M19" s="10"/>
      <c r="N19" s="10"/>
      <c r="O19" s="10"/>
      <c r="P19" s="10">
        <f t="shared" si="2"/>
        <v>143</v>
      </c>
    </row>
    <row r="20" spans="1:16" ht="12.75">
      <c r="A20" s="10"/>
      <c r="B20" s="10" t="s">
        <v>237</v>
      </c>
      <c r="C20" s="10">
        <v>300</v>
      </c>
      <c r="D20" s="10">
        <v>6</v>
      </c>
      <c r="E20" s="10"/>
      <c r="F20" s="10">
        <f>500+260</f>
        <v>760</v>
      </c>
      <c r="G20" s="10"/>
      <c r="H20" s="10"/>
      <c r="I20" s="10"/>
      <c r="J20" s="10">
        <v>10</v>
      </c>
      <c r="K20" s="10"/>
      <c r="L20" s="10"/>
      <c r="M20" s="10">
        <v>90</v>
      </c>
      <c r="N20" s="10"/>
      <c r="O20" s="10"/>
      <c r="P20" s="10">
        <f t="shared" si="2"/>
        <v>1166</v>
      </c>
    </row>
    <row r="21" spans="1:16" ht="12.75">
      <c r="A21" s="10"/>
      <c r="B21" s="10" t="s">
        <v>242</v>
      </c>
      <c r="C21" s="10">
        <v>12</v>
      </c>
      <c r="D21" s="10">
        <v>1660</v>
      </c>
      <c r="E21" s="10">
        <v>337</v>
      </c>
      <c r="F21" s="10">
        <v>101</v>
      </c>
      <c r="G21" s="10">
        <v>97</v>
      </c>
      <c r="H21" s="10"/>
      <c r="I21" s="10"/>
      <c r="J21" s="10"/>
      <c r="K21" s="10"/>
      <c r="L21" s="10">
        <v>205</v>
      </c>
      <c r="M21" s="10">
        <v>216</v>
      </c>
      <c r="N21" s="10">
        <v>40</v>
      </c>
      <c r="O21" s="10"/>
      <c r="P21" s="10">
        <f t="shared" si="2"/>
        <v>2668</v>
      </c>
    </row>
    <row r="22" spans="1:16" ht="12.75">
      <c r="A22" s="10"/>
      <c r="B22" s="10" t="s">
        <v>236</v>
      </c>
      <c r="C22" s="10">
        <v>5230</v>
      </c>
      <c r="D22" s="10"/>
      <c r="E22" s="10"/>
      <c r="F22" s="10">
        <v>1196</v>
      </c>
      <c r="G22" s="10"/>
      <c r="H22" s="10"/>
      <c r="I22" s="10"/>
      <c r="J22" s="10">
        <v>1725</v>
      </c>
      <c r="K22" s="10"/>
      <c r="L22" s="10"/>
      <c r="M22" s="10"/>
      <c r="N22" s="10">
        <v>675</v>
      </c>
      <c r="O22" s="10"/>
      <c r="P22" s="10">
        <f t="shared" si="2"/>
        <v>8826</v>
      </c>
    </row>
    <row r="23" spans="1:16" ht="12.75">
      <c r="A23" s="10"/>
      <c r="B23" s="10" t="s">
        <v>154</v>
      </c>
      <c r="C23" s="10">
        <v>481</v>
      </c>
      <c r="D23" s="10">
        <v>3400</v>
      </c>
      <c r="E23" s="10">
        <v>10</v>
      </c>
      <c r="F23" s="10">
        <v>18.5</v>
      </c>
      <c r="G23" s="10">
        <v>62</v>
      </c>
      <c r="H23" s="10">
        <v>50</v>
      </c>
      <c r="I23" s="10">
        <v>500</v>
      </c>
      <c r="J23" s="10">
        <v>0</v>
      </c>
      <c r="K23" s="10">
        <v>0</v>
      </c>
      <c r="L23" s="10">
        <v>0</v>
      </c>
      <c r="M23" s="10">
        <v>2540</v>
      </c>
      <c r="N23" s="10">
        <v>0</v>
      </c>
      <c r="O23" s="10">
        <v>0</v>
      </c>
      <c r="P23" s="10">
        <f t="shared" si="2"/>
        <v>7061.5</v>
      </c>
    </row>
    <row r="24" spans="1:16" ht="12.75">
      <c r="A24" s="2" t="s">
        <v>27</v>
      </c>
      <c r="B24" s="10"/>
      <c r="C24" s="2">
        <f aca="true" t="shared" si="3" ref="C24:O24">SUM(C18:C23)</f>
        <v>8169</v>
      </c>
      <c r="D24" s="2">
        <f t="shared" si="3"/>
        <v>8101</v>
      </c>
      <c r="E24" s="2">
        <f t="shared" si="3"/>
        <v>500</v>
      </c>
      <c r="F24" s="2">
        <f t="shared" si="3"/>
        <v>2175.2</v>
      </c>
      <c r="G24" s="2">
        <f t="shared" si="3"/>
        <v>204</v>
      </c>
      <c r="H24" s="2">
        <f t="shared" si="3"/>
        <v>60</v>
      </c>
      <c r="I24" s="2">
        <f t="shared" si="3"/>
        <v>540</v>
      </c>
      <c r="J24" s="2">
        <f t="shared" si="3"/>
        <v>1745</v>
      </c>
      <c r="K24" s="2">
        <f t="shared" si="3"/>
        <v>0</v>
      </c>
      <c r="L24" s="2">
        <f t="shared" si="3"/>
        <v>965</v>
      </c>
      <c r="M24" s="2">
        <f t="shared" si="3"/>
        <v>2846</v>
      </c>
      <c r="N24" s="2">
        <f t="shared" si="3"/>
        <v>715</v>
      </c>
      <c r="O24" s="2">
        <f t="shared" si="3"/>
        <v>0</v>
      </c>
      <c r="P24" s="2">
        <f>SUM(P17:P23)</f>
        <v>30233.3</v>
      </c>
    </row>
    <row r="25" spans="1:16" ht="6" customHeight="1">
      <c r="A25" s="2"/>
      <c r="B25" s="10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2.75">
      <c r="A26" s="2" t="s">
        <v>346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ht="12.75">
      <c r="A27" s="10"/>
      <c r="B27" s="10" t="s">
        <v>149</v>
      </c>
      <c r="C27" s="10">
        <v>214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>
        <v>50</v>
      </c>
      <c r="O27" s="10"/>
      <c r="P27" s="10">
        <f aca="true" t="shared" si="4" ref="P27:P33">SUM(C27:O27)</f>
        <v>264</v>
      </c>
    </row>
    <row r="28" spans="1:16" ht="12.75">
      <c r="A28" s="10"/>
      <c r="B28" s="10" t="s">
        <v>157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>
        <v>359</v>
      </c>
      <c r="P28" s="10">
        <f t="shared" si="4"/>
        <v>359</v>
      </c>
    </row>
    <row r="29" spans="1:16" ht="12.75">
      <c r="A29" s="10"/>
      <c r="B29" s="10" t="s">
        <v>234</v>
      </c>
      <c r="C29" s="10">
        <v>500</v>
      </c>
      <c r="D29" s="10"/>
      <c r="E29" s="10">
        <v>5</v>
      </c>
      <c r="F29" s="10"/>
      <c r="G29" s="10"/>
      <c r="H29" s="10">
        <v>5</v>
      </c>
      <c r="I29" s="10"/>
      <c r="J29" s="10">
        <v>105</v>
      </c>
      <c r="K29" s="10"/>
      <c r="L29" s="10"/>
      <c r="M29" s="10"/>
      <c r="N29" s="10"/>
      <c r="O29" s="10"/>
      <c r="P29" s="10">
        <f t="shared" si="4"/>
        <v>615</v>
      </c>
    </row>
    <row r="30" spans="1:16" ht="12.75">
      <c r="A30" s="10"/>
      <c r="B30" s="10" t="s">
        <v>244</v>
      </c>
      <c r="C30" s="10">
        <v>114</v>
      </c>
      <c r="D30" s="10">
        <v>1482</v>
      </c>
      <c r="E30" s="10">
        <v>82</v>
      </c>
      <c r="F30" s="10">
        <f>609.4+159.3</f>
        <v>768.7</v>
      </c>
      <c r="G30" s="10"/>
      <c r="H30" s="10"/>
      <c r="I30" s="10">
        <v>60</v>
      </c>
      <c r="J30" s="10">
        <v>299</v>
      </c>
      <c r="K30" s="10"/>
      <c r="L30" s="10">
        <v>2000</v>
      </c>
      <c r="M30" s="10"/>
      <c r="N30" s="10"/>
      <c r="O30" s="10"/>
      <c r="P30" s="10">
        <f t="shared" si="4"/>
        <v>4805.7</v>
      </c>
    </row>
    <row r="31" spans="1:16" ht="12.75">
      <c r="A31" s="10"/>
      <c r="B31" s="10" t="s">
        <v>235</v>
      </c>
      <c r="C31" s="10">
        <v>190</v>
      </c>
      <c r="D31" s="10">
        <v>2421</v>
      </c>
      <c r="E31" s="10"/>
      <c r="F31" s="10"/>
      <c r="G31" s="10">
        <v>150</v>
      </c>
      <c r="H31" s="10"/>
      <c r="I31" s="10"/>
      <c r="J31" s="10"/>
      <c r="K31" s="10"/>
      <c r="L31" s="10"/>
      <c r="M31" s="10"/>
      <c r="N31" s="10">
        <v>100</v>
      </c>
      <c r="O31" s="10">
        <v>548</v>
      </c>
      <c r="P31" s="10">
        <f t="shared" si="4"/>
        <v>3409</v>
      </c>
    </row>
    <row r="32" spans="1:16" ht="12.75">
      <c r="A32" s="10"/>
      <c r="B32" s="10" t="s">
        <v>154</v>
      </c>
      <c r="C32" s="10">
        <f>10500+2600+150</f>
        <v>13250</v>
      </c>
      <c r="D32" s="10">
        <f>5729-2100-1300</f>
        <v>2329</v>
      </c>
      <c r="E32" s="10"/>
      <c r="F32" s="10">
        <v>29</v>
      </c>
      <c r="G32" s="10"/>
      <c r="H32" s="10">
        <f>150+44+18</f>
        <v>212</v>
      </c>
      <c r="I32" s="10"/>
      <c r="J32" s="10">
        <v>50</v>
      </c>
      <c r="K32" s="10"/>
      <c r="L32" s="10"/>
      <c r="M32" s="10">
        <f>50+155+25+100+2000</f>
        <v>2330</v>
      </c>
      <c r="N32" s="10">
        <v>400</v>
      </c>
      <c r="O32" s="10">
        <v>29</v>
      </c>
      <c r="P32" s="10">
        <f t="shared" si="4"/>
        <v>18629</v>
      </c>
    </row>
    <row r="33" spans="1:16" ht="12.75">
      <c r="A33" s="10"/>
      <c r="B33" s="10" t="s">
        <v>186</v>
      </c>
      <c r="C33" s="10"/>
      <c r="D33" s="10"/>
      <c r="E33" s="10"/>
      <c r="F33" s="10"/>
      <c r="G33" s="10"/>
      <c r="H33" s="10"/>
      <c r="I33" s="10">
        <v>75</v>
      </c>
      <c r="J33" s="10"/>
      <c r="K33" s="10"/>
      <c r="L33" s="10"/>
      <c r="M33" s="10"/>
      <c r="N33" s="10"/>
      <c r="O33" s="10">
        <v>175</v>
      </c>
      <c r="P33" s="10">
        <f t="shared" si="4"/>
        <v>250</v>
      </c>
    </row>
    <row r="34" spans="1:16" ht="12.75">
      <c r="A34" s="2" t="s">
        <v>39</v>
      </c>
      <c r="B34" s="10"/>
      <c r="C34" s="2">
        <f aca="true" t="shared" si="5" ref="C34:P34">SUM(C27:C33)</f>
        <v>14268</v>
      </c>
      <c r="D34" s="2">
        <f t="shared" si="5"/>
        <v>6232</v>
      </c>
      <c r="E34" s="2">
        <f t="shared" si="5"/>
        <v>87</v>
      </c>
      <c r="F34" s="2">
        <f t="shared" si="5"/>
        <v>797.7</v>
      </c>
      <c r="G34" s="2">
        <f t="shared" si="5"/>
        <v>150</v>
      </c>
      <c r="H34" s="2">
        <f t="shared" si="5"/>
        <v>217</v>
      </c>
      <c r="I34" s="2">
        <f t="shared" si="5"/>
        <v>135</v>
      </c>
      <c r="J34" s="2">
        <f t="shared" si="5"/>
        <v>454</v>
      </c>
      <c r="K34" s="2">
        <f t="shared" si="5"/>
        <v>0</v>
      </c>
      <c r="L34" s="2">
        <f t="shared" si="5"/>
        <v>2000</v>
      </c>
      <c r="M34" s="2">
        <f t="shared" si="5"/>
        <v>2330</v>
      </c>
      <c r="N34" s="2">
        <f t="shared" si="5"/>
        <v>550</v>
      </c>
      <c r="O34" s="2">
        <f t="shared" si="5"/>
        <v>1111</v>
      </c>
      <c r="P34" s="2">
        <f t="shared" si="5"/>
        <v>28331.7</v>
      </c>
    </row>
    <row r="35" spans="1:16" ht="6" customHeight="1">
      <c r="A35" s="2"/>
      <c r="B35" s="10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2.75">
      <c r="A36" s="2" t="s">
        <v>347</v>
      </c>
      <c r="B36" s="39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.75">
      <c r="A37" s="10"/>
      <c r="B37" s="10" t="s">
        <v>233</v>
      </c>
      <c r="C37" s="10">
        <v>1895</v>
      </c>
      <c r="D37" s="10">
        <v>2330</v>
      </c>
      <c r="E37" s="10">
        <v>444</v>
      </c>
      <c r="F37" s="10">
        <f>1+4+8+5</f>
        <v>18</v>
      </c>
      <c r="G37" s="10">
        <v>233</v>
      </c>
      <c r="H37" s="10">
        <v>113</v>
      </c>
      <c r="I37" s="10">
        <v>0</v>
      </c>
      <c r="J37" s="10">
        <v>90</v>
      </c>
      <c r="K37" s="10">
        <v>1314</v>
      </c>
      <c r="L37" s="10">
        <v>0</v>
      </c>
      <c r="M37" s="10">
        <v>0</v>
      </c>
      <c r="N37" s="10">
        <v>0</v>
      </c>
      <c r="O37" s="10">
        <v>206</v>
      </c>
      <c r="P37" s="10">
        <f>SUM(C37:O37)</f>
        <v>6643</v>
      </c>
    </row>
    <row r="38" spans="1:16" ht="6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ht="12">
      <c r="P39" s="40"/>
    </row>
    <row r="40" ht="12">
      <c r="P40" s="36"/>
    </row>
    <row r="41" ht="12">
      <c r="P41" s="36"/>
    </row>
    <row r="42" spans="11:16" ht="12">
      <c r="K42" s="36"/>
      <c r="P42" s="40"/>
    </row>
    <row r="43" spans="3:16" ht="12"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</row>
    <row r="46" ht="12">
      <c r="D46" s="37"/>
    </row>
    <row r="51" ht="12">
      <c r="D51" s="37"/>
    </row>
    <row r="59" ht="12">
      <c r="D59" s="37"/>
    </row>
  </sheetData>
  <printOptions gridLines="1" horizontalCentered="1"/>
  <pageMargins left="0.2" right="0.19" top="0.53" bottom="0.2" header="0.34" footer="0.2"/>
  <pageSetup horizontalDpi="600" verticalDpi="600" orientation="landscape" scale="90" r:id="rId1"/>
  <headerFooter alignWithMargins="0">
    <oddHeader>&amp;RAppendix II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52"/>
  <sheetViews>
    <sheetView workbookViewId="0" topLeftCell="B127">
      <selection activeCell="B155" sqref="B155"/>
    </sheetView>
  </sheetViews>
  <sheetFormatPr defaultColWidth="9.140625" defaultRowHeight="12.75"/>
  <cols>
    <col min="1" max="1" width="7.421875" style="33" hidden="1" customWidth="1"/>
    <col min="2" max="2" width="6.57421875" style="7" customWidth="1"/>
    <col min="3" max="3" width="32.140625" style="7" customWidth="1"/>
    <col min="4" max="4" width="14.7109375" style="7" customWidth="1"/>
    <col min="5" max="5" width="110.7109375" style="7" customWidth="1"/>
    <col min="6" max="6" width="11.57421875" style="10" customWidth="1"/>
    <col min="7" max="7" width="15.8515625" style="1" customWidth="1"/>
    <col min="8" max="8" width="10.00390625" style="7" customWidth="1"/>
    <col min="9" max="16384" width="9.140625" style="7" customWidth="1"/>
  </cols>
  <sheetData>
    <row r="1" spans="2:6" ht="15" customHeight="1">
      <c r="B1" s="43" t="s">
        <v>449</v>
      </c>
      <c r="C1" s="44"/>
      <c r="D1" s="44"/>
      <c r="E1" s="44"/>
      <c r="F1" s="13"/>
    </row>
    <row r="2" spans="2:6" ht="12.75" customHeight="1">
      <c r="B2" s="12" t="s">
        <v>144</v>
      </c>
      <c r="C2" s="12" t="s">
        <v>145</v>
      </c>
      <c r="D2" s="12" t="s">
        <v>185</v>
      </c>
      <c r="E2" s="12" t="s">
        <v>146</v>
      </c>
      <c r="F2" s="13" t="s">
        <v>147</v>
      </c>
    </row>
    <row r="3" ht="12.75">
      <c r="B3" s="14"/>
    </row>
    <row r="4" ht="12.75">
      <c r="B4" s="1" t="s">
        <v>343</v>
      </c>
    </row>
    <row r="5" spans="1:7" ht="12.75">
      <c r="A5" s="33" t="s">
        <v>305</v>
      </c>
      <c r="B5" s="7" t="s">
        <v>148</v>
      </c>
      <c r="C5" s="7" t="s">
        <v>349</v>
      </c>
      <c r="D5" s="7" t="s">
        <v>350</v>
      </c>
      <c r="E5" s="7" t="s">
        <v>222</v>
      </c>
      <c r="F5" s="17">
        <v>250</v>
      </c>
      <c r="G5" s="2"/>
    </row>
    <row r="6" spans="1:6" ht="12.75">
      <c r="A6" s="33" t="s">
        <v>305</v>
      </c>
      <c r="B6" s="7" t="s">
        <v>148</v>
      </c>
      <c r="C6" s="7" t="s">
        <v>349</v>
      </c>
      <c r="D6" s="7" t="s">
        <v>350</v>
      </c>
      <c r="E6" s="7" t="s">
        <v>221</v>
      </c>
      <c r="F6" s="17">
        <v>50</v>
      </c>
    </row>
    <row r="7" spans="1:7" ht="12.75">
      <c r="A7" s="33" t="s">
        <v>305</v>
      </c>
      <c r="B7" s="7" t="s">
        <v>148</v>
      </c>
      <c r="C7" s="7" t="s">
        <v>349</v>
      </c>
      <c r="D7" s="7" t="s">
        <v>214</v>
      </c>
      <c r="E7" s="7" t="s">
        <v>197</v>
      </c>
      <c r="F7" s="10">
        <v>139</v>
      </c>
      <c r="G7" s="2"/>
    </row>
    <row r="8" spans="1:7" ht="12.75">
      <c r="A8" s="33" t="s">
        <v>305</v>
      </c>
      <c r="B8" s="7" t="s">
        <v>148</v>
      </c>
      <c r="C8" s="7" t="s">
        <v>349</v>
      </c>
      <c r="D8" s="7" t="s">
        <v>180</v>
      </c>
      <c r="E8" s="7" t="s">
        <v>433</v>
      </c>
      <c r="F8" s="10">
        <v>100</v>
      </c>
      <c r="G8" s="2"/>
    </row>
    <row r="9" spans="1:7" ht="12.75">
      <c r="A9" s="33" t="s">
        <v>305</v>
      </c>
      <c r="B9" s="7" t="s">
        <v>148</v>
      </c>
      <c r="C9" s="7" t="s">
        <v>349</v>
      </c>
      <c r="D9" s="7" t="s">
        <v>162</v>
      </c>
      <c r="E9" s="7" t="s">
        <v>277</v>
      </c>
      <c r="F9" s="10">
        <v>139</v>
      </c>
      <c r="G9" s="2"/>
    </row>
    <row r="10" spans="1:7" ht="12.75">
      <c r="A10" s="33" t="s">
        <v>305</v>
      </c>
      <c r="B10" s="11" t="s">
        <v>148</v>
      </c>
      <c r="C10" s="7" t="s">
        <v>349</v>
      </c>
      <c r="D10" s="7" t="s">
        <v>156</v>
      </c>
      <c r="E10" s="7" t="s">
        <v>467</v>
      </c>
      <c r="F10" s="10">
        <v>2</v>
      </c>
      <c r="G10" s="2"/>
    </row>
    <row r="11" spans="1:7" ht="12.75">
      <c r="A11" s="33" t="s">
        <v>305</v>
      </c>
      <c r="B11" s="7" t="s">
        <v>148</v>
      </c>
      <c r="C11" t="s">
        <v>340</v>
      </c>
      <c r="D11" s="7" t="s">
        <v>164</v>
      </c>
      <c r="E11" s="7" t="s">
        <v>354</v>
      </c>
      <c r="F11" s="10">
        <v>4</v>
      </c>
      <c r="G11" s="2"/>
    </row>
    <row r="12" spans="1:7" ht="12.75">
      <c r="A12" s="33" t="s">
        <v>305</v>
      </c>
      <c r="B12" s="7" t="s">
        <v>148</v>
      </c>
      <c r="C12" s="7" t="s">
        <v>340</v>
      </c>
      <c r="D12" s="7" t="s">
        <v>164</v>
      </c>
      <c r="E12" s="7" t="s">
        <v>355</v>
      </c>
      <c r="F12" s="10">
        <v>5</v>
      </c>
      <c r="G12" s="2"/>
    </row>
    <row r="13" spans="1:7" s="1" customFormat="1" ht="12.75">
      <c r="A13" s="33" t="s">
        <v>305</v>
      </c>
      <c r="B13" s="7" t="s">
        <v>148</v>
      </c>
      <c r="C13" s="7" t="s">
        <v>340</v>
      </c>
      <c r="D13" s="7" t="s">
        <v>164</v>
      </c>
      <c r="E13" s="7" t="s">
        <v>358</v>
      </c>
      <c r="F13" s="25">
        <v>10</v>
      </c>
      <c r="G13" s="2"/>
    </row>
    <row r="14" spans="1:7" ht="12.75">
      <c r="A14" s="33" t="s">
        <v>305</v>
      </c>
      <c r="B14" s="7" t="s">
        <v>148</v>
      </c>
      <c r="C14" s="7" t="s">
        <v>340</v>
      </c>
      <c r="D14" s="7" t="s">
        <v>164</v>
      </c>
      <c r="E14" s="7" t="s">
        <v>364</v>
      </c>
      <c r="F14" s="10">
        <v>1</v>
      </c>
      <c r="G14" s="2"/>
    </row>
    <row r="15" spans="1:7" ht="12.75">
      <c r="A15" s="33" t="s">
        <v>305</v>
      </c>
      <c r="B15" s="7" t="s">
        <v>143</v>
      </c>
      <c r="C15" s="7" t="s">
        <v>340</v>
      </c>
      <c r="D15" s="7" t="s">
        <v>164</v>
      </c>
      <c r="E15" s="7" t="s">
        <v>392</v>
      </c>
      <c r="F15" s="10">
        <v>9</v>
      </c>
      <c r="G15" s="2"/>
    </row>
    <row r="16" spans="1:6" s="1" customFormat="1" ht="12.75">
      <c r="A16" s="33" t="s">
        <v>305</v>
      </c>
      <c r="B16" s="7" t="s">
        <v>143</v>
      </c>
      <c r="C16" s="7" t="s">
        <v>340</v>
      </c>
      <c r="D16" s="7" t="s">
        <v>164</v>
      </c>
      <c r="E16" s="7" t="s">
        <v>394</v>
      </c>
      <c r="F16" s="10">
        <v>10</v>
      </c>
    </row>
    <row r="17" spans="1:6" s="1" customFormat="1" ht="12.75">
      <c r="A17" s="33" t="s">
        <v>305</v>
      </c>
      <c r="B17" s="7" t="s">
        <v>143</v>
      </c>
      <c r="C17" s="7" t="s">
        <v>340</v>
      </c>
      <c r="D17" s="7" t="s">
        <v>164</v>
      </c>
      <c r="E17" s="7" t="s">
        <v>375</v>
      </c>
      <c r="F17" s="10">
        <v>5</v>
      </c>
    </row>
    <row r="18" spans="1:6" ht="12.75">
      <c r="A18" s="33" t="s">
        <v>305</v>
      </c>
      <c r="B18" s="7" t="s">
        <v>143</v>
      </c>
      <c r="C18" s="7" t="s">
        <v>340</v>
      </c>
      <c r="D18" s="7" t="s">
        <v>164</v>
      </c>
      <c r="E18" s="7" t="s">
        <v>377</v>
      </c>
      <c r="F18" s="10">
        <v>1</v>
      </c>
    </row>
    <row r="19" spans="1:7" ht="12.75">
      <c r="A19" s="33" t="s">
        <v>305</v>
      </c>
      <c r="B19" s="7" t="s">
        <v>143</v>
      </c>
      <c r="C19" s="7" t="s">
        <v>340</v>
      </c>
      <c r="D19" s="7" t="s">
        <v>164</v>
      </c>
      <c r="E19" s="7" t="s">
        <v>379</v>
      </c>
      <c r="F19" s="10">
        <v>1</v>
      </c>
      <c r="G19" s="2"/>
    </row>
    <row r="20" spans="1:6" ht="12.75">
      <c r="A20" s="33" t="s">
        <v>305</v>
      </c>
      <c r="B20" s="7" t="s">
        <v>143</v>
      </c>
      <c r="C20" s="7" t="s">
        <v>340</v>
      </c>
      <c r="D20" s="7" t="s">
        <v>164</v>
      </c>
      <c r="E20" s="7" t="s">
        <v>378</v>
      </c>
      <c r="F20" s="10">
        <v>300</v>
      </c>
    </row>
    <row r="21" spans="1:6" ht="12.75">
      <c r="A21" s="33" t="s">
        <v>305</v>
      </c>
      <c r="B21" s="7" t="s">
        <v>143</v>
      </c>
      <c r="C21" s="7" t="s">
        <v>340</v>
      </c>
      <c r="D21" s="7" t="s">
        <v>350</v>
      </c>
      <c r="E21" s="7" t="s">
        <v>320</v>
      </c>
      <c r="F21" s="17">
        <v>175</v>
      </c>
    </row>
    <row r="22" spans="1:7" ht="12.75">
      <c r="A22" s="33" t="s">
        <v>305</v>
      </c>
      <c r="B22" s="7" t="s">
        <v>143</v>
      </c>
      <c r="C22" s="7" t="s">
        <v>340</v>
      </c>
      <c r="D22" s="7" t="s">
        <v>350</v>
      </c>
      <c r="E22" s="7" t="s">
        <v>220</v>
      </c>
      <c r="F22" s="17">
        <v>50</v>
      </c>
      <c r="G22" s="2"/>
    </row>
    <row r="23" spans="1:7" ht="12.75">
      <c r="A23" s="33" t="s">
        <v>305</v>
      </c>
      <c r="B23" s="7" t="s">
        <v>143</v>
      </c>
      <c r="C23" s="7" t="s">
        <v>340</v>
      </c>
      <c r="D23" s="7" t="s">
        <v>350</v>
      </c>
      <c r="E23" s="7" t="s">
        <v>212</v>
      </c>
      <c r="F23" s="17">
        <v>25</v>
      </c>
      <c r="G23" s="2"/>
    </row>
    <row r="24" spans="1:7" ht="12.75">
      <c r="A24" s="33" t="s">
        <v>305</v>
      </c>
      <c r="B24" s="7" t="s">
        <v>143</v>
      </c>
      <c r="C24" s="7" t="s">
        <v>340</v>
      </c>
      <c r="D24" s="7" t="s">
        <v>350</v>
      </c>
      <c r="E24" s="7" t="s">
        <v>2</v>
      </c>
      <c r="F24" s="17">
        <v>50</v>
      </c>
      <c r="G24" s="2"/>
    </row>
    <row r="25" spans="1:7" ht="12.75">
      <c r="A25" s="33" t="s">
        <v>305</v>
      </c>
      <c r="B25" s="7" t="s">
        <v>143</v>
      </c>
      <c r="C25" s="7" t="s">
        <v>340</v>
      </c>
      <c r="D25" s="7" t="s">
        <v>181</v>
      </c>
      <c r="E25" s="7" t="s">
        <v>4</v>
      </c>
      <c r="F25" s="10">
        <v>18</v>
      </c>
      <c r="G25" s="2"/>
    </row>
    <row r="26" spans="1:7" ht="12.75">
      <c r="A26" s="33" t="s">
        <v>305</v>
      </c>
      <c r="B26" s="7" t="s">
        <v>143</v>
      </c>
      <c r="C26" s="7" t="s">
        <v>340</v>
      </c>
      <c r="D26" s="7" t="s">
        <v>161</v>
      </c>
      <c r="E26" s="7" t="s">
        <v>418</v>
      </c>
      <c r="F26" s="10">
        <v>121.7</v>
      </c>
      <c r="G26" s="2"/>
    </row>
    <row r="27" spans="1:7" ht="12.75">
      <c r="A27" s="33" t="s">
        <v>305</v>
      </c>
      <c r="B27" s="7" t="s">
        <v>143</v>
      </c>
      <c r="C27" s="7" t="s">
        <v>340</v>
      </c>
      <c r="D27" s="7" t="s">
        <v>161</v>
      </c>
      <c r="E27" s="7" t="s">
        <v>419</v>
      </c>
      <c r="F27" s="10">
        <v>243.4</v>
      </c>
      <c r="G27" s="2"/>
    </row>
    <row r="28" spans="1:7" s="1" customFormat="1" ht="12.75">
      <c r="A28" s="33" t="s">
        <v>305</v>
      </c>
      <c r="B28" s="7" t="s">
        <v>143</v>
      </c>
      <c r="C28" s="7" t="s">
        <v>340</v>
      </c>
      <c r="D28" s="7" t="s">
        <v>317</v>
      </c>
      <c r="E28" s="11" t="s">
        <v>403</v>
      </c>
      <c r="F28" s="10">
        <v>208</v>
      </c>
      <c r="G28" s="2"/>
    </row>
    <row r="29" spans="1:7" ht="12.75">
      <c r="A29" s="33" t="s">
        <v>305</v>
      </c>
      <c r="B29" s="7" t="s">
        <v>143</v>
      </c>
      <c r="C29" s="7" t="s">
        <v>340</v>
      </c>
      <c r="D29" s="7" t="s">
        <v>317</v>
      </c>
      <c r="E29" s="11" t="s">
        <v>292</v>
      </c>
      <c r="F29" s="10">
        <v>187</v>
      </c>
      <c r="G29" s="2"/>
    </row>
    <row r="30" spans="1:7" ht="12.75">
      <c r="A30" s="33" t="s">
        <v>305</v>
      </c>
      <c r="B30" s="7" t="s">
        <v>143</v>
      </c>
      <c r="C30" s="7" t="s">
        <v>340</v>
      </c>
      <c r="D30" s="7" t="s">
        <v>200</v>
      </c>
      <c r="E30" s="7" t="s">
        <v>318</v>
      </c>
      <c r="F30" s="10">
        <v>200</v>
      </c>
      <c r="G30" s="2"/>
    </row>
    <row r="31" spans="1:7" ht="12.75">
      <c r="A31" s="33" t="s">
        <v>305</v>
      </c>
      <c r="B31" s="7" t="s">
        <v>143</v>
      </c>
      <c r="C31" s="7" t="s">
        <v>340</v>
      </c>
      <c r="D31" s="7" t="s">
        <v>195</v>
      </c>
      <c r="E31" s="7" t="s">
        <v>293</v>
      </c>
      <c r="F31" s="10">
        <v>65</v>
      </c>
      <c r="G31" s="2"/>
    </row>
    <row r="32" spans="1:7" ht="12.75">
      <c r="A32" s="33" t="s">
        <v>305</v>
      </c>
      <c r="B32" s="7" t="s">
        <v>148</v>
      </c>
      <c r="C32" s="7" t="s">
        <v>340</v>
      </c>
      <c r="D32" s="7" t="s">
        <v>194</v>
      </c>
      <c r="E32" s="7" t="s">
        <v>294</v>
      </c>
      <c r="F32" s="10">
        <v>700</v>
      </c>
      <c r="G32" s="2"/>
    </row>
    <row r="33" spans="1:7" ht="12.75">
      <c r="A33" s="33" t="s">
        <v>305</v>
      </c>
      <c r="B33" s="7" t="s">
        <v>143</v>
      </c>
      <c r="C33" s="7" t="s">
        <v>340</v>
      </c>
      <c r="D33" s="7" t="s">
        <v>194</v>
      </c>
      <c r="E33" s="7" t="s">
        <v>404</v>
      </c>
      <c r="F33" s="10">
        <v>40</v>
      </c>
      <c r="G33" s="2"/>
    </row>
    <row r="34" spans="1:6" ht="12.75">
      <c r="A34" s="33" t="s">
        <v>305</v>
      </c>
      <c r="B34" s="11" t="s">
        <v>143</v>
      </c>
      <c r="C34" s="7" t="s">
        <v>340</v>
      </c>
      <c r="D34" s="7" t="s">
        <v>156</v>
      </c>
      <c r="E34" s="7" t="s">
        <v>299</v>
      </c>
      <c r="F34" s="10">
        <v>85</v>
      </c>
    </row>
    <row r="35" spans="1:6" ht="12.75">
      <c r="A35" s="33" t="s">
        <v>305</v>
      </c>
      <c r="B35" s="11" t="s">
        <v>143</v>
      </c>
      <c r="C35" s="7" t="s">
        <v>340</v>
      </c>
      <c r="D35" s="7" t="s">
        <v>156</v>
      </c>
      <c r="E35" s="7" t="s">
        <v>300</v>
      </c>
      <c r="F35" s="10">
        <v>50</v>
      </c>
    </row>
    <row r="36" spans="1:7" ht="12.75">
      <c r="A36" s="33" t="s">
        <v>305</v>
      </c>
      <c r="B36" s="11" t="s">
        <v>143</v>
      </c>
      <c r="C36" s="7" t="s">
        <v>340</v>
      </c>
      <c r="D36" s="7" t="s">
        <v>156</v>
      </c>
      <c r="E36" s="7" t="s">
        <v>8</v>
      </c>
      <c r="F36" s="10">
        <v>75</v>
      </c>
      <c r="G36" s="2"/>
    </row>
    <row r="37" spans="1:7" ht="12.75">
      <c r="A37" s="33" t="s">
        <v>305</v>
      </c>
      <c r="B37" s="11" t="s">
        <v>143</v>
      </c>
      <c r="C37" s="7" t="s">
        <v>340</v>
      </c>
      <c r="D37" s="7" t="s">
        <v>156</v>
      </c>
      <c r="E37" s="7" t="s">
        <v>9</v>
      </c>
      <c r="F37" s="10">
        <v>65</v>
      </c>
      <c r="G37" s="2"/>
    </row>
    <row r="38" spans="1:7" ht="12.75">
      <c r="A38" s="33" t="s">
        <v>305</v>
      </c>
      <c r="B38" s="11" t="s">
        <v>143</v>
      </c>
      <c r="C38" s="7" t="s">
        <v>340</v>
      </c>
      <c r="D38" s="7" t="s">
        <v>156</v>
      </c>
      <c r="E38" s="7" t="s">
        <v>10</v>
      </c>
      <c r="F38" s="10">
        <v>30</v>
      </c>
      <c r="G38" s="2"/>
    </row>
    <row r="39" spans="1:7" s="1" customFormat="1" ht="12.75">
      <c r="A39" s="33" t="s">
        <v>305</v>
      </c>
      <c r="B39" s="11" t="s">
        <v>143</v>
      </c>
      <c r="C39" s="7" t="s">
        <v>340</v>
      </c>
      <c r="D39" s="7" t="s">
        <v>156</v>
      </c>
      <c r="E39" s="7" t="s">
        <v>116</v>
      </c>
      <c r="F39" s="10">
        <v>50</v>
      </c>
      <c r="G39" s="2"/>
    </row>
    <row r="40" spans="1:7" ht="12.75">
      <c r="A40" s="33" t="s">
        <v>305</v>
      </c>
      <c r="B40" s="7" t="s">
        <v>143</v>
      </c>
      <c r="C40" s="7" t="s">
        <v>340</v>
      </c>
      <c r="D40" s="7" t="s">
        <v>166</v>
      </c>
      <c r="E40" s="7" t="s">
        <v>250</v>
      </c>
      <c r="F40" s="10">
        <v>65.5</v>
      </c>
      <c r="G40" s="2"/>
    </row>
    <row r="41" spans="1:7" ht="12.75">
      <c r="A41" s="33" t="s">
        <v>305</v>
      </c>
      <c r="B41" s="7" t="s">
        <v>143</v>
      </c>
      <c r="C41" s="7" t="s">
        <v>340</v>
      </c>
      <c r="D41" s="7" t="s">
        <v>253</v>
      </c>
      <c r="E41" s="7" t="s">
        <v>441</v>
      </c>
      <c r="F41" s="10">
        <v>30</v>
      </c>
      <c r="G41" s="2"/>
    </row>
    <row r="42" spans="1:7" ht="12.75">
      <c r="A42" s="33" t="s">
        <v>305</v>
      </c>
      <c r="B42" s="15" t="s">
        <v>148</v>
      </c>
      <c r="C42" s="7" t="s">
        <v>340</v>
      </c>
      <c r="D42" s="15" t="s">
        <v>159</v>
      </c>
      <c r="E42" s="32" t="s">
        <v>86</v>
      </c>
      <c r="F42" s="10">
        <v>63</v>
      </c>
      <c r="G42" s="2"/>
    </row>
    <row r="43" spans="1:7" ht="12.75">
      <c r="A43" s="33" t="s">
        <v>305</v>
      </c>
      <c r="B43" s="15" t="s">
        <v>148</v>
      </c>
      <c r="C43" s="7" t="s">
        <v>340</v>
      </c>
      <c r="D43" s="15" t="s">
        <v>159</v>
      </c>
      <c r="E43" s="15" t="s">
        <v>111</v>
      </c>
      <c r="F43" s="10">
        <v>45</v>
      </c>
      <c r="G43" s="2"/>
    </row>
    <row r="44" spans="1:7" ht="12.75">
      <c r="A44" s="33" t="s">
        <v>305</v>
      </c>
      <c r="B44" s="15" t="s">
        <v>148</v>
      </c>
      <c r="C44" s="7" t="s">
        <v>340</v>
      </c>
      <c r="D44" s="15" t="s">
        <v>159</v>
      </c>
      <c r="E44" s="15" t="s">
        <v>51</v>
      </c>
      <c r="F44" s="10">
        <v>62</v>
      </c>
      <c r="G44" s="2"/>
    </row>
    <row r="45" spans="1:7" ht="12.75">
      <c r="A45" s="33" t="s">
        <v>305</v>
      </c>
      <c r="B45" s="15" t="s">
        <v>143</v>
      </c>
      <c r="C45" s="7" t="s">
        <v>340</v>
      </c>
      <c r="D45" s="15" t="s">
        <v>159</v>
      </c>
      <c r="E45" s="15" t="s">
        <v>397</v>
      </c>
      <c r="F45" s="10">
        <v>130</v>
      </c>
      <c r="G45" s="2"/>
    </row>
    <row r="46" spans="1:7" ht="12.75">
      <c r="A46" s="33" t="s">
        <v>305</v>
      </c>
      <c r="B46" s="15" t="s">
        <v>143</v>
      </c>
      <c r="C46" s="7" t="s">
        <v>340</v>
      </c>
      <c r="D46" s="15" t="s">
        <v>159</v>
      </c>
      <c r="E46" s="15" t="s">
        <v>68</v>
      </c>
      <c r="F46" s="10">
        <v>36</v>
      </c>
      <c r="G46" s="2"/>
    </row>
    <row r="47" spans="1:7" ht="12.75">
      <c r="A47" s="33" t="s">
        <v>305</v>
      </c>
      <c r="B47" s="15" t="s">
        <v>143</v>
      </c>
      <c r="C47" s="7" t="s">
        <v>340</v>
      </c>
      <c r="D47" s="15" t="s">
        <v>159</v>
      </c>
      <c r="E47" s="15" t="s">
        <v>96</v>
      </c>
      <c r="F47" s="10">
        <v>56</v>
      </c>
      <c r="G47" s="2"/>
    </row>
    <row r="48" spans="1:7" ht="12.75">
      <c r="A48" s="33" t="s">
        <v>305</v>
      </c>
      <c r="B48" s="15" t="s">
        <v>143</v>
      </c>
      <c r="C48" s="7" t="s">
        <v>340</v>
      </c>
      <c r="D48" s="15" t="s">
        <v>159</v>
      </c>
      <c r="E48" s="15" t="s">
        <v>97</v>
      </c>
      <c r="F48" s="10">
        <v>74</v>
      </c>
      <c r="G48" s="2"/>
    </row>
    <row r="49" spans="1:7" ht="12.75">
      <c r="A49" s="33" t="s">
        <v>305</v>
      </c>
      <c r="B49" s="15" t="s">
        <v>143</v>
      </c>
      <c r="C49" s="7" t="s">
        <v>340</v>
      </c>
      <c r="D49" s="15" t="s">
        <v>159</v>
      </c>
      <c r="E49" s="15" t="s">
        <v>44</v>
      </c>
      <c r="F49" s="10">
        <v>8</v>
      </c>
      <c r="G49" s="2"/>
    </row>
    <row r="50" spans="1:7" ht="12.75">
      <c r="A50" s="33" t="s">
        <v>305</v>
      </c>
      <c r="B50" s="15" t="s">
        <v>143</v>
      </c>
      <c r="C50" s="7" t="s">
        <v>340</v>
      </c>
      <c r="D50" s="15" t="s">
        <v>159</v>
      </c>
      <c r="E50" s="15" t="s">
        <v>71</v>
      </c>
      <c r="F50" s="10">
        <v>158</v>
      </c>
      <c r="G50" s="2"/>
    </row>
    <row r="51" spans="1:7" ht="12.75">
      <c r="A51" s="33" t="s">
        <v>305</v>
      </c>
      <c r="B51" s="15" t="s">
        <v>143</v>
      </c>
      <c r="C51" s="7" t="s">
        <v>340</v>
      </c>
      <c r="D51" s="15" t="s">
        <v>159</v>
      </c>
      <c r="E51" s="15" t="s">
        <v>398</v>
      </c>
      <c r="F51" s="10">
        <v>30</v>
      </c>
      <c r="G51" s="2"/>
    </row>
    <row r="52" spans="1:6" ht="12.75">
      <c r="A52" s="33" t="s">
        <v>305</v>
      </c>
      <c r="B52" t="s">
        <v>143</v>
      </c>
      <c r="C52" t="s">
        <v>340</v>
      </c>
      <c r="D52" s="7" t="s">
        <v>162</v>
      </c>
      <c r="E52" t="s">
        <v>129</v>
      </c>
      <c r="F52" s="10">
        <v>30</v>
      </c>
    </row>
    <row r="53" spans="1:6" ht="12.75">
      <c r="A53" s="33" t="s">
        <v>305</v>
      </c>
      <c r="B53" s="7" t="s">
        <v>148</v>
      </c>
      <c r="C53" t="s">
        <v>340</v>
      </c>
      <c r="D53" s="11" t="s">
        <v>183</v>
      </c>
      <c r="E53" s="7" t="s">
        <v>479</v>
      </c>
      <c r="F53" s="20">
        <v>50</v>
      </c>
    </row>
    <row r="54" spans="1:6" ht="12.75">
      <c r="A54" s="33" t="s">
        <v>305</v>
      </c>
      <c r="B54" s="7" t="s">
        <v>148</v>
      </c>
      <c r="C54" t="s">
        <v>340</v>
      </c>
      <c r="D54" s="11" t="s">
        <v>183</v>
      </c>
      <c r="E54" s="7" t="s">
        <v>483</v>
      </c>
      <c r="F54" s="20">
        <v>5</v>
      </c>
    </row>
    <row r="55" spans="1:6" ht="12.75">
      <c r="A55" s="33" t="s">
        <v>305</v>
      </c>
      <c r="B55" s="7" t="s">
        <v>143</v>
      </c>
      <c r="C55" t="s">
        <v>340</v>
      </c>
      <c r="D55" s="11" t="s">
        <v>183</v>
      </c>
      <c r="E55" s="7" t="s">
        <v>478</v>
      </c>
      <c r="F55" s="20">
        <v>160</v>
      </c>
    </row>
    <row r="56" spans="1:7" ht="12.75">
      <c r="A56" s="33" t="s">
        <v>305</v>
      </c>
      <c r="B56" s="7" t="s">
        <v>143</v>
      </c>
      <c r="C56" t="s">
        <v>340</v>
      </c>
      <c r="D56" s="11" t="s">
        <v>183</v>
      </c>
      <c r="E56" s="7" t="s">
        <v>1</v>
      </c>
      <c r="F56" s="20">
        <v>615</v>
      </c>
      <c r="G56" s="2"/>
    </row>
    <row r="57" spans="1:7" ht="12.75">
      <c r="A57" s="33" t="s">
        <v>305</v>
      </c>
      <c r="B57" s="7" t="s">
        <v>143</v>
      </c>
      <c r="C57" s="7" t="s">
        <v>150</v>
      </c>
      <c r="D57" s="7" t="s">
        <v>194</v>
      </c>
      <c r="E57" s="7" t="s">
        <v>405</v>
      </c>
      <c r="F57" s="10">
        <v>20</v>
      </c>
      <c r="G57" s="2"/>
    </row>
    <row r="58" spans="1:7" ht="12.75">
      <c r="A58" s="33" t="s">
        <v>305</v>
      </c>
      <c r="B58" s="15" t="s">
        <v>148</v>
      </c>
      <c r="C58" s="7" t="s">
        <v>150</v>
      </c>
      <c r="D58" s="15" t="s">
        <v>159</v>
      </c>
      <c r="E58" s="15" t="s">
        <v>254</v>
      </c>
      <c r="F58" s="10">
        <v>2000</v>
      </c>
      <c r="G58" s="2"/>
    </row>
    <row r="59" spans="1:7" ht="12.75">
      <c r="A59" s="33" t="s">
        <v>304</v>
      </c>
      <c r="B59" s="7" t="s">
        <v>143</v>
      </c>
      <c r="C59" s="7" t="s">
        <v>150</v>
      </c>
      <c r="D59" s="7" t="s">
        <v>350</v>
      </c>
      <c r="E59" s="7" t="s">
        <v>193</v>
      </c>
      <c r="F59" s="17">
        <v>175</v>
      </c>
      <c r="G59" s="2"/>
    </row>
    <row r="60" spans="1:6" ht="12.75">
      <c r="A60" s="33" t="s">
        <v>304</v>
      </c>
      <c r="B60" s="7" t="s">
        <v>143</v>
      </c>
      <c r="C60" s="7" t="s">
        <v>150</v>
      </c>
      <c r="D60" s="7" t="s">
        <v>214</v>
      </c>
      <c r="E60" s="7" t="s">
        <v>321</v>
      </c>
      <c r="F60" s="10">
        <v>243</v>
      </c>
    </row>
    <row r="61" spans="1:6" ht="12.75">
      <c r="A61" s="33" t="s">
        <v>304</v>
      </c>
      <c r="B61" s="7" t="s">
        <v>143</v>
      </c>
      <c r="C61" s="7" t="s">
        <v>150</v>
      </c>
      <c r="D61" s="7" t="s">
        <v>195</v>
      </c>
      <c r="E61" s="7" t="s">
        <v>196</v>
      </c>
      <c r="F61" s="10">
        <v>850</v>
      </c>
    </row>
    <row r="62" spans="1:6" ht="12.75">
      <c r="A62" s="33" t="s">
        <v>304</v>
      </c>
      <c r="B62" s="7" t="s">
        <v>143</v>
      </c>
      <c r="C62" s="7" t="s">
        <v>150</v>
      </c>
      <c r="D62" s="7" t="s">
        <v>195</v>
      </c>
      <c r="E62" s="7" t="s">
        <v>201</v>
      </c>
      <c r="F62" s="10">
        <v>150</v>
      </c>
    </row>
    <row r="63" spans="1:6" ht="12.75">
      <c r="A63" s="33" t="s">
        <v>304</v>
      </c>
      <c r="B63" s="11" t="s">
        <v>148</v>
      </c>
      <c r="C63" s="7" t="s">
        <v>150</v>
      </c>
      <c r="D63" s="7" t="s">
        <v>156</v>
      </c>
      <c r="E63" s="7" t="s">
        <v>11</v>
      </c>
      <c r="F63" s="10">
        <v>125</v>
      </c>
    </row>
    <row r="64" spans="1:6" ht="12.75">
      <c r="A64" s="33" t="s">
        <v>304</v>
      </c>
      <c r="B64" s="7" t="s">
        <v>143</v>
      </c>
      <c r="C64" s="7" t="s">
        <v>150</v>
      </c>
      <c r="D64" s="7" t="s">
        <v>165</v>
      </c>
      <c r="E64" s="7" t="s">
        <v>229</v>
      </c>
      <c r="F64" s="10">
        <v>225</v>
      </c>
    </row>
    <row r="65" spans="1:6" ht="12.75">
      <c r="A65" s="33" t="s">
        <v>304</v>
      </c>
      <c r="B65" s="7" t="s">
        <v>143</v>
      </c>
      <c r="C65" s="7" t="s">
        <v>150</v>
      </c>
      <c r="D65" s="7" t="s">
        <v>162</v>
      </c>
      <c r="E65" s="7" t="s">
        <v>138</v>
      </c>
      <c r="F65" s="10">
        <v>300</v>
      </c>
    </row>
    <row r="66" spans="1:7" ht="12.75">
      <c r="A66" s="33" t="s">
        <v>304</v>
      </c>
      <c r="B66" s="7" t="s">
        <v>143</v>
      </c>
      <c r="C66" s="7" t="s">
        <v>150</v>
      </c>
      <c r="D66" s="11" t="s">
        <v>183</v>
      </c>
      <c r="E66" s="7" t="s">
        <v>487</v>
      </c>
      <c r="F66" s="20">
        <v>186</v>
      </c>
      <c r="G66" s="2"/>
    </row>
    <row r="67" spans="1:7" ht="12.75">
      <c r="A67" s="33" t="s">
        <v>305</v>
      </c>
      <c r="B67" s="7" t="s">
        <v>148</v>
      </c>
      <c r="C67" s="7" t="s">
        <v>243</v>
      </c>
      <c r="D67" s="7" t="s">
        <v>164</v>
      </c>
      <c r="E67" s="7" t="s">
        <v>396</v>
      </c>
      <c r="F67" s="10">
        <v>200</v>
      </c>
      <c r="G67" s="2"/>
    </row>
    <row r="68" spans="1:6" ht="12.75">
      <c r="A68" s="33" t="s">
        <v>305</v>
      </c>
      <c r="B68" s="7" t="s">
        <v>148</v>
      </c>
      <c r="C68" s="7" t="s">
        <v>243</v>
      </c>
      <c r="D68" s="7" t="s">
        <v>164</v>
      </c>
      <c r="E68" s="7" t="s">
        <v>373</v>
      </c>
      <c r="F68" s="10">
        <v>25</v>
      </c>
    </row>
    <row r="69" spans="1:6" ht="12.75">
      <c r="A69" s="33" t="s">
        <v>305</v>
      </c>
      <c r="B69" s="7" t="s">
        <v>143</v>
      </c>
      <c r="C69" s="7" t="s">
        <v>243</v>
      </c>
      <c r="D69" s="7" t="s">
        <v>164</v>
      </c>
      <c r="E69" s="7" t="s">
        <v>356</v>
      </c>
      <c r="F69" s="10">
        <v>5</v>
      </c>
    </row>
    <row r="70" spans="1:6" ht="12.75">
      <c r="A70" s="33" t="s">
        <v>305</v>
      </c>
      <c r="B70" s="7" t="s">
        <v>143</v>
      </c>
      <c r="C70" s="7" t="s">
        <v>243</v>
      </c>
      <c r="D70" s="7" t="s">
        <v>164</v>
      </c>
      <c r="E70" s="7" t="s">
        <v>361</v>
      </c>
      <c r="F70" s="25">
        <v>6</v>
      </c>
    </row>
    <row r="71" spans="1:6" ht="12.75">
      <c r="A71" s="33" t="s">
        <v>305</v>
      </c>
      <c r="B71" s="7" t="s">
        <v>143</v>
      </c>
      <c r="C71" s="7" t="s">
        <v>243</v>
      </c>
      <c r="D71" s="7" t="s">
        <v>164</v>
      </c>
      <c r="E71" s="7" t="s">
        <v>366</v>
      </c>
      <c r="F71" s="10">
        <v>30</v>
      </c>
    </row>
    <row r="72" spans="1:6" s="1" customFormat="1" ht="12.75">
      <c r="A72" s="33" t="s">
        <v>305</v>
      </c>
      <c r="B72" s="7" t="s">
        <v>143</v>
      </c>
      <c r="C72" s="7" t="s">
        <v>243</v>
      </c>
      <c r="D72" s="7" t="s">
        <v>164</v>
      </c>
      <c r="E72" s="7" t="s">
        <v>368</v>
      </c>
      <c r="F72" s="10">
        <v>15</v>
      </c>
    </row>
    <row r="73" spans="1:6" ht="12.75">
      <c r="A73" s="33" t="s">
        <v>305</v>
      </c>
      <c r="B73" s="7" t="s">
        <v>143</v>
      </c>
      <c r="C73" s="7" t="s">
        <v>243</v>
      </c>
      <c r="D73" s="7" t="s">
        <v>164</v>
      </c>
      <c r="E73" s="7" t="s">
        <v>369</v>
      </c>
      <c r="F73" s="10">
        <v>100</v>
      </c>
    </row>
    <row r="74" spans="1:7" ht="12.75">
      <c r="A74" s="33" t="s">
        <v>305</v>
      </c>
      <c r="B74" s="7" t="s">
        <v>143</v>
      </c>
      <c r="C74" s="7" t="s">
        <v>243</v>
      </c>
      <c r="D74" s="7" t="s">
        <v>164</v>
      </c>
      <c r="E74" s="7" t="s">
        <v>370</v>
      </c>
      <c r="F74" s="10">
        <v>50</v>
      </c>
      <c r="G74" s="2"/>
    </row>
    <row r="75" spans="1:7" ht="12.75">
      <c r="A75" s="33" t="s">
        <v>305</v>
      </c>
      <c r="B75" s="7" t="s">
        <v>143</v>
      </c>
      <c r="C75" s="7" t="s">
        <v>243</v>
      </c>
      <c r="D75" s="7" t="s">
        <v>164</v>
      </c>
      <c r="E75" s="7" t="s">
        <v>453</v>
      </c>
      <c r="F75" s="10">
        <v>50</v>
      </c>
      <c r="G75" s="2"/>
    </row>
    <row r="76" spans="1:6" ht="12.75">
      <c r="A76" s="33" t="s">
        <v>305</v>
      </c>
      <c r="B76" s="7" t="s">
        <v>143</v>
      </c>
      <c r="C76" s="7" t="s">
        <v>243</v>
      </c>
      <c r="D76" s="7" t="s">
        <v>164</v>
      </c>
      <c r="E76" s="7" t="s">
        <v>371</v>
      </c>
      <c r="F76" s="10">
        <v>150</v>
      </c>
    </row>
    <row r="77" spans="1:6" ht="12.75">
      <c r="A77" s="33" t="s">
        <v>305</v>
      </c>
      <c r="B77" s="7" t="s">
        <v>143</v>
      </c>
      <c r="C77" s="7" t="s">
        <v>243</v>
      </c>
      <c r="D77" s="7" t="s">
        <v>164</v>
      </c>
      <c r="E77" s="7" t="s">
        <v>454</v>
      </c>
      <c r="F77" s="10">
        <v>10</v>
      </c>
    </row>
    <row r="78" spans="1:6" ht="12.75">
      <c r="A78" s="33" t="s">
        <v>305</v>
      </c>
      <c r="B78" s="7" t="s">
        <v>143</v>
      </c>
      <c r="C78" s="7" t="s">
        <v>243</v>
      </c>
      <c r="D78" s="7" t="s">
        <v>164</v>
      </c>
      <c r="E78" s="7" t="s">
        <v>372</v>
      </c>
      <c r="F78" s="10">
        <v>100</v>
      </c>
    </row>
    <row r="79" spans="1:6" ht="12.75">
      <c r="A79" s="33" t="s">
        <v>305</v>
      </c>
      <c r="B79" t="s">
        <v>143</v>
      </c>
      <c r="C79" s="7" t="s">
        <v>243</v>
      </c>
      <c r="D79" t="s">
        <v>164</v>
      </c>
      <c r="E79" t="s">
        <v>388</v>
      </c>
      <c r="F79" s="26">
        <v>2</v>
      </c>
    </row>
    <row r="80" spans="1:6" ht="12.75">
      <c r="A80" s="33" t="s">
        <v>305</v>
      </c>
      <c r="B80" s="7" t="s">
        <v>143</v>
      </c>
      <c r="C80" s="7" t="s">
        <v>243</v>
      </c>
      <c r="D80" s="7" t="s">
        <v>164</v>
      </c>
      <c r="E80" s="7" t="s">
        <v>393</v>
      </c>
      <c r="F80" s="10">
        <v>28</v>
      </c>
    </row>
    <row r="81" spans="1:6" ht="12.75">
      <c r="A81" s="33" t="s">
        <v>305</v>
      </c>
      <c r="B81" s="7" t="s">
        <v>143</v>
      </c>
      <c r="C81" s="7" t="s">
        <v>243</v>
      </c>
      <c r="D81" s="7" t="s">
        <v>214</v>
      </c>
      <c r="E81" s="7" t="s">
        <v>163</v>
      </c>
      <c r="F81" s="10">
        <v>965</v>
      </c>
    </row>
    <row r="82" spans="1:6" ht="12.75">
      <c r="A82" s="33" t="s">
        <v>305</v>
      </c>
      <c r="B82" s="7" t="s">
        <v>143</v>
      </c>
      <c r="C82" s="7" t="s">
        <v>243</v>
      </c>
      <c r="D82" s="7" t="s">
        <v>161</v>
      </c>
      <c r="E82" s="7" t="s">
        <v>460</v>
      </c>
      <c r="F82" s="10">
        <v>240.6</v>
      </c>
    </row>
    <row r="83" spans="1:6" ht="12.75">
      <c r="A83" s="33" t="s">
        <v>305</v>
      </c>
      <c r="B83" s="7" t="s">
        <v>143</v>
      </c>
      <c r="C83" s="7" t="s">
        <v>243</v>
      </c>
      <c r="D83" s="7" t="s">
        <v>161</v>
      </c>
      <c r="E83" s="7" t="s">
        <v>461</v>
      </c>
      <c r="F83" s="10">
        <v>797.4</v>
      </c>
    </row>
    <row r="84" spans="1:6" ht="12.75">
      <c r="A84" s="33" t="s">
        <v>305</v>
      </c>
      <c r="B84" s="7" t="s">
        <v>143</v>
      </c>
      <c r="C84" s="7" t="s">
        <v>243</v>
      </c>
      <c r="D84" s="7" t="s">
        <v>200</v>
      </c>
      <c r="E84" s="7" t="s">
        <v>281</v>
      </c>
      <c r="F84" s="10">
        <v>105</v>
      </c>
    </row>
    <row r="85" spans="1:6" ht="12.75">
      <c r="A85" s="33" t="s">
        <v>305</v>
      </c>
      <c r="B85" s="7" t="s">
        <v>143</v>
      </c>
      <c r="C85" s="7" t="s">
        <v>243</v>
      </c>
      <c r="D85" s="7" t="s">
        <v>209</v>
      </c>
      <c r="E85" s="7" t="s">
        <v>290</v>
      </c>
      <c r="F85" s="10">
        <v>75</v>
      </c>
    </row>
    <row r="86" spans="1:6" ht="12.75">
      <c r="A86" s="33" t="s">
        <v>305</v>
      </c>
      <c r="B86" s="11" t="s">
        <v>143</v>
      </c>
      <c r="C86" s="7" t="s">
        <v>243</v>
      </c>
      <c r="D86" s="7" t="s">
        <v>156</v>
      </c>
      <c r="E86" s="7" t="s">
        <v>17</v>
      </c>
      <c r="F86" s="10">
        <v>90</v>
      </c>
    </row>
    <row r="87" spans="1:7" ht="12.75">
      <c r="A87" s="33" t="s">
        <v>305</v>
      </c>
      <c r="B87" s="11" t="s">
        <v>143</v>
      </c>
      <c r="C87" s="7" t="s">
        <v>243</v>
      </c>
      <c r="D87" s="7" t="s">
        <v>156</v>
      </c>
      <c r="E87" s="7" t="s">
        <v>471</v>
      </c>
      <c r="F87" s="10">
        <v>65</v>
      </c>
      <c r="G87" s="2"/>
    </row>
    <row r="88" spans="1:7" ht="12.75">
      <c r="A88" s="33" t="s">
        <v>305</v>
      </c>
      <c r="B88" s="11" t="s">
        <v>143</v>
      </c>
      <c r="C88" s="7" t="s">
        <v>243</v>
      </c>
      <c r="D88" s="7" t="s">
        <v>156</v>
      </c>
      <c r="E88" s="7" t="s">
        <v>19</v>
      </c>
      <c r="F88" s="10">
        <v>70</v>
      </c>
      <c r="G88" s="2"/>
    </row>
    <row r="89" spans="1:7" s="1" customFormat="1" ht="12.75">
      <c r="A89" s="33" t="s">
        <v>305</v>
      </c>
      <c r="B89" s="15" t="s">
        <v>148</v>
      </c>
      <c r="C89" s="7" t="s">
        <v>243</v>
      </c>
      <c r="D89" s="15" t="s">
        <v>159</v>
      </c>
      <c r="E89" s="15" t="s">
        <v>312</v>
      </c>
      <c r="F89" s="10">
        <v>6</v>
      </c>
      <c r="G89" s="2"/>
    </row>
    <row r="90" spans="1:7" ht="12.75">
      <c r="A90" s="33" t="s">
        <v>305</v>
      </c>
      <c r="B90" s="15" t="s">
        <v>148</v>
      </c>
      <c r="C90" s="7" t="s">
        <v>243</v>
      </c>
      <c r="D90" s="15" t="s">
        <v>159</v>
      </c>
      <c r="E90" s="15" t="s">
        <v>112</v>
      </c>
      <c r="F90" s="10">
        <v>40</v>
      </c>
      <c r="G90" s="2"/>
    </row>
    <row r="91" spans="1:7" s="1" customFormat="1" ht="12.75">
      <c r="A91" s="33" t="s">
        <v>305</v>
      </c>
      <c r="B91" s="15" t="s">
        <v>148</v>
      </c>
      <c r="C91" s="7" t="s">
        <v>243</v>
      </c>
      <c r="D91" s="15" t="s">
        <v>159</v>
      </c>
      <c r="E91" s="15" t="s">
        <v>53</v>
      </c>
      <c r="F91" s="10">
        <v>4</v>
      </c>
      <c r="G91" s="2"/>
    </row>
    <row r="92" spans="1:7" s="1" customFormat="1" ht="12.75">
      <c r="A92" s="33" t="s">
        <v>305</v>
      </c>
      <c r="B92" s="15" t="s">
        <v>148</v>
      </c>
      <c r="C92" s="7" t="s">
        <v>243</v>
      </c>
      <c r="D92" s="15" t="s">
        <v>159</v>
      </c>
      <c r="E92" s="31" t="s">
        <v>399</v>
      </c>
      <c r="F92" s="10">
        <v>39</v>
      </c>
      <c r="G92" s="2"/>
    </row>
    <row r="93" spans="1:7" ht="12.75">
      <c r="A93" s="33" t="s">
        <v>305</v>
      </c>
      <c r="B93" s="15" t="s">
        <v>143</v>
      </c>
      <c r="C93" s="7" t="s">
        <v>243</v>
      </c>
      <c r="D93" s="15" t="s">
        <v>159</v>
      </c>
      <c r="E93" s="15" t="s">
        <v>52</v>
      </c>
      <c r="F93" s="10">
        <v>40</v>
      </c>
      <c r="G93" s="2"/>
    </row>
    <row r="94" spans="1:7" ht="12.75">
      <c r="A94" s="33" t="s">
        <v>305</v>
      </c>
      <c r="B94" s="15" t="s">
        <v>143</v>
      </c>
      <c r="C94" s="7" t="s">
        <v>243</v>
      </c>
      <c r="D94" s="15" t="s">
        <v>159</v>
      </c>
      <c r="E94" s="30" t="s">
        <v>72</v>
      </c>
      <c r="F94" s="10">
        <v>62</v>
      </c>
      <c r="G94" s="2"/>
    </row>
    <row r="95" spans="1:7" ht="12.75">
      <c r="A95" s="33" t="s">
        <v>305</v>
      </c>
      <c r="B95" s="15" t="s">
        <v>143</v>
      </c>
      <c r="C95" s="7" t="s">
        <v>243</v>
      </c>
      <c r="D95" s="15" t="s">
        <v>159</v>
      </c>
      <c r="E95" s="15" t="s">
        <v>113</v>
      </c>
      <c r="F95" s="10">
        <v>113</v>
      </c>
      <c r="G95" s="2"/>
    </row>
    <row r="96" spans="1:7" ht="12.75">
      <c r="A96" s="33" t="s">
        <v>305</v>
      </c>
      <c r="B96" s="15" t="s">
        <v>143</v>
      </c>
      <c r="C96" s="7" t="s">
        <v>243</v>
      </c>
      <c r="D96" s="15" t="s">
        <v>159</v>
      </c>
      <c r="E96" s="15" t="s">
        <v>307</v>
      </c>
      <c r="F96" s="10">
        <v>30</v>
      </c>
      <c r="G96" s="2"/>
    </row>
    <row r="97" spans="1:7" ht="12.75">
      <c r="A97" s="33" t="s">
        <v>305</v>
      </c>
      <c r="B97" s="15" t="s">
        <v>143</v>
      </c>
      <c r="C97" s="7" t="s">
        <v>243</v>
      </c>
      <c r="D97" s="15" t="s">
        <v>159</v>
      </c>
      <c r="E97" s="31" t="s">
        <v>400</v>
      </c>
      <c r="F97" s="10">
        <v>15</v>
      </c>
      <c r="G97" s="2"/>
    </row>
    <row r="98" spans="1:6" ht="12.75">
      <c r="A98" s="33" t="s">
        <v>305</v>
      </c>
      <c r="B98" s="15" t="s">
        <v>143</v>
      </c>
      <c r="C98" s="7" t="s">
        <v>243</v>
      </c>
      <c r="D98" s="15" t="s">
        <v>159</v>
      </c>
      <c r="E98" s="15" t="s">
        <v>313</v>
      </c>
      <c r="F98" s="10">
        <v>200</v>
      </c>
    </row>
    <row r="99" spans="1:6" ht="12.75">
      <c r="A99" s="33" t="s">
        <v>305</v>
      </c>
      <c r="B99" s="15" t="s">
        <v>143</v>
      </c>
      <c r="C99" s="7" t="s">
        <v>243</v>
      </c>
      <c r="D99" s="15" t="s">
        <v>159</v>
      </c>
      <c r="E99" s="30" t="s">
        <v>75</v>
      </c>
      <c r="F99" s="10">
        <v>54</v>
      </c>
    </row>
    <row r="100" spans="1:7" ht="12.75">
      <c r="A100" s="33" t="s">
        <v>305</v>
      </c>
      <c r="B100" s="7" t="s">
        <v>148</v>
      </c>
      <c r="C100" s="7" t="s">
        <v>243</v>
      </c>
      <c r="D100" s="7" t="s">
        <v>162</v>
      </c>
      <c r="E100" s="7" t="s">
        <v>24</v>
      </c>
      <c r="F100" s="10">
        <v>151</v>
      </c>
      <c r="G100" s="2"/>
    </row>
    <row r="101" spans="1:7" ht="12.75">
      <c r="A101" s="33" t="s">
        <v>305</v>
      </c>
      <c r="B101" t="s">
        <v>143</v>
      </c>
      <c r="C101" t="s">
        <v>243</v>
      </c>
      <c r="D101" t="s">
        <v>162</v>
      </c>
      <c r="E101" t="s">
        <v>130</v>
      </c>
      <c r="F101" s="27">
        <v>25</v>
      </c>
      <c r="G101" s="2"/>
    </row>
    <row r="102" spans="1:7" ht="12.75">
      <c r="A102" s="33" t="s">
        <v>305</v>
      </c>
      <c r="B102" s="7" t="s">
        <v>143</v>
      </c>
      <c r="C102" s="7" t="s">
        <v>243</v>
      </c>
      <c r="D102" s="7" t="s">
        <v>162</v>
      </c>
      <c r="E102" s="7" t="s">
        <v>29</v>
      </c>
      <c r="F102" s="10">
        <v>75</v>
      </c>
      <c r="G102" s="2"/>
    </row>
    <row r="103" spans="1:7" s="1" customFormat="1" ht="12.75">
      <c r="A103" s="33" t="s">
        <v>305</v>
      </c>
      <c r="B103" s="7" t="s">
        <v>148</v>
      </c>
      <c r="C103" s="7" t="s">
        <v>243</v>
      </c>
      <c r="D103" s="11" t="s">
        <v>183</v>
      </c>
      <c r="E103" s="7" t="s">
        <v>475</v>
      </c>
      <c r="F103" s="18">
        <v>10</v>
      </c>
      <c r="G103" s="2"/>
    </row>
    <row r="104" spans="1:7" s="1" customFormat="1" ht="12.75">
      <c r="A104" s="33" t="s">
        <v>305</v>
      </c>
      <c r="B104" s="7" t="s">
        <v>143</v>
      </c>
      <c r="C104" s="7" t="s">
        <v>243</v>
      </c>
      <c r="D104" s="11" t="s">
        <v>183</v>
      </c>
      <c r="E104" s="7" t="s">
        <v>490</v>
      </c>
      <c r="F104" s="18">
        <v>1600</v>
      </c>
      <c r="G104" s="2"/>
    </row>
    <row r="105" spans="1:7" ht="12.75">
      <c r="A105" s="33" t="s">
        <v>304</v>
      </c>
      <c r="B105" s="7" t="s">
        <v>143</v>
      </c>
      <c r="C105" s="7" t="s">
        <v>243</v>
      </c>
      <c r="D105" s="7" t="s">
        <v>181</v>
      </c>
      <c r="E105" s="7" t="s">
        <v>5</v>
      </c>
      <c r="F105" s="10">
        <v>42</v>
      </c>
      <c r="G105" s="2"/>
    </row>
    <row r="106" spans="1:7" ht="12.75">
      <c r="A106" s="33" t="s">
        <v>304</v>
      </c>
      <c r="B106" s="15" t="s">
        <v>143</v>
      </c>
      <c r="C106" s="7" t="s">
        <v>186</v>
      </c>
      <c r="D106" s="15" t="s">
        <v>159</v>
      </c>
      <c r="E106" s="15" t="s">
        <v>114</v>
      </c>
      <c r="F106" s="10">
        <v>5</v>
      </c>
      <c r="G106" s="2"/>
    </row>
    <row r="107" spans="1:7" s="1" customFormat="1" ht="12.75">
      <c r="A107" s="33" t="s">
        <v>305</v>
      </c>
      <c r="B107" s="7" t="s">
        <v>143</v>
      </c>
      <c r="C107" s="7" t="s">
        <v>186</v>
      </c>
      <c r="D107" s="7" t="s">
        <v>180</v>
      </c>
      <c r="E107" s="7" t="s">
        <v>436</v>
      </c>
      <c r="F107" s="10">
        <v>10</v>
      </c>
      <c r="G107" s="2"/>
    </row>
    <row r="108" spans="1:7" s="1" customFormat="1" ht="12.75">
      <c r="A108" s="33" t="s">
        <v>305</v>
      </c>
      <c r="B108" s="7" t="s">
        <v>148</v>
      </c>
      <c r="C108" s="7" t="s">
        <v>186</v>
      </c>
      <c r="D108" s="11" t="s">
        <v>183</v>
      </c>
      <c r="E108" s="7" t="s">
        <v>484</v>
      </c>
      <c r="F108" s="18">
        <v>168</v>
      </c>
      <c r="G108" s="2"/>
    </row>
    <row r="109" spans="1:7" s="1" customFormat="1" ht="12.75">
      <c r="A109" s="33" t="s">
        <v>305</v>
      </c>
      <c r="B109" s="7" t="s">
        <v>143</v>
      </c>
      <c r="C109" s="7" t="s">
        <v>232</v>
      </c>
      <c r="D109" s="7" t="s">
        <v>166</v>
      </c>
      <c r="E109" s="7" t="s">
        <v>443</v>
      </c>
      <c r="F109" s="10">
        <v>30</v>
      </c>
      <c r="G109" s="2"/>
    </row>
    <row r="110" spans="1:7" ht="12.75">
      <c r="A110" s="33" t="s">
        <v>305</v>
      </c>
      <c r="B110" s="7" t="s">
        <v>143</v>
      </c>
      <c r="C110" s="7" t="s">
        <v>232</v>
      </c>
      <c r="D110" s="7" t="s">
        <v>253</v>
      </c>
      <c r="E110" s="7" t="s">
        <v>442</v>
      </c>
      <c r="F110" s="10">
        <v>292</v>
      </c>
      <c r="G110" s="2"/>
    </row>
    <row r="111" spans="1:7" ht="12.75">
      <c r="A111" s="33" t="s">
        <v>305</v>
      </c>
      <c r="B111" s="7" t="s">
        <v>148</v>
      </c>
      <c r="C111" s="7" t="s">
        <v>344</v>
      </c>
      <c r="D111" s="7" t="s">
        <v>164</v>
      </c>
      <c r="E111" s="7" t="s">
        <v>357</v>
      </c>
      <c r="F111" s="25">
        <v>3</v>
      </c>
      <c r="G111" s="2"/>
    </row>
    <row r="112" spans="1:6" ht="12.75">
      <c r="A112" s="33" t="s">
        <v>305</v>
      </c>
      <c r="B112" s="7" t="s">
        <v>148</v>
      </c>
      <c r="C112" s="7" t="s">
        <v>344</v>
      </c>
      <c r="D112" s="7" t="s">
        <v>164</v>
      </c>
      <c r="E112" s="7" t="s">
        <v>359</v>
      </c>
      <c r="F112" s="25">
        <v>4</v>
      </c>
    </row>
    <row r="113" spans="1:7" ht="12.75">
      <c r="A113" s="33" t="s">
        <v>305</v>
      </c>
      <c r="B113" s="7" t="s">
        <v>148</v>
      </c>
      <c r="C113" s="7" t="s">
        <v>344</v>
      </c>
      <c r="D113" s="7" t="s">
        <v>164</v>
      </c>
      <c r="E113" s="7" t="s">
        <v>360</v>
      </c>
      <c r="F113" s="25">
        <v>12</v>
      </c>
      <c r="G113" s="2"/>
    </row>
    <row r="114" spans="1:6" ht="12.75">
      <c r="A114" s="33" t="s">
        <v>305</v>
      </c>
      <c r="B114" s="7" t="s">
        <v>148</v>
      </c>
      <c r="C114" s="7" t="s">
        <v>344</v>
      </c>
      <c r="D114" s="7" t="s">
        <v>164</v>
      </c>
      <c r="E114" s="7" t="s">
        <v>365</v>
      </c>
      <c r="F114" s="10">
        <v>2</v>
      </c>
    </row>
    <row r="115" spans="1:7" ht="12.75">
      <c r="A115" s="33" t="s">
        <v>305</v>
      </c>
      <c r="B115" s="7" t="s">
        <v>148</v>
      </c>
      <c r="C115" s="7" t="s">
        <v>344</v>
      </c>
      <c r="D115" s="7" t="s">
        <v>164</v>
      </c>
      <c r="E115" s="7" t="s">
        <v>367</v>
      </c>
      <c r="F115" s="10">
        <v>31</v>
      </c>
      <c r="G115" s="2"/>
    </row>
    <row r="116" spans="1:6" ht="12.75">
      <c r="A116" s="33" t="s">
        <v>305</v>
      </c>
      <c r="B116" s="7" t="s">
        <v>143</v>
      </c>
      <c r="C116" s="7" t="s">
        <v>344</v>
      </c>
      <c r="D116" s="7" t="s">
        <v>164</v>
      </c>
      <c r="E116" s="7" t="s">
        <v>363</v>
      </c>
      <c r="F116" s="17">
        <v>7</v>
      </c>
    </row>
    <row r="117" spans="1:7" ht="12.75">
      <c r="A117" s="33" t="s">
        <v>305</v>
      </c>
      <c r="B117" s="7" t="s">
        <v>143</v>
      </c>
      <c r="C117" s="7" t="s">
        <v>344</v>
      </c>
      <c r="D117" s="7" t="s">
        <v>350</v>
      </c>
      <c r="E117" s="7" t="s">
        <v>218</v>
      </c>
      <c r="F117" s="17">
        <v>100</v>
      </c>
      <c r="G117" s="2"/>
    </row>
    <row r="118" spans="1:7" ht="12.75">
      <c r="A118" s="33" t="s">
        <v>305</v>
      </c>
      <c r="B118" s="7" t="s">
        <v>148</v>
      </c>
      <c r="C118" s="7" t="s">
        <v>344</v>
      </c>
      <c r="D118" s="7" t="s">
        <v>181</v>
      </c>
      <c r="E118" s="7" t="s">
        <v>6</v>
      </c>
      <c r="F118" s="10">
        <v>261</v>
      </c>
      <c r="G118" s="2"/>
    </row>
    <row r="119" spans="1:7" ht="12.75">
      <c r="A119" s="33" t="s">
        <v>305</v>
      </c>
      <c r="B119" s="7" t="s">
        <v>143</v>
      </c>
      <c r="C119" s="7" t="s">
        <v>344</v>
      </c>
      <c r="D119" s="7" t="s">
        <v>181</v>
      </c>
      <c r="E119" s="7" t="s">
        <v>121</v>
      </c>
      <c r="F119" s="10">
        <v>66</v>
      </c>
      <c r="G119" s="2"/>
    </row>
    <row r="120" spans="1:6" ht="12.75">
      <c r="A120" s="33" t="s">
        <v>305</v>
      </c>
      <c r="B120" s="7" t="s">
        <v>143</v>
      </c>
      <c r="C120" s="7" t="s">
        <v>344</v>
      </c>
      <c r="D120" s="7" t="s">
        <v>181</v>
      </c>
      <c r="E120" s="7" t="s">
        <v>120</v>
      </c>
      <c r="F120" s="10">
        <v>21</v>
      </c>
    </row>
    <row r="121" spans="1:7" ht="12.75">
      <c r="A121" s="33" t="s">
        <v>305</v>
      </c>
      <c r="B121" s="7" t="s">
        <v>143</v>
      </c>
      <c r="C121" s="7" t="s">
        <v>344</v>
      </c>
      <c r="D121" s="7" t="s">
        <v>181</v>
      </c>
      <c r="E121" s="7" t="s">
        <v>329</v>
      </c>
      <c r="F121" s="10">
        <v>160</v>
      </c>
      <c r="G121" s="2"/>
    </row>
    <row r="122" spans="1:7" ht="12.75">
      <c r="A122" s="33" t="s">
        <v>305</v>
      </c>
      <c r="B122" s="7" t="s">
        <v>143</v>
      </c>
      <c r="C122" s="7" t="s">
        <v>344</v>
      </c>
      <c r="D122" s="7" t="s">
        <v>214</v>
      </c>
      <c r="E122" s="7" t="s">
        <v>276</v>
      </c>
      <c r="F122" s="10">
        <v>3</v>
      </c>
      <c r="G122" s="2"/>
    </row>
    <row r="123" spans="1:7" ht="12.75">
      <c r="A123" s="33" t="s">
        <v>305</v>
      </c>
      <c r="B123" s="7" t="s">
        <v>143</v>
      </c>
      <c r="C123" s="7" t="s">
        <v>344</v>
      </c>
      <c r="D123" s="7" t="s">
        <v>180</v>
      </c>
      <c r="E123" s="7" t="s">
        <v>434</v>
      </c>
      <c r="F123" s="10">
        <v>20</v>
      </c>
      <c r="G123" s="2"/>
    </row>
    <row r="124" spans="1:7" ht="12.75">
      <c r="A124" s="33" t="s">
        <v>305</v>
      </c>
      <c r="B124" s="7" t="s">
        <v>143</v>
      </c>
      <c r="C124" s="7" t="s">
        <v>344</v>
      </c>
      <c r="D124" s="7" t="s">
        <v>180</v>
      </c>
      <c r="E124" s="7" t="s">
        <v>435</v>
      </c>
      <c r="F124" s="10">
        <v>15</v>
      </c>
      <c r="G124" s="2"/>
    </row>
    <row r="125" spans="1:7" ht="12.75">
      <c r="A125" s="33" t="s">
        <v>305</v>
      </c>
      <c r="B125" s="7" t="s">
        <v>143</v>
      </c>
      <c r="C125" s="7" t="s">
        <v>344</v>
      </c>
      <c r="D125" s="7" t="s">
        <v>195</v>
      </c>
      <c r="E125" s="11" t="s">
        <v>324</v>
      </c>
      <c r="F125" s="10">
        <v>5</v>
      </c>
      <c r="G125" s="2"/>
    </row>
    <row r="126" spans="1:7" ht="12.75">
      <c r="A126" s="33" t="s">
        <v>305</v>
      </c>
      <c r="B126" s="7" t="s">
        <v>143</v>
      </c>
      <c r="C126" s="7" t="s">
        <v>344</v>
      </c>
      <c r="D126" s="7" t="s">
        <v>412</v>
      </c>
      <c r="E126" s="11" t="s">
        <v>413</v>
      </c>
      <c r="F126" s="10">
        <v>30</v>
      </c>
      <c r="G126" s="2"/>
    </row>
    <row r="127" spans="1:6" ht="12.75">
      <c r="A127" s="33" t="s">
        <v>305</v>
      </c>
      <c r="B127" s="7" t="s">
        <v>143</v>
      </c>
      <c r="C127" s="7" t="s">
        <v>344</v>
      </c>
      <c r="D127" s="7" t="s">
        <v>412</v>
      </c>
      <c r="E127" s="11" t="s">
        <v>298</v>
      </c>
      <c r="F127" s="10">
        <v>80</v>
      </c>
    </row>
    <row r="128" spans="1:7" ht="12.75">
      <c r="A128" s="33" t="s">
        <v>305</v>
      </c>
      <c r="B128" s="11" t="s">
        <v>148</v>
      </c>
      <c r="C128" s="7" t="s">
        <v>344</v>
      </c>
      <c r="D128" s="7" t="s">
        <v>156</v>
      </c>
      <c r="E128" s="7" t="s">
        <v>18</v>
      </c>
      <c r="F128" s="10">
        <v>90</v>
      </c>
      <c r="G128" s="2"/>
    </row>
    <row r="129" spans="1:7" ht="12.75">
      <c r="A129" s="33" t="s">
        <v>305</v>
      </c>
      <c r="B129" s="11" t="s">
        <v>143</v>
      </c>
      <c r="C129" s="7" t="s">
        <v>344</v>
      </c>
      <c r="D129" s="7" t="s">
        <v>156</v>
      </c>
      <c r="E129" s="7" t="s">
        <v>20</v>
      </c>
      <c r="F129" s="10">
        <v>30</v>
      </c>
      <c r="G129" s="2"/>
    </row>
    <row r="130" spans="1:7" s="1" customFormat="1" ht="12.75">
      <c r="A130" s="33" t="s">
        <v>305</v>
      </c>
      <c r="B130" s="11" t="s">
        <v>143</v>
      </c>
      <c r="C130" s="7" t="s">
        <v>344</v>
      </c>
      <c r="D130" s="7" t="s">
        <v>156</v>
      </c>
      <c r="E130" s="7" t="s">
        <v>468</v>
      </c>
      <c r="F130" s="10">
        <v>50</v>
      </c>
      <c r="G130" s="2"/>
    </row>
    <row r="131" spans="1:7" ht="12.75">
      <c r="A131" s="33" t="s">
        <v>305</v>
      </c>
      <c r="B131" s="7" t="s">
        <v>143</v>
      </c>
      <c r="C131" s="7" t="s">
        <v>344</v>
      </c>
      <c r="D131" s="7" t="s">
        <v>165</v>
      </c>
      <c r="E131" s="7" t="s">
        <v>274</v>
      </c>
      <c r="F131" s="10">
        <v>20</v>
      </c>
      <c r="G131" s="2"/>
    </row>
    <row r="132" spans="1:6" ht="12.75">
      <c r="A132" s="33" t="s">
        <v>305</v>
      </c>
      <c r="B132" s="7" t="s">
        <v>143</v>
      </c>
      <c r="C132" s="7" t="s">
        <v>344</v>
      </c>
      <c r="D132" s="7" t="s">
        <v>165</v>
      </c>
      <c r="E132" s="7" t="s">
        <v>207</v>
      </c>
      <c r="F132" s="10">
        <v>10</v>
      </c>
    </row>
    <row r="133" spans="1:7" ht="12.75">
      <c r="A133" s="33" t="s">
        <v>305</v>
      </c>
      <c r="B133" s="7" t="s">
        <v>143</v>
      </c>
      <c r="C133" s="7" t="s">
        <v>344</v>
      </c>
      <c r="D133" s="7" t="s">
        <v>165</v>
      </c>
      <c r="E133" s="7" t="s">
        <v>226</v>
      </c>
      <c r="F133" s="10">
        <v>20</v>
      </c>
      <c r="G133" s="2"/>
    </row>
    <row r="134" spans="1:6" ht="12.75">
      <c r="A134" s="33" t="s">
        <v>305</v>
      </c>
      <c r="B134" s="7" t="s">
        <v>143</v>
      </c>
      <c r="C134" s="7" t="s">
        <v>344</v>
      </c>
      <c r="D134" s="7" t="s">
        <v>165</v>
      </c>
      <c r="E134" s="7" t="s">
        <v>228</v>
      </c>
      <c r="F134" s="10">
        <v>10</v>
      </c>
    </row>
    <row r="135" spans="1:6" ht="12.75">
      <c r="A135" s="33" t="s">
        <v>305</v>
      </c>
      <c r="B135" s="15" t="s">
        <v>148</v>
      </c>
      <c r="C135" s="7" t="s">
        <v>344</v>
      </c>
      <c r="D135" s="15" t="s">
        <v>159</v>
      </c>
      <c r="E135" s="15" t="s">
        <v>66</v>
      </c>
      <c r="F135" s="10">
        <v>20</v>
      </c>
    </row>
    <row r="136" spans="1:6" ht="12.75">
      <c r="A136" s="33" t="s">
        <v>305</v>
      </c>
      <c r="B136" s="15" t="s">
        <v>143</v>
      </c>
      <c r="C136" s="7" t="s">
        <v>344</v>
      </c>
      <c r="D136" s="15" t="s">
        <v>159</v>
      </c>
      <c r="E136" s="15" t="s">
        <v>308</v>
      </c>
      <c r="F136" s="10">
        <v>19</v>
      </c>
    </row>
    <row r="137" spans="1:6" ht="12.75">
      <c r="A137" s="33" t="s">
        <v>305</v>
      </c>
      <c r="B137" s="15" t="s">
        <v>143</v>
      </c>
      <c r="C137" s="7" t="s">
        <v>344</v>
      </c>
      <c r="D137" s="15" t="s">
        <v>159</v>
      </c>
      <c r="E137" s="31" t="s">
        <v>85</v>
      </c>
      <c r="F137" s="10">
        <v>50</v>
      </c>
    </row>
    <row r="138" spans="1:7" ht="12.75">
      <c r="A138" s="33" t="s">
        <v>305</v>
      </c>
      <c r="B138" s="15" t="s">
        <v>143</v>
      </c>
      <c r="C138" s="7" t="s">
        <v>344</v>
      </c>
      <c r="D138" s="15" t="s">
        <v>159</v>
      </c>
      <c r="E138" s="15" t="s">
        <v>309</v>
      </c>
      <c r="F138" s="10">
        <v>70</v>
      </c>
      <c r="G138" s="2"/>
    </row>
    <row r="139" spans="1:7" ht="12.75">
      <c r="A139" s="33" t="s">
        <v>305</v>
      </c>
      <c r="B139" s="15" t="s">
        <v>143</v>
      </c>
      <c r="C139" s="7" t="s">
        <v>344</v>
      </c>
      <c r="D139" s="15" t="s">
        <v>159</v>
      </c>
      <c r="E139" s="30" t="s">
        <v>82</v>
      </c>
      <c r="F139" s="10">
        <v>25</v>
      </c>
      <c r="G139" s="2"/>
    </row>
    <row r="140" spans="1:7" ht="12.75">
      <c r="A140" s="33" t="s">
        <v>305</v>
      </c>
      <c r="B140" s="7" t="s">
        <v>148</v>
      </c>
      <c r="C140" s="7" t="s">
        <v>344</v>
      </c>
      <c r="D140" s="7" t="s">
        <v>162</v>
      </c>
      <c r="E140" s="7" t="s">
        <v>269</v>
      </c>
      <c r="F140" s="10">
        <v>75</v>
      </c>
      <c r="G140" s="2"/>
    </row>
    <row r="141" spans="1:7" ht="12.75">
      <c r="A141" s="33" t="s">
        <v>305</v>
      </c>
      <c r="B141" s="7" t="s">
        <v>143</v>
      </c>
      <c r="C141" s="7" t="s">
        <v>344</v>
      </c>
      <c r="D141" s="7" t="s">
        <v>162</v>
      </c>
      <c r="E141" s="7" t="s">
        <v>128</v>
      </c>
      <c r="F141" s="10">
        <v>15</v>
      </c>
      <c r="G141" s="2"/>
    </row>
    <row r="142" spans="1:7" ht="12.75">
      <c r="A142" s="33" t="s">
        <v>305</v>
      </c>
      <c r="B142" s="7" t="s">
        <v>143</v>
      </c>
      <c r="C142" s="7" t="s">
        <v>344</v>
      </c>
      <c r="D142" s="7" t="s">
        <v>162</v>
      </c>
      <c r="E142" s="7" t="s">
        <v>30</v>
      </c>
      <c r="F142" s="10">
        <v>100</v>
      </c>
      <c r="G142" s="2"/>
    </row>
    <row r="143" spans="1:7" ht="12.75">
      <c r="A143" s="33" t="s">
        <v>305</v>
      </c>
      <c r="B143" s="7" t="s">
        <v>143</v>
      </c>
      <c r="C143" s="7" t="s">
        <v>344</v>
      </c>
      <c r="D143" s="7" t="s">
        <v>162</v>
      </c>
      <c r="E143" t="s">
        <v>133</v>
      </c>
      <c r="F143" s="10">
        <v>100</v>
      </c>
      <c r="G143" s="2"/>
    </row>
    <row r="144" spans="1:7" ht="12.75">
      <c r="A144" s="33" t="s">
        <v>305</v>
      </c>
      <c r="B144" s="7" t="s">
        <v>143</v>
      </c>
      <c r="C144" s="7" t="s">
        <v>344</v>
      </c>
      <c r="D144" s="7" t="s">
        <v>162</v>
      </c>
      <c r="E144" t="s">
        <v>131</v>
      </c>
      <c r="F144" s="10">
        <v>17</v>
      </c>
      <c r="G144" s="2"/>
    </row>
    <row r="145" spans="1:6" ht="12.75">
      <c r="A145" s="33" t="s">
        <v>305</v>
      </c>
      <c r="B145" s="7" t="s">
        <v>143</v>
      </c>
      <c r="C145" s="7" t="s">
        <v>344</v>
      </c>
      <c r="D145" s="11" t="s">
        <v>183</v>
      </c>
      <c r="E145" s="7" t="s">
        <v>35</v>
      </c>
      <c r="F145" s="18">
        <v>60</v>
      </c>
    </row>
    <row r="146" spans="1:6" ht="12.75">
      <c r="A146" s="33" t="s">
        <v>305</v>
      </c>
      <c r="B146" s="7" t="s">
        <v>143</v>
      </c>
      <c r="C146" s="7" t="s">
        <v>344</v>
      </c>
      <c r="D146" s="11" t="s">
        <v>183</v>
      </c>
      <c r="E146" s="7" t="s">
        <v>301</v>
      </c>
      <c r="F146" s="18">
        <v>275</v>
      </c>
    </row>
    <row r="147" spans="1:6" ht="12" customHeight="1">
      <c r="A147" s="33" t="s">
        <v>305</v>
      </c>
      <c r="B147" s="7" t="s">
        <v>143</v>
      </c>
      <c r="C147" s="7" t="s">
        <v>344</v>
      </c>
      <c r="D147" s="11" t="s">
        <v>183</v>
      </c>
      <c r="E147" s="7" t="s">
        <v>36</v>
      </c>
      <c r="F147" s="18">
        <v>30</v>
      </c>
    </row>
    <row r="148" spans="1:6" ht="12" customHeight="1">
      <c r="A148" s="33" t="s">
        <v>305</v>
      </c>
      <c r="B148" s="7" t="s">
        <v>143</v>
      </c>
      <c r="C148" s="7" t="s">
        <v>344</v>
      </c>
      <c r="D148" s="11" t="s">
        <v>183</v>
      </c>
      <c r="E148" s="29" t="s">
        <v>477</v>
      </c>
      <c r="F148" s="18">
        <v>50</v>
      </c>
    </row>
    <row r="149" spans="1:6" ht="12" customHeight="1">
      <c r="A149" s="33" t="s">
        <v>305</v>
      </c>
      <c r="B149" s="7" t="s">
        <v>143</v>
      </c>
      <c r="C149" s="7" t="s">
        <v>344</v>
      </c>
      <c r="D149" s="11" t="s">
        <v>183</v>
      </c>
      <c r="E149" s="7" t="s">
        <v>40</v>
      </c>
      <c r="F149" s="18">
        <v>250</v>
      </c>
    </row>
    <row r="150" spans="1:7" ht="12.75">
      <c r="A150" s="33" t="s">
        <v>305</v>
      </c>
      <c r="B150" s="7" t="s">
        <v>143</v>
      </c>
      <c r="C150" s="7" t="s">
        <v>344</v>
      </c>
      <c r="D150" s="11" t="s">
        <v>183</v>
      </c>
      <c r="E150" s="7" t="s">
        <v>41</v>
      </c>
      <c r="F150" s="10">
        <v>5</v>
      </c>
      <c r="G150" s="2"/>
    </row>
    <row r="151" spans="1:6" ht="12.75">
      <c r="A151" s="33" t="s">
        <v>304</v>
      </c>
      <c r="B151" s="7" t="s">
        <v>143</v>
      </c>
      <c r="C151" s="7" t="s">
        <v>344</v>
      </c>
      <c r="D151" s="7" t="s">
        <v>214</v>
      </c>
      <c r="E151" s="7" t="s">
        <v>192</v>
      </c>
      <c r="F151" s="10">
        <v>8</v>
      </c>
    </row>
    <row r="152" spans="1:6" ht="12.75">
      <c r="A152" s="33" t="s">
        <v>304</v>
      </c>
      <c r="B152" s="7" t="s">
        <v>143</v>
      </c>
      <c r="C152" s="7" t="s">
        <v>344</v>
      </c>
      <c r="D152" s="7" t="s">
        <v>214</v>
      </c>
      <c r="E152" s="7" t="s">
        <v>328</v>
      </c>
      <c r="F152" s="10">
        <v>18</v>
      </c>
    </row>
    <row r="153" spans="1:6" ht="12.75">
      <c r="A153" s="33" t="s">
        <v>304</v>
      </c>
      <c r="B153" s="7" t="s">
        <v>143</v>
      </c>
      <c r="C153" s="7" t="s">
        <v>344</v>
      </c>
      <c r="D153" s="7" t="s">
        <v>161</v>
      </c>
      <c r="E153" s="7" t="s">
        <v>428</v>
      </c>
      <c r="F153" s="10">
        <v>1</v>
      </c>
    </row>
    <row r="154" spans="1:7" ht="12.75">
      <c r="A154" s="33" t="s">
        <v>304</v>
      </c>
      <c r="B154" s="15" t="s">
        <v>148</v>
      </c>
      <c r="C154" s="7" t="s">
        <v>344</v>
      </c>
      <c r="D154" s="15" t="s">
        <v>159</v>
      </c>
      <c r="E154" s="15" t="s">
        <v>258</v>
      </c>
      <c r="F154" s="10">
        <v>29</v>
      </c>
      <c r="G154" s="2"/>
    </row>
    <row r="155" spans="2:7" ht="12.75">
      <c r="B155" s="1" t="s">
        <v>28</v>
      </c>
      <c r="D155" s="11"/>
      <c r="F155" s="2">
        <f>SUM(F5:F154)</f>
        <v>17812.6</v>
      </c>
      <c r="G155" s="2"/>
    </row>
    <row r="156" spans="2:4" ht="12.75">
      <c r="B156" s="1"/>
      <c r="D156" s="11"/>
    </row>
    <row r="157" spans="2:4" ht="12.75">
      <c r="B157" s="1" t="s">
        <v>345</v>
      </c>
      <c r="D157" s="11"/>
    </row>
    <row r="158" spans="1:6" ht="12.75">
      <c r="A158" s="33" t="s">
        <v>305</v>
      </c>
      <c r="B158" s="7" t="s">
        <v>148</v>
      </c>
      <c r="C158" s="7" t="s">
        <v>149</v>
      </c>
      <c r="D158" s="7" t="s">
        <v>164</v>
      </c>
      <c r="E158" s="7" t="s">
        <v>381</v>
      </c>
      <c r="F158" s="10">
        <v>1</v>
      </c>
    </row>
    <row r="159" spans="1:6" ht="12.75">
      <c r="A159" s="33" t="s">
        <v>305</v>
      </c>
      <c r="B159" s="7" t="s">
        <v>143</v>
      </c>
      <c r="C159" s="7" t="s">
        <v>149</v>
      </c>
      <c r="D159" s="7" t="s">
        <v>164</v>
      </c>
      <c r="E159" s="7" t="s">
        <v>283</v>
      </c>
      <c r="F159" s="10">
        <v>12</v>
      </c>
    </row>
    <row r="160" spans="1:7" ht="12.75">
      <c r="A160" s="33" t="s">
        <v>305</v>
      </c>
      <c r="B160" t="s">
        <v>143</v>
      </c>
      <c r="C160" s="7" t="s">
        <v>149</v>
      </c>
      <c r="D160" t="s">
        <v>164</v>
      </c>
      <c r="E160" t="s">
        <v>386</v>
      </c>
      <c r="F160" s="26">
        <v>20</v>
      </c>
      <c r="G160" s="2"/>
    </row>
    <row r="161" spans="1:6" ht="12.75">
      <c r="A161" s="33" t="s">
        <v>305</v>
      </c>
      <c r="B161" s="7" t="s">
        <v>143</v>
      </c>
      <c r="C161" s="7" t="s">
        <v>149</v>
      </c>
      <c r="D161" s="7" t="s">
        <v>161</v>
      </c>
      <c r="E161" s="7" t="s">
        <v>455</v>
      </c>
      <c r="F161" s="10">
        <v>2.5</v>
      </c>
    </row>
    <row r="162" spans="1:7" ht="12.75">
      <c r="A162" s="33" t="s">
        <v>305</v>
      </c>
      <c r="B162" s="7" t="s">
        <v>143</v>
      </c>
      <c r="C162" s="7" t="s">
        <v>149</v>
      </c>
      <c r="D162" s="7" t="s">
        <v>161</v>
      </c>
      <c r="E162" s="7" t="s">
        <v>427</v>
      </c>
      <c r="F162" s="10">
        <v>190.8</v>
      </c>
      <c r="G162" s="2"/>
    </row>
    <row r="163" spans="1:7" s="1" customFormat="1" ht="12.75">
      <c r="A163" s="33" t="s">
        <v>305</v>
      </c>
      <c r="B163" s="7" t="s">
        <v>143</v>
      </c>
      <c r="C163" s="7" t="s">
        <v>149</v>
      </c>
      <c r="D163" s="7" t="s">
        <v>278</v>
      </c>
      <c r="E163" s="7" t="s">
        <v>279</v>
      </c>
      <c r="F163" s="10">
        <v>100</v>
      </c>
      <c r="G163" s="2"/>
    </row>
    <row r="164" spans="1:7" ht="12.75">
      <c r="A164" s="33" t="s">
        <v>305</v>
      </c>
      <c r="B164" s="7" t="s">
        <v>148</v>
      </c>
      <c r="C164" s="7" t="s">
        <v>149</v>
      </c>
      <c r="D164" s="7" t="s">
        <v>194</v>
      </c>
      <c r="E164" s="7" t="s">
        <v>289</v>
      </c>
      <c r="F164" s="10">
        <v>350</v>
      </c>
      <c r="G164" s="2"/>
    </row>
    <row r="165" spans="1:7" ht="12.75">
      <c r="A165" s="33" t="s">
        <v>305</v>
      </c>
      <c r="B165" s="11" t="s">
        <v>148</v>
      </c>
      <c r="C165" s="7" t="s">
        <v>149</v>
      </c>
      <c r="D165" s="7" t="s">
        <v>156</v>
      </c>
      <c r="E165" s="7" t="s">
        <v>7</v>
      </c>
      <c r="F165" s="10">
        <v>75</v>
      </c>
      <c r="G165" s="2"/>
    </row>
    <row r="166" spans="1:6" ht="12.75">
      <c r="A166" s="33" t="s">
        <v>305</v>
      </c>
      <c r="B166" s="15" t="s">
        <v>148</v>
      </c>
      <c r="C166" s="7" t="s">
        <v>149</v>
      </c>
      <c r="D166" s="15" t="s">
        <v>159</v>
      </c>
      <c r="E166" s="15" t="s">
        <v>91</v>
      </c>
      <c r="F166" s="10">
        <v>1</v>
      </c>
    </row>
    <row r="167" spans="1:6" ht="12.75">
      <c r="A167" s="33" t="s">
        <v>305</v>
      </c>
      <c r="B167" s="15" t="s">
        <v>148</v>
      </c>
      <c r="C167" s="7" t="s">
        <v>149</v>
      </c>
      <c r="D167" s="15" t="s">
        <v>159</v>
      </c>
      <c r="E167" s="15" t="s">
        <v>94</v>
      </c>
      <c r="F167" s="10">
        <v>20</v>
      </c>
    </row>
    <row r="168" spans="1:7" ht="12.75">
      <c r="A168" s="33" t="s">
        <v>305</v>
      </c>
      <c r="B168" s="15" t="s">
        <v>143</v>
      </c>
      <c r="C168" s="7" t="s">
        <v>149</v>
      </c>
      <c r="D168" s="15" t="s">
        <v>159</v>
      </c>
      <c r="E168" s="15" t="s">
        <v>67</v>
      </c>
      <c r="F168" s="10">
        <v>16</v>
      </c>
      <c r="G168" s="2"/>
    </row>
    <row r="169" spans="1:6" ht="12.75">
      <c r="A169" s="33" t="s">
        <v>305</v>
      </c>
      <c r="B169" s="15" t="s">
        <v>143</v>
      </c>
      <c r="C169" s="7" t="s">
        <v>149</v>
      </c>
      <c r="D169" s="15" t="s">
        <v>159</v>
      </c>
      <c r="E169" s="15" t="s">
        <v>64</v>
      </c>
      <c r="F169" s="10">
        <v>7</v>
      </c>
    </row>
    <row r="170" spans="1:7" ht="12.75">
      <c r="A170" s="33" t="s">
        <v>305</v>
      </c>
      <c r="B170" s="15" t="s">
        <v>143</v>
      </c>
      <c r="C170" s="7" t="s">
        <v>149</v>
      </c>
      <c r="D170" s="15" t="s">
        <v>159</v>
      </c>
      <c r="E170" s="30" t="s">
        <v>80</v>
      </c>
      <c r="F170" s="10">
        <v>61</v>
      </c>
      <c r="G170" s="2"/>
    </row>
    <row r="171" spans="1:7" ht="12.75">
      <c r="A171" s="33" t="s">
        <v>305</v>
      </c>
      <c r="B171" s="7" t="s">
        <v>143</v>
      </c>
      <c r="C171" s="7" t="s">
        <v>149</v>
      </c>
      <c r="D171" s="11" t="s">
        <v>183</v>
      </c>
      <c r="E171" s="7" t="s">
        <v>33</v>
      </c>
      <c r="F171" s="10">
        <v>12</v>
      </c>
      <c r="G171" s="2"/>
    </row>
    <row r="172" spans="1:6" ht="12.75">
      <c r="A172" s="33" t="s">
        <v>304</v>
      </c>
      <c r="B172" s="7" t="s">
        <v>143</v>
      </c>
      <c r="C172" s="7" t="s">
        <v>149</v>
      </c>
      <c r="D172" s="7" t="s">
        <v>214</v>
      </c>
      <c r="E172" s="7" t="s">
        <v>140</v>
      </c>
      <c r="F172" s="10">
        <v>27</v>
      </c>
    </row>
    <row r="173" spans="1:7" s="1" customFormat="1" ht="12.75">
      <c r="A173" s="33" t="s">
        <v>304</v>
      </c>
      <c r="B173" s="7" t="s">
        <v>143</v>
      </c>
      <c r="C173" s="7" t="s">
        <v>149</v>
      </c>
      <c r="D173" s="7" t="s">
        <v>214</v>
      </c>
      <c r="E173" s="7" t="s">
        <v>210</v>
      </c>
      <c r="F173" s="10">
        <v>2</v>
      </c>
      <c r="G173" s="2"/>
    </row>
    <row r="174" spans="1:6" ht="12.75">
      <c r="A174" s="33" t="s">
        <v>304</v>
      </c>
      <c r="B174" s="7" t="s">
        <v>143</v>
      </c>
      <c r="C174" s="7" t="s">
        <v>149</v>
      </c>
      <c r="D174" s="7" t="s">
        <v>161</v>
      </c>
      <c r="E174" s="7" t="s">
        <v>424</v>
      </c>
      <c r="F174" s="10">
        <v>6</v>
      </c>
    </row>
    <row r="175" spans="1:6" ht="12.75">
      <c r="A175" s="33" t="s">
        <v>304</v>
      </c>
      <c r="B175" s="7" t="s">
        <v>143</v>
      </c>
      <c r="C175" s="7" t="s">
        <v>149</v>
      </c>
      <c r="D175" s="7" t="s">
        <v>161</v>
      </c>
      <c r="E175" s="7" t="s">
        <v>425</v>
      </c>
      <c r="F175" s="10">
        <v>14</v>
      </c>
    </row>
    <row r="176" spans="1:7" ht="12.75">
      <c r="A176" s="33" t="s">
        <v>304</v>
      </c>
      <c r="B176" s="7" t="s">
        <v>143</v>
      </c>
      <c r="C176" s="7" t="s">
        <v>149</v>
      </c>
      <c r="D176" s="7" t="s">
        <v>161</v>
      </c>
      <c r="E176" s="7" t="s">
        <v>426</v>
      </c>
      <c r="F176" s="10">
        <v>4.8</v>
      </c>
      <c r="G176" s="2"/>
    </row>
    <row r="177" spans="1:7" ht="12.75">
      <c r="A177" s="33" t="s">
        <v>304</v>
      </c>
      <c r="B177" s="7" t="s">
        <v>143</v>
      </c>
      <c r="C177" s="7" t="s">
        <v>149</v>
      </c>
      <c r="D177" s="7" t="s">
        <v>195</v>
      </c>
      <c r="E177" s="11" t="s">
        <v>325</v>
      </c>
      <c r="F177" s="10">
        <v>18</v>
      </c>
      <c r="G177" s="2"/>
    </row>
    <row r="178" spans="1:6" ht="12.75">
      <c r="A178" s="33" t="s">
        <v>304</v>
      </c>
      <c r="B178" s="15" t="s">
        <v>148</v>
      </c>
      <c r="C178" s="7" t="s">
        <v>149</v>
      </c>
      <c r="D178" s="15" t="s">
        <v>159</v>
      </c>
      <c r="E178" s="15" t="s">
        <v>269</v>
      </c>
      <c r="F178" s="10">
        <v>6</v>
      </c>
    </row>
    <row r="179" spans="1:7" ht="12.75">
      <c r="A179" s="33" t="s">
        <v>304</v>
      </c>
      <c r="B179" s="15" t="s">
        <v>148</v>
      </c>
      <c r="C179" s="7" t="s">
        <v>149</v>
      </c>
      <c r="D179" s="15" t="s">
        <v>159</v>
      </c>
      <c r="E179" s="15" t="s">
        <v>333</v>
      </c>
      <c r="F179" s="10">
        <v>396</v>
      </c>
      <c r="G179" s="2"/>
    </row>
    <row r="180" spans="1:7" s="1" customFormat="1" ht="12.75">
      <c r="A180" s="33" t="s">
        <v>304</v>
      </c>
      <c r="B180" s="15" t="s">
        <v>148</v>
      </c>
      <c r="C180" s="7" t="s">
        <v>149</v>
      </c>
      <c r="D180" s="15" t="s">
        <v>159</v>
      </c>
      <c r="E180" s="16" t="s">
        <v>257</v>
      </c>
      <c r="F180" s="10">
        <v>151</v>
      </c>
      <c r="G180" s="2"/>
    </row>
    <row r="181" spans="1:7" ht="12.75">
      <c r="A181" s="33" t="s">
        <v>304</v>
      </c>
      <c r="B181" s="15" t="s">
        <v>143</v>
      </c>
      <c r="C181" s="7" t="s">
        <v>149</v>
      </c>
      <c r="D181" s="15" t="s">
        <v>159</v>
      </c>
      <c r="E181" s="15" t="s">
        <v>92</v>
      </c>
      <c r="F181" s="10">
        <f>15+1+3+5+11</f>
        <v>35</v>
      </c>
      <c r="G181" s="2"/>
    </row>
    <row r="182" spans="1:7" ht="12.75">
      <c r="A182" s="33" t="s">
        <v>304</v>
      </c>
      <c r="B182" s="15" t="s">
        <v>143</v>
      </c>
      <c r="C182" s="7" t="s">
        <v>149</v>
      </c>
      <c r="D182" s="15" t="s">
        <v>159</v>
      </c>
      <c r="E182" s="15" t="s">
        <v>93</v>
      </c>
      <c r="F182" s="10">
        <v>27</v>
      </c>
      <c r="G182" s="2"/>
    </row>
    <row r="183" spans="1:6" ht="12.75">
      <c r="A183" s="33" t="s">
        <v>304</v>
      </c>
      <c r="B183" s="7" t="s">
        <v>148</v>
      </c>
      <c r="C183" s="7" t="s">
        <v>149</v>
      </c>
      <c r="D183" s="7" t="s">
        <v>162</v>
      </c>
      <c r="E183" s="7" t="s">
        <v>22</v>
      </c>
      <c r="F183" s="10">
        <v>32</v>
      </c>
    </row>
    <row r="184" spans="1:8" ht="12.75">
      <c r="A184" s="33" t="s">
        <v>304</v>
      </c>
      <c r="B184" s="7" t="s">
        <v>143</v>
      </c>
      <c r="C184" s="7" t="s">
        <v>149</v>
      </c>
      <c r="D184" s="7" t="s">
        <v>162</v>
      </c>
      <c r="E184" s="7" t="s">
        <v>21</v>
      </c>
      <c r="F184" s="10">
        <v>150</v>
      </c>
      <c r="G184" s="2"/>
      <c r="H184" s="10"/>
    </row>
    <row r="185" spans="1:8" ht="12.75">
      <c r="A185" s="33" t="s">
        <v>304</v>
      </c>
      <c r="B185" s="7" t="s">
        <v>143</v>
      </c>
      <c r="C185" s="7" t="s">
        <v>149</v>
      </c>
      <c r="D185" s="7" t="s">
        <v>162</v>
      </c>
      <c r="E185" t="s">
        <v>134</v>
      </c>
      <c r="F185" s="10">
        <v>16</v>
      </c>
      <c r="G185" s="2"/>
      <c r="H185" s="10"/>
    </row>
    <row r="186" spans="1:8" ht="12.75">
      <c r="A186" s="33" t="s">
        <v>304</v>
      </c>
      <c r="B186" s="7" t="s">
        <v>143</v>
      </c>
      <c r="C186" s="7" t="s">
        <v>149</v>
      </c>
      <c r="D186" s="7" t="s">
        <v>162</v>
      </c>
      <c r="E186" s="28" t="s">
        <v>135</v>
      </c>
      <c r="F186" s="10">
        <v>10</v>
      </c>
      <c r="G186" s="2"/>
      <c r="H186" s="10"/>
    </row>
    <row r="187" spans="1:7" ht="12.75">
      <c r="A187" s="33" t="s">
        <v>304</v>
      </c>
      <c r="B187" s="7" t="s">
        <v>143</v>
      </c>
      <c r="C187" s="7" t="s">
        <v>149</v>
      </c>
      <c r="D187" s="11" t="s">
        <v>183</v>
      </c>
      <c r="E187" s="7" t="s">
        <v>31</v>
      </c>
      <c r="F187" s="10">
        <v>2000</v>
      </c>
      <c r="G187" s="2"/>
    </row>
    <row r="188" spans="1:6" ht="12.75">
      <c r="A188" s="33" t="s">
        <v>304</v>
      </c>
      <c r="B188" s="7" t="s">
        <v>143</v>
      </c>
      <c r="C188" s="7" t="s">
        <v>149</v>
      </c>
      <c r="D188" s="11" t="s">
        <v>183</v>
      </c>
      <c r="E188" s="7" t="s">
        <v>473</v>
      </c>
      <c r="F188" s="10">
        <v>250</v>
      </c>
    </row>
    <row r="189" spans="1:7" ht="12.75">
      <c r="A189" s="33" t="s">
        <v>304</v>
      </c>
      <c r="B189" s="7" t="s">
        <v>143</v>
      </c>
      <c r="C189" s="7" t="s">
        <v>149</v>
      </c>
      <c r="D189" s="11" t="s">
        <v>183</v>
      </c>
      <c r="E189" s="7" t="s">
        <v>32</v>
      </c>
      <c r="F189" s="10">
        <v>200</v>
      </c>
      <c r="G189" s="2"/>
    </row>
    <row r="190" spans="1:6" ht="12.75">
      <c r="A190" s="33" t="s">
        <v>304</v>
      </c>
      <c r="B190" s="7" t="s">
        <v>148</v>
      </c>
      <c r="C190" t="s">
        <v>234</v>
      </c>
      <c r="D190" s="7" t="s">
        <v>164</v>
      </c>
      <c r="E190" s="7" t="s">
        <v>445</v>
      </c>
      <c r="F190" s="10">
        <v>40</v>
      </c>
    </row>
    <row r="191" spans="1:7" s="1" customFormat="1" ht="12.75">
      <c r="A191" s="33" t="s">
        <v>304</v>
      </c>
      <c r="B191" t="s">
        <v>143</v>
      </c>
      <c r="C191" t="s">
        <v>234</v>
      </c>
      <c r="D191" t="s">
        <v>164</v>
      </c>
      <c r="E191" t="s">
        <v>387</v>
      </c>
      <c r="F191" s="26">
        <v>113</v>
      </c>
      <c r="G191" s="2"/>
    </row>
    <row r="192" spans="1:6" ht="12.75">
      <c r="A192" s="33" t="s">
        <v>304</v>
      </c>
      <c r="B192" s="7" t="s">
        <v>143</v>
      </c>
      <c r="C192" s="7" t="s">
        <v>234</v>
      </c>
      <c r="D192" s="7" t="s">
        <v>181</v>
      </c>
      <c r="E192" s="7" t="s">
        <v>118</v>
      </c>
      <c r="F192" s="10">
        <v>10</v>
      </c>
    </row>
    <row r="193" spans="1:6" ht="12.75">
      <c r="A193" s="33" t="s">
        <v>304</v>
      </c>
      <c r="B193" s="7" t="s">
        <v>143</v>
      </c>
      <c r="C193" s="7" t="s">
        <v>234</v>
      </c>
      <c r="D193" s="7" t="s">
        <v>161</v>
      </c>
      <c r="E193" s="7" t="s">
        <v>414</v>
      </c>
      <c r="F193" s="10">
        <v>10</v>
      </c>
    </row>
    <row r="194" spans="1:8" ht="12.75">
      <c r="A194" s="33" t="s">
        <v>304</v>
      </c>
      <c r="B194" s="7" t="s">
        <v>143</v>
      </c>
      <c r="C194" s="7" t="s">
        <v>234</v>
      </c>
      <c r="D194" s="7" t="s">
        <v>161</v>
      </c>
      <c r="E194" s="7" t="s">
        <v>415</v>
      </c>
      <c r="F194" s="10">
        <v>10</v>
      </c>
      <c r="G194" s="2"/>
      <c r="H194" s="10"/>
    </row>
    <row r="195" spans="1:6" ht="12.75">
      <c r="A195" s="33" t="s">
        <v>304</v>
      </c>
      <c r="B195" s="7" t="s">
        <v>143</v>
      </c>
      <c r="C195" s="7" t="s">
        <v>234</v>
      </c>
      <c r="D195" s="7" t="s">
        <v>161</v>
      </c>
      <c r="E195" s="7" t="s">
        <v>456</v>
      </c>
      <c r="F195" s="10">
        <v>34.7</v>
      </c>
    </row>
    <row r="196" spans="1:7" ht="12.75">
      <c r="A196" s="33" t="s">
        <v>304</v>
      </c>
      <c r="B196" s="7" t="s">
        <v>143</v>
      </c>
      <c r="C196" s="7" t="s">
        <v>234</v>
      </c>
      <c r="D196" s="7" t="s">
        <v>161</v>
      </c>
      <c r="E196" s="7" t="s">
        <v>457</v>
      </c>
      <c r="F196" s="10">
        <v>45</v>
      </c>
      <c r="G196" s="2"/>
    </row>
    <row r="197" spans="1:7" ht="12.75">
      <c r="A197" s="33" t="s">
        <v>304</v>
      </c>
      <c r="B197" s="7" t="s">
        <v>143</v>
      </c>
      <c r="C197" s="7" t="s">
        <v>234</v>
      </c>
      <c r="D197" s="7" t="s">
        <v>195</v>
      </c>
      <c r="E197" s="7" t="s">
        <v>410</v>
      </c>
      <c r="F197" s="10">
        <v>1146</v>
      </c>
      <c r="G197" s="2"/>
    </row>
    <row r="198" spans="1:7" ht="12.75">
      <c r="A198" s="33" t="s">
        <v>304</v>
      </c>
      <c r="B198" s="7" t="s">
        <v>143</v>
      </c>
      <c r="C198" s="7" t="s">
        <v>234</v>
      </c>
      <c r="D198" s="7" t="s">
        <v>195</v>
      </c>
      <c r="E198" s="7" t="s">
        <v>291</v>
      </c>
      <c r="F198" s="10">
        <v>1000</v>
      </c>
      <c r="G198" s="2"/>
    </row>
    <row r="199" spans="1:6" ht="12.75">
      <c r="A199" s="33" t="s">
        <v>304</v>
      </c>
      <c r="B199" s="15" t="s">
        <v>148</v>
      </c>
      <c r="C199" s="7" t="s">
        <v>234</v>
      </c>
      <c r="D199" s="15" t="s">
        <v>159</v>
      </c>
      <c r="E199" s="15" t="s">
        <v>334</v>
      </c>
      <c r="F199" s="10">
        <v>20</v>
      </c>
    </row>
    <row r="200" spans="1:6" ht="12.75">
      <c r="A200" s="33" t="s">
        <v>304</v>
      </c>
      <c r="B200" s="15" t="s">
        <v>148</v>
      </c>
      <c r="C200" s="7" t="s">
        <v>234</v>
      </c>
      <c r="D200" s="15" t="s">
        <v>159</v>
      </c>
      <c r="E200" s="15" t="s">
        <v>310</v>
      </c>
      <c r="F200" s="10">
        <v>437</v>
      </c>
    </row>
    <row r="201" spans="1:6" ht="12.75">
      <c r="A201" s="33" t="s">
        <v>304</v>
      </c>
      <c r="B201" s="15" t="s">
        <v>148</v>
      </c>
      <c r="C201" s="7" t="s">
        <v>234</v>
      </c>
      <c r="D201" s="15" t="s">
        <v>159</v>
      </c>
      <c r="E201" s="15" t="s">
        <v>447</v>
      </c>
      <c r="F201" s="10">
        <v>1000</v>
      </c>
    </row>
    <row r="202" spans="1:6" ht="12.75">
      <c r="A202" s="33" t="s">
        <v>304</v>
      </c>
      <c r="B202" s="15" t="s">
        <v>148</v>
      </c>
      <c r="C202" s="7" t="s">
        <v>234</v>
      </c>
      <c r="D202" s="15" t="s">
        <v>159</v>
      </c>
      <c r="E202" s="16" t="s">
        <v>202</v>
      </c>
      <c r="F202" s="10">
        <v>71</v>
      </c>
    </row>
    <row r="203" spans="1:7" ht="12.75">
      <c r="A203" s="33" t="s">
        <v>304</v>
      </c>
      <c r="B203" s="15" t="s">
        <v>148</v>
      </c>
      <c r="C203" s="7" t="s">
        <v>234</v>
      </c>
      <c r="D203" s="15" t="s">
        <v>159</v>
      </c>
      <c r="E203" s="16" t="s">
        <v>203</v>
      </c>
      <c r="F203" s="10">
        <v>68</v>
      </c>
      <c r="G203" s="2"/>
    </row>
    <row r="204" spans="1:7" s="1" customFormat="1" ht="12.75">
      <c r="A204" s="33" t="s">
        <v>304</v>
      </c>
      <c r="B204" s="15" t="s">
        <v>148</v>
      </c>
      <c r="C204" s="7" t="s">
        <v>234</v>
      </c>
      <c r="D204" s="15" t="s">
        <v>159</v>
      </c>
      <c r="E204" s="15" t="s">
        <v>264</v>
      </c>
      <c r="F204" s="10">
        <v>21</v>
      </c>
      <c r="G204" s="2"/>
    </row>
    <row r="205" spans="1:7" ht="12.75">
      <c r="A205" s="33" t="s">
        <v>304</v>
      </c>
      <c r="B205" s="15" t="s">
        <v>143</v>
      </c>
      <c r="C205" s="7" t="s">
        <v>234</v>
      </c>
      <c r="D205" s="15" t="s">
        <v>159</v>
      </c>
      <c r="E205" s="15" t="s">
        <v>337</v>
      </c>
      <c r="F205" s="10">
        <v>25</v>
      </c>
      <c r="G205" s="2"/>
    </row>
    <row r="206" spans="1:6" ht="12.75">
      <c r="A206" s="33" t="s">
        <v>304</v>
      </c>
      <c r="B206" s="15" t="s">
        <v>143</v>
      </c>
      <c r="C206" s="7" t="s">
        <v>234</v>
      </c>
      <c r="D206" s="15" t="s">
        <v>159</v>
      </c>
      <c r="E206" s="15" t="s">
        <v>336</v>
      </c>
      <c r="F206" s="10">
        <v>250</v>
      </c>
    </row>
    <row r="207" spans="1:6" ht="12.75">
      <c r="A207" s="33" t="s">
        <v>304</v>
      </c>
      <c r="B207" s="15" t="s">
        <v>143</v>
      </c>
      <c r="C207" s="7" t="s">
        <v>234</v>
      </c>
      <c r="D207" s="15" t="s">
        <v>159</v>
      </c>
      <c r="E207" s="15" t="s">
        <v>335</v>
      </c>
      <c r="F207" s="10">
        <v>1000</v>
      </c>
    </row>
    <row r="208" spans="1:7" ht="12.75">
      <c r="A208" s="33" t="s">
        <v>304</v>
      </c>
      <c r="B208" s="15" t="s">
        <v>143</v>
      </c>
      <c r="C208" s="7" t="s">
        <v>234</v>
      </c>
      <c r="D208" s="15" t="s">
        <v>159</v>
      </c>
      <c r="E208" s="15" t="s">
        <v>95</v>
      </c>
      <c r="F208" s="10">
        <v>8</v>
      </c>
      <c r="G208" s="2"/>
    </row>
    <row r="209" spans="1:7" ht="12.75">
      <c r="A209" s="33" t="s">
        <v>304</v>
      </c>
      <c r="B209" s="15" t="s">
        <v>143</v>
      </c>
      <c r="C209" s="7" t="s">
        <v>234</v>
      </c>
      <c r="D209" s="15" t="s">
        <v>159</v>
      </c>
      <c r="E209" s="15" t="s">
        <v>263</v>
      </c>
      <c r="F209" s="10">
        <v>42</v>
      </c>
      <c r="G209" s="2"/>
    </row>
    <row r="210" spans="1:6" ht="12.75">
      <c r="A210" s="33" t="s">
        <v>304</v>
      </c>
      <c r="B210" s="7" t="s">
        <v>143</v>
      </c>
      <c r="C210" s="7" t="s">
        <v>234</v>
      </c>
      <c r="D210" s="7" t="s">
        <v>162</v>
      </c>
      <c r="E210" s="7" t="s">
        <v>136</v>
      </c>
      <c r="F210" s="10">
        <v>25</v>
      </c>
    </row>
    <row r="211" spans="1:7" ht="12.75">
      <c r="A211" s="33" t="s">
        <v>304</v>
      </c>
      <c r="B211" s="7" t="s">
        <v>143</v>
      </c>
      <c r="C211" s="7" t="s">
        <v>234</v>
      </c>
      <c r="D211" s="7" t="s">
        <v>162</v>
      </c>
      <c r="E211" s="7" t="s">
        <v>137</v>
      </c>
      <c r="F211" s="10">
        <v>20</v>
      </c>
      <c r="G211" s="2"/>
    </row>
    <row r="212" spans="1:6" ht="12.75">
      <c r="A212" s="33" t="s">
        <v>304</v>
      </c>
      <c r="B212" s="7" t="s">
        <v>143</v>
      </c>
      <c r="C212" s="7" t="s">
        <v>234</v>
      </c>
      <c r="D212" s="11" t="s">
        <v>183</v>
      </c>
      <c r="E212" s="7" t="s">
        <v>474</v>
      </c>
      <c r="F212" s="10">
        <v>100</v>
      </c>
    </row>
    <row r="213" spans="1:6" ht="12.75">
      <c r="A213" s="33" t="s">
        <v>304</v>
      </c>
      <c r="B213" s="7" t="s">
        <v>143</v>
      </c>
      <c r="C213" s="7" t="s">
        <v>234</v>
      </c>
      <c r="D213" s="11" t="s">
        <v>183</v>
      </c>
      <c r="E213" s="7" t="s">
        <v>34</v>
      </c>
      <c r="F213" s="10">
        <v>50</v>
      </c>
    </row>
    <row r="214" spans="1:6" ht="12.75">
      <c r="A214" s="33" t="s">
        <v>304</v>
      </c>
      <c r="B214" s="7" t="s">
        <v>143</v>
      </c>
      <c r="C214" s="7" t="s">
        <v>234</v>
      </c>
      <c r="D214" s="11" t="s">
        <v>183</v>
      </c>
      <c r="E214" s="7" t="s">
        <v>476</v>
      </c>
      <c r="F214" s="10">
        <v>8</v>
      </c>
    </row>
    <row r="215" spans="1:6" ht="12.75">
      <c r="A215" s="33" t="s">
        <v>304</v>
      </c>
      <c r="B215" s="7" t="s">
        <v>143</v>
      </c>
      <c r="C215" s="7" t="s">
        <v>234</v>
      </c>
      <c r="D215" s="11" t="s">
        <v>183</v>
      </c>
      <c r="E215" s="7" t="s">
        <v>480</v>
      </c>
      <c r="F215" s="10">
        <v>125</v>
      </c>
    </row>
    <row r="216" spans="1:6" ht="12.75">
      <c r="A216" s="33" t="s">
        <v>304</v>
      </c>
      <c r="B216" s="7" t="s">
        <v>143</v>
      </c>
      <c r="C216" s="7" t="s">
        <v>234</v>
      </c>
      <c r="D216" s="11" t="s">
        <v>183</v>
      </c>
      <c r="E216" s="7" t="s">
        <v>481</v>
      </c>
      <c r="F216" s="10">
        <v>37</v>
      </c>
    </row>
    <row r="217" spans="1:6" ht="12.75">
      <c r="A217" s="33" t="s">
        <v>304</v>
      </c>
      <c r="B217" s="7" t="s">
        <v>143</v>
      </c>
      <c r="C217" s="7" t="s">
        <v>234</v>
      </c>
      <c r="D217" s="11" t="s">
        <v>183</v>
      </c>
      <c r="E217" s="7" t="s">
        <v>482</v>
      </c>
      <c r="F217" s="10">
        <v>17</v>
      </c>
    </row>
    <row r="218" spans="1:6" ht="12.75" customHeight="1">
      <c r="A218" s="33" t="s">
        <v>304</v>
      </c>
      <c r="B218" s="7" t="s">
        <v>143</v>
      </c>
      <c r="C218" s="7" t="s">
        <v>234</v>
      </c>
      <c r="D218" s="11" t="s">
        <v>183</v>
      </c>
      <c r="E218" s="29" t="s">
        <v>107</v>
      </c>
      <c r="F218" s="10">
        <v>12</v>
      </c>
    </row>
    <row r="219" spans="1:6" s="1" customFormat="1" ht="12.75">
      <c r="A219" s="33" t="s">
        <v>304</v>
      </c>
      <c r="B219" s="7" t="s">
        <v>143</v>
      </c>
      <c r="C219" s="7" t="s">
        <v>234</v>
      </c>
      <c r="D219" s="11" t="s">
        <v>183</v>
      </c>
      <c r="E219" s="29" t="s">
        <v>488</v>
      </c>
      <c r="F219" s="10">
        <v>333</v>
      </c>
    </row>
    <row r="220" spans="1:7" s="1" customFormat="1" ht="12.75">
      <c r="A220" s="33" t="s">
        <v>304</v>
      </c>
      <c r="B220" s="7" t="s">
        <v>143</v>
      </c>
      <c r="C220" s="7" t="s">
        <v>234</v>
      </c>
      <c r="D220" s="11" t="s">
        <v>183</v>
      </c>
      <c r="E220" s="29" t="s">
        <v>489</v>
      </c>
      <c r="F220" s="10">
        <v>78</v>
      </c>
      <c r="G220" s="2"/>
    </row>
    <row r="221" spans="1:7" s="1" customFormat="1" ht="12.75">
      <c r="A221" s="33" t="s">
        <v>304</v>
      </c>
      <c r="B221" s="7" t="s">
        <v>143</v>
      </c>
      <c r="C221" s="7" t="s">
        <v>158</v>
      </c>
      <c r="D221" s="7" t="s">
        <v>350</v>
      </c>
      <c r="E221" s="7" t="s">
        <v>223</v>
      </c>
      <c r="F221" s="17">
        <v>30</v>
      </c>
      <c r="G221" s="2"/>
    </row>
    <row r="222" spans="1:6" s="1" customFormat="1" ht="12.75">
      <c r="A222" s="33" t="s">
        <v>304</v>
      </c>
      <c r="B222" s="7" t="s">
        <v>143</v>
      </c>
      <c r="C222" s="7" t="s">
        <v>158</v>
      </c>
      <c r="D222" s="7" t="s">
        <v>350</v>
      </c>
      <c r="E222" s="7" t="s">
        <v>330</v>
      </c>
      <c r="F222" s="17">
        <v>10</v>
      </c>
    </row>
    <row r="223" spans="1:6" s="1" customFormat="1" ht="12.75">
      <c r="A223" s="33" t="s">
        <v>304</v>
      </c>
      <c r="B223" s="7" t="s">
        <v>143</v>
      </c>
      <c r="C223" s="7" t="s">
        <v>158</v>
      </c>
      <c r="D223" s="7" t="s">
        <v>180</v>
      </c>
      <c r="E223" s="7" t="s">
        <v>238</v>
      </c>
      <c r="F223" s="10">
        <v>10</v>
      </c>
    </row>
    <row r="224" spans="1:6" s="1" customFormat="1" ht="12.75">
      <c r="A224" s="33" t="s">
        <v>304</v>
      </c>
      <c r="B224" s="15" t="s">
        <v>148</v>
      </c>
      <c r="C224" s="7" t="s">
        <v>158</v>
      </c>
      <c r="D224" s="15" t="s">
        <v>159</v>
      </c>
      <c r="E224" s="15" t="s">
        <v>256</v>
      </c>
      <c r="F224" s="10">
        <v>90</v>
      </c>
    </row>
    <row r="225" spans="1:7" ht="12.75">
      <c r="A225" s="33" t="s">
        <v>304</v>
      </c>
      <c r="B225" s="15" t="s">
        <v>143</v>
      </c>
      <c r="C225" s="7" t="s">
        <v>158</v>
      </c>
      <c r="D225" s="15" t="s">
        <v>159</v>
      </c>
      <c r="E225" s="30" t="s">
        <v>314</v>
      </c>
      <c r="F225" s="10">
        <v>3</v>
      </c>
      <c r="G225" s="2"/>
    </row>
    <row r="226" spans="1:6" ht="12.75">
      <c r="A226" s="33" t="s">
        <v>304</v>
      </c>
      <c r="B226" s="11" t="s">
        <v>148</v>
      </c>
      <c r="C226" s="19" t="s">
        <v>351</v>
      </c>
      <c r="D226" s="7" t="s">
        <v>156</v>
      </c>
      <c r="E226" s="7" t="s">
        <v>115</v>
      </c>
      <c r="F226" s="10">
        <v>90</v>
      </c>
    </row>
    <row r="227" spans="1:6" ht="12.75">
      <c r="A227" s="33" t="s">
        <v>304</v>
      </c>
      <c r="B227" s="15" t="s">
        <v>148</v>
      </c>
      <c r="C227" s="19" t="s">
        <v>351</v>
      </c>
      <c r="D227" s="15" t="s">
        <v>159</v>
      </c>
      <c r="E227" s="30" t="s">
        <v>79</v>
      </c>
      <c r="F227" s="10">
        <v>6</v>
      </c>
    </row>
    <row r="228" spans="1:7" ht="12.75">
      <c r="A228" s="33" t="s">
        <v>304</v>
      </c>
      <c r="B228" s="7" t="s">
        <v>148</v>
      </c>
      <c r="C228" s="19" t="s">
        <v>351</v>
      </c>
      <c r="D228" s="7" t="s">
        <v>161</v>
      </c>
      <c r="E228" s="7" t="s">
        <v>416</v>
      </c>
      <c r="F228" s="10">
        <v>500</v>
      </c>
      <c r="G228" s="2"/>
    </row>
    <row r="229" spans="1:6" ht="12.75">
      <c r="A229" s="33" t="s">
        <v>304</v>
      </c>
      <c r="B229" s="7" t="s">
        <v>148</v>
      </c>
      <c r="C229" s="19" t="s">
        <v>351</v>
      </c>
      <c r="D229" s="7" t="s">
        <v>161</v>
      </c>
      <c r="E229" s="7" t="s">
        <v>417</v>
      </c>
      <c r="F229" s="10">
        <v>260</v>
      </c>
    </row>
    <row r="230" spans="1:6" ht="12.75">
      <c r="A230" s="33" t="s">
        <v>304</v>
      </c>
      <c r="B230" s="7" t="s">
        <v>148</v>
      </c>
      <c r="C230" s="19" t="s">
        <v>351</v>
      </c>
      <c r="D230" s="7" t="s">
        <v>180</v>
      </c>
      <c r="E230" s="7" t="s">
        <v>463</v>
      </c>
      <c r="F230" s="10">
        <v>10</v>
      </c>
    </row>
    <row r="231" spans="1:7" s="1" customFormat="1" ht="12.75">
      <c r="A231" s="33" t="s">
        <v>304</v>
      </c>
      <c r="B231" s="7" t="s">
        <v>148</v>
      </c>
      <c r="C231" s="19" t="s">
        <v>351</v>
      </c>
      <c r="D231" s="7" t="s">
        <v>194</v>
      </c>
      <c r="E231" s="7" t="s">
        <v>407</v>
      </c>
      <c r="F231" s="10">
        <v>300</v>
      </c>
      <c r="G231" s="2"/>
    </row>
    <row r="232" spans="1:7" ht="12.75">
      <c r="A232" s="33" t="s">
        <v>304</v>
      </c>
      <c r="B232" s="7" t="s">
        <v>148</v>
      </c>
      <c r="C232" t="s">
        <v>242</v>
      </c>
      <c r="D232" s="7" t="s">
        <v>164</v>
      </c>
      <c r="E232" s="7" t="s">
        <v>380</v>
      </c>
      <c r="F232" s="10">
        <v>300</v>
      </c>
      <c r="G232" s="2"/>
    </row>
    <row r="233" spans="1:6" ht="12.75">
      <c r="A233" s="33" t="s">
        <v>304</v>
      </c>
      <c r="B233" s="7" t="s">
        <v>148</v>
      </c>
      <c r="C233" t="s">
        <v>242</v>
      </c>
      <c r="D233" s="7" t="s">
        <v>164</v>
      </c>
      <c r="E233" s="7" t="s">
        <v>216</v>
      </c>
      <c r="F233" s="10">
        <v>2</v>
      </c>
    </row>
    <row r="234" spans="1:6" ht="12.75">
      <c r="A234" s="33" t="s">
        <v>304</v>
      </c>
      <c r="B234" s="7" t="s">
        <v>143</v>
      </c>
      <c r="C234" s="7" t="s">
        <v>242</v>
      </c>
      <c r="D234" s="7" t="s">
        <v>164</v>
      </c>
      <c r="E234" s="7" t="s">
        <v>382</v>
      </c>
      <c r="F234" s="10">
        <v>35</v>
      </c>
    </row>
    <row r="235" spans="1:7" ht="12.75">
      <c r="A235" s="33" t="s">
        <v>304</v>
      </c>
      <c r="B235" s="7" t="s">
        <v>143</v>
      </c>
      <c r="C235" s="7" t="s">
        <v>242</v>
      </c>
      <c r="D235" s="7" t="s">
        <v>161</v>
      </c>
      <c r="E235" s="7" t="s">
        <v>458</v>
      </c>
      <c r="F235" s="10">
        <v>101</v>
      </c>
      <c r="G235" s="2"/>
    </row>
    <row r="236" spans="1:7" ht="12.75">
      <c r="A236" s="33" t="s">
        <v>304</v>
      </c>
      <c r="B236" s="7" t="s">
        <v>143</v>
      </c>
      <c r="C236" s="7" t="s">
        <v>242</v>
      </c>
      <c r="D236" s="7" t="s">
        <v>194</v>
      </c>
      <c r="E236" s="7" t="s">
        <v>408</v>
      </c>
      <c r="F236" s="10">
        <v>12</v>
      </c>
      <c r="G236" s="2"/>
    </row>
    <row r="237" spans="1:7" ht="12.75">
      <c r="A237" s="33" t="s">
        <v>304</v>
      </c>
      <c r="B237" s="11" t="s">
        <v>148</v>
      </c>
      <c r="C237" s="7" t="s">
        <v>242</v>
      </c>
      <c r="D237" s="7" t="s">
        <v>156</v>
      </c>
      <c r="E237" s="7" t="s">
        <v>153</v>
      </c>
      <c r="F237" s="10">
        <v>50</v>
      </c>
      <c r="G237" s="2"/>
    </row>
    <row r="238" spans="1:6" ht="12.75">
      <c r="A238" s="33" t="s">
        <v>304</v>
      </c>
      <c r="B238" s="11" t="s">
        <v>143</v>
      </c>
      <c r="C238" s="7" t="s">
        <v>242</v>
      </c>
      <c r="D238" s="7" t="s">
        <v>156</v>
      </c>
      <c r="E238" s="7" t="s">
        <v>13</v>
      </c>
      <c r="F238" s="10">
        <v>20</v>
      </c>
    </row>
    <row r="239" spans="1:10" s="1" customFormat="1" ht="12.75">
      <c r="A239" s="33" t="s">
        <v>304</v>
      </c>
      <c r="B239" s="11" t="s">
        <v>143</v>
      </c>
      <c r="C239" s="7" t="s">
        <v>242</v>
      </c>
      <c r="D239" s="7" t="s">
        <v>156</v>
      </c>
      <c r="E239" s="7" t="s">
        <v>14</v>
      </c>
      <c r="F239" s="10">
        <v>96</v>
      </c>
      <c r="H239" s="7"/>
      <c r="I239" s="7"/>
      <c r="J239" s="7"/>
    </row>
    <row r="240" spans="1:10" s="1" customFormat="1" ht="12.75">
      <c r="A240" s="33" t="s">
        <v>304</v>
      </c>
      <c r="B240" s="11" t="s">
        <v>143</v>
      </c>
      <c r="C240" s="7" t="s">
        <v>242</v>
      </c>
      <c r="D240" s="7" t="s">
        <v>156</v>
      </c>
      <c r="E240" s="7" t="s">
        <v>15</v>
      </c>
      <c r="F240" s="10">
        <v>20</v>
      </c>
      <c r="H240" s="7"/>
      <c r="I240" s="7"/>
      <c r="J240" s="7"/>
    </row>
    <row r="241" spans="1:10" s="1" customFormat="1" ht="12.75">
      <c r="A241" s="33" t="s">
        <v>304</v>
      </c>
      <c r="B241" s="11" t="s">
        <v>143</v>
      </c>
      <c r="C241" s="7" t="s">
        <v>242</v>
      </c>
      <c r="D241" s="7" t="s">
        <v>156</v>
      </c>
      <c r="E241" s="7" t="s">
        <v>16</v>
      </c>
      <c r="F241" s="10">
        <v>30</v>
      </c>
      <c r="H241" s="7"/>
      <c r="I241" s="7"/>
      <c r="J241" s="7"/>
    </row>
    <row r="242" spans="1:10" s="1" customFormat="1" ht="12.75">
      <c r="A242" s="33" t="s">
        <v>304</v>
      </c>
      <c r="B242" s="7" t="s">
        <v>148</v>
      </c>
      <c r="C242" s="7" t="s">
        <v>242</v>
      </c>
      <c r="D242" s="7" t="s">
        <v>165</v>
      </c>
      <c r="E242" s="7" t="s">
        <v>227</v>
      </c>
      <c r="F242" s="10">
        <v>40</v>
      </c>
      <c r="G242" s="2"/>
      <c r="H242" s="7"/>
      <c r="I242" s="7"/>
      <c r="J242" s="7"/>
    </row>
    <row r="243" spans="1:10" s="1" customFormat="1" ht="12.75">
      <c r="A243" s="33" t="s">
        <v>304</v>
      </c>
      <c r="B243" s="15" t="s">
        <v>148</v>
      </c>
      <c r="C243" s="7" t="s">
        <v>242</v>
      </c>
      <c r="D243" s="15" t="s">
        <v>159</v>
      </c>
      <c r="E243" s="15" t="s">
        <v>255</v>
      </c>
      <c r="F243" s="10">
        <v>1500</v>
      </c>
      <c r="H243" s="7"/>
      <c r="I243" s="7"/>
      <c r="J243" s="7"/>
    </row>
    <row r="244" spans="1:10" s="1" customFormat="1" ht="12.75">
      <c r="A244" s="33" t="s">
        <v>304</v>
      </c>
      <c r="B244" s="15" t="s">
        <v>148</v>
      </c>
      <c r="C244" s="7" t="s">
        <v>242</v>
      </c>
      <c r="D244" s="15" t="s">
        <v>159</v>
      </c>
      <c r="E244" s="15" t="s">
        <v>104</v>
      </c>
      <c r="F244" s="10">
        <v>47</v>
      </c>
      <c r="H244" s="7"/>
      <c r="I244" s="7"/>
      <c r="J244" s="7"/>
    </row>
    <row r="245" spans="1:6" ht="12.75">
      <c r="A245" s="33" t="s">
        <v>304</v>
      </c>
      <c r="B245" s="15" t="s">
        <v>143</v>
      </c>
      <c r="C245" s="7" t="s">
        <v>242</v>
      </c>
      <c r="D245" s="15" t="s">
        <v>159</v>
      </c>
      <c r="E245" s="15" t="s">
        <v>450</v>
      </c>
      <c r="F245" s="10">
        <v>14</v>
      </c>
    </row>
    <row r="246" spans="1:6" ht="12.75">
      <c r="A246" s="33" t="s">
        <v>304</v>
      </c>
      <c r="B246" s="15" t="s">
        <v>143</v>
      </c>
      <c r="C246" s="7" t="s">
        <v>242</v>
      </c>
      <c r="D246" s="15" t="s">
        <v>159</v>
      </c>
      <c r="E246" s="15" t="s">
        <v>105</v>
      </c>
      <c r="F246" s="10">
        <v>24</v>
      </c>
    </row>
    <row r="247" spans="1:7" ht="12.75">
      <c r="A247" s="33" t="s">
        <v>304</v>
      </c>
      <c r="B247" s="15" t="s">
        <v>143</v>
      </c>
      <c r="C247" s="7" t="s">
        <v>242</v>
      </c>
      <c r="D247" s="15" t="s">
        <v>159</v>
      </c>
      <c r="E247" s="15" t="s">
        <v>58</v>
      </c>
      <c r="F247" s="10">
        <v>10</v>
      </c>
      <c r="G247" s="2"/>
    </row>
    <row r="248" spans="1:6" ht="12.75">
      <c r="A248" s="33" t="s">
        <v>304</v>
      </c>
      <c r="B248" s="15" t="s">
        <v>152</v>
      </c>
      <c r="C248" s="7" t="s">
        <v>242</v>
      </c>
      <c r="D248" s="15" t="s">
        <v>159</v>
      </c>
      <c r="E248" s="15" t="s">
        <v>55</v>
      </c>
      <c r="F248" s="10">
        <v>50</v>
      </c>
    </row>
    <row r="249" spans="1:6" ht="12.75">
      <c r="A249" s="33" t="s">
        <v>304</v>
      </c>
      <c r="B249" s="15" t="s">
        <v>152</v>
      </c>
      <c r="C249" s="7" t="s">
        <v>242</v>
      </c>
      <c r="D249" s="15" t="s">
        <v>159</v>
      </c>
      <c r="E249" s="15" t="s">
        <v>106</v>
      </c>
      <c r="F249" s="10">
        <v>15</v>
      </c>
    </row>
    <row r="250" spans="1:6" ht="12.75">
      <c r="A250" s="33" t="s">
        <v>304</v>
      </c>
      <c r="B250" s="7" t="s">
        <v>148</v>
      </c>
      <c r="C250" s="7" t="s">
        <v>242</v>
      </c>
      <c r="D250" s="7" t="s">
        <v>162</v>
      </c>
      <c r="E250" s="7" t="s">
        <v>23</v>
      </c>
      <c r="F250" s="10">
        <v>25</v>
      </c>
    </row>
    <row r="251" spans="1:6" ht="12.75">
      <c r="A251" s="33" t="s">
        <v>304</v>
      </c>
      <c r="B251" s="7" t="s">
        <v>143</v>
      </c>
      <c r="C251" s="7" t="s">
        <v>242</v>
      </c>
      <c r="D251" s="7" t="s">
        <v>162</v>
      </c>
      <c r="E251" s="7" t="s">
        <v>125</v>
      </c>
      <c r="F251" s="10">
        <v>12</v>
      </c>
    </row>
    <row r="252" spans="1:6" ht="12.75">
      <c r="A252" s="33" t="s">
        <v>304</v>
      </c>
      <c r="B252" s="7" t="s">
        <v>143</v>
      </c>
      <c r="C252" s="7" t="s">
        <v>242</v>
      </c>
      <c r="D252" s="7" t="s">
        <v>162</v>
      </c>
      <c r="E252" s="7" t="s">
        <v>126</v>
      </c>
      <c r="F252" s="10">
        <v>10</v>
      </c>
    </row>
    <row r="253" spans="1:6" ht="12.75">
      <c r="A253" s="33" t="s">
        <v>304</v>
      </c>
      <c r="B253" s="7" t="s">
        <v>143</v>
      </c>
      <c r="C253" s="7" t="s">
        <v>242</v>
      </c>
      <c r="D253" s="7" t="s">
        <v>162</v>
      </c>
      <c r="E253" s="7" t="s">
        <v>204</v>
      </c>
      <c r="F253" s="10">
        <v>50</v>
      </c>
    </row>
    <row r="254" spans="1:6" ht="12.75">
      <c r="A254" s="33" t="s">
        <v>304</v>
      </c>
      <c r="B254" s="7" t="s">
        <v>148</v>
      </c>
      <c r="C254" s="7" t="s">
        <v>242</v>
      </c>
      <c r="D254" s="11" t="s">
        <v>183</v>
      </c>
      <c r="E254" s="29" t="s">
        <v>0</v>
      </c>
      <c r="F254" s="20">
        <v>200</v>
      </c>
    </row>
    <row r="255" spans="1:7" ht="12.75">
      <c r="A255" s="33" t="s">
        <v>304</v>
      </c>
      <c r="B255" s="7" t="s">
        <v>143</v>
      </c>
      <c r="C255" s="7" t="s">
        <v>242</v>
      </c>
      <c r="D255" s="11" t="s">
        <v>183</v>
      </c>
      <c r="E255" s="7" t="s">
        <v>485</v>
      </c>
      <c r="F255" s="20">
        <v>5</v>
      </c>
      <c r="G255" s="2"/>
    </row>
    <row r="256" spans="1:6" ht="12.75">
      <c r="A256" s="33" t="s">
        <v>304</v>
      </c>
      <c r="B256" s="7" t="s">
        <v>152</v>
      </c>
      <c r="C256" s="7" t="s">
        <v>151</v>
      </c>
      <c r="D256" s="7" t="s">
        <v>161</v>
      </c>
      <c r="E256" s="7" t="s">
        <v>326</v>
      </c>
      <c r="F256" s="10">
        <v>1196</v>
      </c>
    </row>
    <row r="257" spans="1:6" ht="12.75">
      <c r="A257" s="33" t="s">
        <v>304</v>
      </c>
      <c r="B257" s="7" t="s">
        <v>152</v>
      </c>
      <c r="C257" s="7" t="s">
        <v>151</v>
      </c>
      <c r="D257" s="7" t="s">
        <v>180</v>
      </c>
      <c r="E257" s="7" t="s">
        <v>315</v>
      </c>
      <c r="F257" s="10">
        <v>100</v>
      </c>
    </row>
    <row r="258" spans="1:6" ht="12.75">
      <c r="A258" s="33" t="s">
        <v>304</v>
      </c>
      <c r="B258" s="7" t="s">
        <v>152</v>
      </c>
      <c r="C258" s="7" t="s">
        <v>151</v>
      </c>
      <c r="D258" s="7" t="s">
        <v>180</v>
      </c>
      <c r="E258" s="7" t="s">
        <v>464</v>
      </c>
      <c r="F258" s="10">
        <v>25</v>
      </c>
    </row>
    <row r="259" spans="1:6" ht="12.75">
      <c r="A259" s="33" t="s">
        <v>304</v>
      </c>
      <c r="B259" s="7" t="s">
        <v>152</v>
      </c>
      <c r="C259" s="7" t="s">
        <v>151</v>
      </c>
      <c r="D259" s="7" t="s">
        <v>180</v>
      </c>
      <c r="E259" s="7" t="s">
        <v>327</v>
      </c>
      <c r="F259" s="10">
        <v>600</v>
      </c>
    </row>
    <row r="260" spans="1:6" ht="12.75">
      <c r="A260" s="33" t="s">
        <v>304</v>
      </c>
      <c r="B260" s="7" t="s">
        <v>152</v>
      </c>
      <c r="C260" s="7" t="s">
        <v>151</v>
      </c>
      <c r="D260" s="7" t="s">
        <v>180</v>
      </c>
      <c r="E260" s="7" t="s">
        <v>465</v>
      </c>
      <c r="F260" s="10">
        <v>1000</v>
      </c>
    </row>
    <row r="261" spans="1:6" ht="12.75">
      <c r="A261" s="33" t="s">
        <v>304</v>
      </c>
      <c r="B261" s="7" t="s">
        <v>152</v>
      </c>
      <c r="C261" s="7" t="s">
        <v>151</v>
      </c>
      <c r="D261" s="7" t="s">
        <v>303</v>
      </c>
      <c r="E261" s="7" t="s">
        <v>315</v>
      </c>
      <c r="F261" s="10">
        <v>1580</v>
      </c>
    </row>
    <row r="262" spans="1:6" ht="12.75">
      <c r="A262" s="33" t="s">
        <v>304</v>
      </c>
      <c r="B262" s="7" t="s">
        <v>152</v>
      </c>
      <c r="C262" s="7" t="s">
        <v>151</v>
      </c>
      <c r="D262" s="7" t="s">
        <v>194</v>
      </c>
      <c r="E262" s="7" t="s">
        <v>406</v>
      </c>
      <c r="F262" s="10">
        <v>3500</v>
      </c>
    </row>
    <row r="263" spans="1:6" ht="12.75">
      <c r="A263" s="33" t="s">
        <v>304</v>
      </c>
      <c r="B263" s="7" t="s">
        <v>152</v>
      </c>
      <c r="C263" s="7" t="s">
        <v>151</v>
      </c>
      <c r="D263" s="7" t="s">
        <v>319</v>
      </c>
      <c r="E263" s="7" t="s">
        <v>411</v>
      </c>
      <c r="F263" s="10">
        <v>150</v>
      </c>
    </row>
    <row r="264" spans="1:7" ht="12.75">
      <c r="A264" s="33" t="s">
        <v>304</v>
      </c>
      <c r="B264" s="7" t="s">
        <v>230</v>
      </c>
      <c r="C264" s="7" t="s">
        <v>151</v>
      </c>
      <c r="D264" s="7" t="s">
        <v>165</v>
      </c>
      <c r="E264" s="7" t="s">
        <v>231</v>
      </c>
      <c r="F264" s="10">
        <v>675</v>
      </c>
      <c r="G264" s="2"/>
    </row>
    <row r="265" spans="1:6" ht="12.75">
      <c r="A265" s="33" t="s">
        <v>304</v>
      </c>
      <c r="B265" s="7" t="s">
        <v>143</v>
      </c>
      <c r="C265" s="7" t="s">
        <v>352</v>
      </c>
      <c r="D265" s="7" t="s">
        <v>164</v>
      </c>
      <c r="E265" s="7" t="s">
        <v>374</v>
      </c>
      <c r="F265" s="10">
        <v>10</v>
      </c>
    </row>
    <row r="266" spans="1:6" ht="12.75">
      <c r="A266" s="33" t="s">
        <v>304</v>
      </c>
      <c r="B266" s="7" t="s">
        <v>148</v>
      </c>
      <c r="C266" s="7" t="s">
        <v>352</v>
      </c>
      <c r="D266" s="7" t="s">
        <v>350</v>
      </c>
      <c r="E266" s="7" t="s">
        <v>122</v>
      </c>
      <c r="F266" s="17">
        <v>200</v>
      </c>
    </row>
    <row r="267" spans="1:6" ht="12.75">
      <c r="A267" s="33" t="s">
        <v>304</v>
      </c>
      <c r="B267" s="7" t="s">
        <v>148</v>
      </c>
      <c r="C267" s="7" t="s">
        <v>352</v>
      </c>
      <c r="D267" s="7" t="s">
        <v>350</v>
      </c>
      <c r="E267" s="7" t="s">
        <v>224</v>
      </c>
      <c r="F267" s="17">
        <v>300</v>
      </c>
    </row>
    <row r="268" spans="1:6" ht="12.75">
      <c r="A268" s="33" t="s">
        <v>304</v>
      </c>
      <c r="B268" s="7" t="s">
        <v>148</v>
      </c>
      <c r="C268" s="7" t="s">
        <v>352</v>
      </c>
      <c r="D268" s="7" t="s">
        <v>181</v>
      </c>
      <c r="E268" s="7" t="s">
        <v>182</v>
      </c>
      <c r="F268" s="10">
        <v>50</v>
      </c>
    </row>
    <row r="269" spans="1:6" ht="12.75">
      <c r="A269" s="33" t="s">
        <v>304</v>
      </c>
      <c r="B269" s="7" t="s">
        <v>143</v>
      </c>
      <c r="C269" s="7" t="s">
        <v>352</v>
      </c>
      <c r="D269" s="7" t="s">
        <v>161</v>
      </c>
      <c r="E269" s="7" t="s">
        <v>431</v>
      </c>
      <c r="F269" s="10">
        <v>5</v>
      </c>
    </row>
    <row r="270" spans="1:6" ht="12.75">
      <c r="A270" s="33" t="s">
        <v>304</v>
      </c>
      <c r="B270" s="15" t="s">
        <v>148</v>
      </c>
      <c r="C270" s="15" t="s">
        <v>352</v>
      </c>
      <c r="D270" s="15" t="s">
        <v>159</v>
      </c>
      <c r="E270" s="15" t="s">
        <v>45</v>
      </c>
      <c r="F270" s="10">
        <v>2100</v>
      </c>
    </row>
    <row r="271" spans="1:6" ht="12.75">
      <c r="A271" s="33" t="s">
        <v>304</v>
      </c>
      <c r="B271" s="15" t="s">
        <v>143</v>
      </c>
      <c r="C271" s="11" t="s">
        <v>352</v>
      </c>
      <c r="D271" s="15" t="s">
        <v>159</v>
      </c>
      <c r="E271" s="15" t="s">
        <v>240</v>
      </c>
      <c r="F271" s="10">
        <v>1300</v>
      </c>
    </row>
    <row r="272" spans="1:7" ht="12.75">
      <c r="A272" s="33" t="s">
        <v>304</v>
      </c>
      <c r="B272" s="11" t="s">
        <v>148</v>
      </c>
      <c r="C272" s="7" t="s">
        <v>353</v>
      </c>
      <c r="D272" s="7" t="s">
        <v>156</v>
      </c>
      <c r="E272" s="7" t="s">
        <v>446</v>
      </c>
      <c r="F272" s="10">
        <v>2540</v>
      </c>
      <c r="G272" s="2"/>
    </row>
    <row r="273" spans="1:6" ht="12.75">
      <c r="A273" s="33" t="s">
        <v>305</v>
      </c>
      <c r="B273" s="7" t="s">
        <v>148</v>
      </c>
      <c r="C273" s="7" t="s">
        <v>352</v>
      </c>
      <c r="D273" s="7" t="s">
        <v>161</v>
      </c>
      <c r="E273" s="7" t="s">
        <v>429</v>
      </c>
      <c r="F273" s="10">
        <v>5</v>
      </c>
    </row>
    <row r="274" spans="1:7" ht="12.75">
      <c r="A274" s="33" t="s">
        <v>305</v>
      </c>
      <c r="B274" s="7" t="s">
        <v>143</v>
      </c>
      <c r="C274" s="7" t="s">
        <v>352</v>
      </c>
      <c r="D274" s="7" t="s">
        <v>161</v>
      </c>
      <c r="E274" s="7" t="s">
        <v>430</v>
      </c>
      <c r="F274" s="10">
        <v>8.5</v>
      </c>
      <c r="G274" s="2"/>
    </row>
    <row r="275" spans="1:6" ht="12.75">
      <c r="A275" s="33" t="s">
        <v>305</v>
      </c>
      <c r="B275" s="7" t="s">
        <v>148</v>
      </c>
      <c r="C275" s="11" t="s">
        <v>352</v>
      </c>
      <c r="D275" s="7" t="s">
        <v>317</v>
      </c>
      <c r="E275" s="11" t="s">
        <v>208</v>
      </c>
      <c r="F275" s="10">
        <v>450</v>
      </c>
    </row>
    <row r="276" spans="1:6" ht="12.75">
      <c r="A276" s="33" t="s">
        <v>305</v>
      </c>
      <c r="B276" s="7" t="s">
        <v>148</v>
      </c>
      <c r="C276" s="11" t="s">
        <v>352</v>
      </c>
      <c r="D276" s="7" t="s">
        <v>195</v>
      </c>
      <c r="E276" s="11" t="s">
        <v>323</v>
      </c>
      <c r="F276" s="10">
        <v>31</v>
      </c>
    </row>
    <row r="277" spans="1:7" ht="12.75">
      <c r="A277" s="33" t="s">
        <v>305</v>
      </c>
      <c r="B277" s="7" t="s">
        <v>148</v>
      </c>
      <c r="C277" s="7" t="s">
        <v>353</v>
      </c>
      <c r="D277" s="7" t="s">
        <v>162</v>
      </c>
      <c r="E277" s="7" t="s">
        <v>123</v>
      </c>
      <c r="F277" s="10">
        <v>62</v>
      </c>
      <c r="G277" s="2"/>
    </row>
    <row r="278" spans="2:7" ht="12.75">
      <c r="B278" s="1" t="s">
        <v>27</v>
      </c>
      <c r="D278" s="15"/>
      <c r="E278" s="15"/>
      <c r="F278" s="2">
        <f>SUM(F158:F277)</f>
        <v>30233.3</v>
      </c>
      <c r="G278" s="2"/>
    </row>
    <row r="279" spans="2:5" ht="12.75">
      <c r="B279" s="15"/>
      <c r="D279" s="15"/>
      <c r="E279" s="15"/>
    </row>
    <row r="280" spans="2:5" ht="12.75">
      <c r="B280" s="21" t="s">
        <v>346</v>
      </c>
      <c r="D280" s="15"/>
      <c r="E280" s="15"/>
    </row>
    <row r="281" spans="1:6" ht="12.75">
      <c r="A281" s="33" t="s">
        <v>155</v>
      </c>
      <c r="B281" s="7" t="s">
        <v>155</v>
      </c>
      <c r="C281" s="7" t="s">
        <v>149</v>
      </c>
      <c r="D281" s="7" t="s">
        <v>316</v>
      </c>
      <c r="E281" s="7" t="s">
        <v>288</v>
      </c>
      <c r="F281" s="10">
        <v>214</v>
      </c>
    </row>
    <row r="282" spans="1:6" ht="12.75">
      <c r="A282" s="33" t="s">
        <v>155</v>
      </c>
      <c r="B282" s="7" t="s">
        <v>155</v>
      </c>
      <c r="C282" s="7" t="s">
        <v>149</v>
      </c>
      <c r="D282" s="7" t="s">
        <v>165</v>
      </c>
      <c r="E282" s="7" t="s">
        <v>198</v>
      </c>
      <c r="F282" s="10">
        <v>40</v>
      </c>
    </row>
    <row r="283" spans="1:7" ht="12.75">
      <c r="A283" s="33" t="s">
        <v>155</v>
      </c>
      <c r="B283" s="7" t="s">
        <v>155</v>
      </c>
      <c r="C283" s="7" t="s">
        <v>149</v>
      </c>
      <c r="D283" s="7" t="s">
        <v>165</v>
      </c>
      <c r="E283" s="7" t="s">
        <v>225</v>
      </c>
      <c r="F283" s="10">
        <v>10</v>
      </c>
      <c r="G283" s="2"/>
    </row>
    <row r="284" spans="1:6" ht="12.75">
      <c r="A284" s="33" t="s">
        <v>155</v>
      </c>
      <c r="B284" s="7" t="s">
        <v>155</v>
      </c>
      <c r="C284" s="7" t="s">
        <v>349</v>
      </c>
      <c r="D284" s="7" t="s">
        <v>253</v>
      </c>
      <c r="E284" s="7" t="s">
        <v>440</v>
      </c>
      <c r="F284" s="10">
        <v>359</v>
      </c>
    </row>
    <row r="285" spans="1:6" ht="12.75">
      <c r="A285" s="33" t="s">
        <v>155</v>
      </c>
      <c r="B285" s="7" t="s">
        <v>155</v>
      </c>
      <c r="C285" s="7" t="s">
        <v>234</v>
      </c>
      <c r="D285" s="7" t="s">
        <v>164</v>
      </c>
      <c r="E285" s="7" t="s">
        <v>383</v>
      </c>
      <c r="F285" s="10">
        <v>5</v>
      </c>
    </row>
    <row r="286" spans="1:6" ht="12.75">
      <c r="A286" s="33" t="s">
        <v>155</v>
      </c>
      <c r="B286" s="7" t="s">
        <v>155</v>
      </c>
      <c r="C286" s="7" t="s">
        <v>234</v>
      </c>
      <c r="D286" s="7" t="s">
        <v>181</v>
      </c>
      <c r="E286" s="7" t="s">
        <v>206</v>
      </c>
      <c r="F286" s="10">
        <v>5</v>
      </c>
    </row>
    <row r="287" spans="1:6" ht="12.75">
      <c r="A287" s="33" t="s">
        <v>155</v>
      </c>
      <c r="B287" s="7" t="s">
        <v>155</v>
      </c>
      <c r="C287" s="7" t="s">
        <v>234</v>
      </c>
      <c r="D287" s="7" t="s">
        <v>180</v>
      </c>
      <c r="E287" s="7" t="s">
        <v>331</v>
      </c>
      <c r="F287" s="10">
        <v>105</v>
      </c>
    </row>
    <row r="288" spans="1:7" ht="12.75">
      <c r="A288" s="33" t="s">
        <v>155</v>
      </c>
      <c r="B288" s="7" t="s">
        <v>155</v>
      </c>
      <c r="C288" s="7" t="s">
        <v>234</v>
      </c>
      <c r="D288" s="7" t="s">
        <v>195</v>
      </c>
      <c r="E288" s="7" t="s">
        <v>245</v>
      </c>
      <c r="F288" s="10">
        <v>500</v>
      </c>
      <c r="G288" s="2"/>
    </row>
    <row r="289" spans="1:6" ht="12.75">
      <c r="A289" s="33" t="s">
        <v>155</v>
      </c>
      <c r="B289" t="s">
        <v>155</v>
      </c>
      <c r="C289" s="7" t="s">
        <v>244</v>
      </c>
      <c r="D289" t="s">
        <v>164</v>
      </c>
      <c r="E289" t="s">
        <v>217</v>
      </c>
      <c r="F289" s="26">
        <v>3</v>
      </c>
    </row>
    <row r="290" spans="1:6" ht="12.75">
      <c r="A290" s="33" t="s">
        <v>155</v>
      </c>
      <c r="B290" s="7" t="s">
        <v>155</v>
      </c>
      <c r="C290" s="7" t="s">
        <v>244</v>
      </c>
      <c r="D290" s="7" t="s">
        <v>164</v>
      </c>
      <c r="E290" s="7" t="s">
        <v>384</v>
      </c>
      <c r="F290" s="10">
        <v>3</v>
      </c>
    </row>
    <row r="291" spans="1:7" ht="12.75">
      <c r="A291" s="33" t="s">
        <v>155</v>
      </c>
      <c r="B291" t="s">
        <v>155</v>
      </c>
      <c r="C291" t="s">
        <v>244</v>
      </c>
      <c r="D291" t="s">
        <v>164</v>
      </c>
      <c r="E291" t="s">
        <v>385</v>
      </c>
      <c r="F291" s="26">
        <v>76</v>
      </c>
      <c r="G291" s="2"/>
    </row>
    <row r="292" spans="1:6" ht="12.75">
      <c r="A292" s="33" t="s">
        <v>155</v>
      </c>
      <c r="B292" s="7" t="s">
        <v>155</v>
      </c>
      <c r="C292" s="7" t="s">
        <v>244</v>
      </c>
      <c r="D292" s="7" t="s">
        <v>350</v>
      </c>
      <c r="E292" s="7" t="s">
        <v>219</v>
      </c>
      <c r="F292" s="17">
        <v>50</v>
      </c>
    </row>
    <row r="293" spans="1:6" ht="12.75">
      <c r="A293" s="33" t="s">
        <v>155</v>
      </c>
      <c r="B293" s="7" t="s">
        <v>155</v>
      </c>
      <c r="C293" s="7" t="s">
        <v>244</v>
      </c>
      <c r="D293" s="7" t="s">
        <v>350</v>
      </c>
      <c r="E293" s="7" t="s">
        <v>3</v>
      </c>
      <c r="F293" s="17">
        <v>10</v>
      </c>
    </row>
    <row r="294" spans="1:6" ht="12.75">
      <c r="A294" s="33" t="s">
        <v>155</v>
      </c>
      <c r="B294" s="7" t="s">
        <v>155</v>
      </c>
      <c r="C294" s="7" t="s">
        <v>244</v>
      </c>
      <c r="D294" s="7" t="s">
        <v>161</v>
      </c>
      <c r="E294" s="7" t="s">
        <v>275</v>
      </c>
      <c r="F294" s="10">
        <v>159.3</v>
      </c>
    </row>
    <row r="295" spans="1:6" ht="12.75">
      <c r="A295" s="33" t="s">
        <v>155</v>
      </c>
      <c r="B295" s="7" t="s">
        <v>155</v>
      </c>
      <c r="C295" s="7" t="s">
        <v>244</v>
      </c>
      <c r="D295" s="7" t="s">
        <v>161</v>
      </c>
      <c r="E295" s="7" t="s">
        <v>432</v>
      </c>
      <c r="F295" s="10">
        <v>609.4</v>
      </c>
    </row>
    <row r="296" spans="1:6" ht="12.75">
      <c r="A296" s="33" t="s">
        <v>155</v>
      </c>
      <c r="B296" s="7" t="s">
        <v>155</v>
      </c>
      <c r="C296" s="7" t="s">
        <v>244</v>
      </c>
      <c r="D296" s="7" t="s">
        <v>180</v>
      </c>
      <c r="E296" s="7" t="s">
        <v>466</v>
      </c>
      <c r="F296" s="10">
        <v>299</v>
      </c>
    </row>
    <row r="297" spans="1:6" ht="12.75">
      <c r="A297" s="33" t="s">
        <v>155</v>
      </c>
      <c r="B297" s="7" t="s">
        <v>155</v>
      </c>
      <c r="C297" s="7" t="s">
        <v>244</v>
      </c>
      <c r="D297" s="7" t="s">
        <v>195</v>
      </c>
      <c r="E297" s="11" t="s">
        <v>295</v>
      </c>
      <c r="F297" s="10">
        <v>14</v>
      </c>
    </row>
    <row r="298" spans="1:6" ht="12.75">
      <c r="A298" s="33" t="s">
        <v>155</v>
      </c>
      <c r="B298" s="7" t="s">
        <v>155</v>
      </c>
      <c r="C298" s="7" t="s">
        <v>244</v>
      </c>
      <c r="D298" s="7" t="s">
        <v>209</v>
      </c>
      <c r="E298" s="7" t="s">
        <v>302</v>
      </c>
      <c r="F298" s="10">
        <v>100</v>
      </c>
    </row>
    <row r="299" spans="1:6" ht="12.75">
      <c r="A299" s="33" t="s">
        <v>155</v>
      </c>
      <c r="B299" s="15" t="s">
        <v>155</v>
      </c>
      <c r="C299" s="7" t="s">
        <v>244</v>
      </c>
      <c r="D299" s="15" t="s">
        <v>159</v>
      </c>
      <c r="E299" s="15" t="s">
        <v>42</v>
      </c>
      <c r="F299" s="10">
        <v>33</v>
      </c>
    </row>
    <row r="300" spans="1:6" ht="12.75">
      <c r="A300" s="33" t="s">
        <v>155</v>
      </c>
      <c r="B300" s="15" t="s">
        <v>155</v>
      </c>
      <c r="C300" s="7" t="s">
        <v>244</v>
      </c>
      <c r="D300" s="15" t="s">
        <v>159</v>
      </c>
      <c r="E300" s="15" t="s">
        <v>54</v>
      </c>
      <c r="F300" s="10">
        <v>40</v>
      </c>
    </row>
    <row r="301" spans="1:6" ht="12.75">
      <c r="A301" s="33" t="s">
        <v>155</v>
      </c>
      <c r="B301" s="15" t="s">
        <v>155</v>
      </c>
      <c r="C301" s="7" t="s">
        <v>244</v>
      </c>
      <c r="D301" s="15" t="s">
        <v>159</v>
      </c>
      <c r="E301" s="15" t="s">
        <v>98</v>
      </c>
      <c r="F301" s="10">
        <v>2</v>
      </c>
    </row>
    <row r="302" spans="1:6" ht="12.75">
      <c r="A302" s="33" t="s">
        <v>155</v>
      </c>
      <c r="B302" s="15" t="s">
        <v>155</v>
      </c>
      <c r="C302" s="7" t="s">
        <v>244</v>
      </c>
      <c r="D302" s="15" t="s">
        <v>159</v>
      </c>
      <c r="E302" s="15" t="s">
        <v>99</v>
      </c>
      <c r="F302" s="10">
        <v>55</v>
      </c>
    </row>
    <row r="303" spans="1:7" ht="12.75">
      <c r="A303" s="33" t="s">
        <v>155</v>
      </c>
      <c r="B303" s="15" t="s">
        <v>155</v>
      </c>
      <c r="C303" s="7" t="s">
        <v>244</v>
      </c>
      <c r="D303" s="15" t="s">
        <v>159</v>
      </c>
      <c r="E303" s="15" t="s">
        <v>100</v>
      </c>
      <c r="F303" s="10">
        <v>12</v>
      </c>
      <c r="G303" s="2"/>
    </row>
    <row r="304" spans="1:6" ht="12.75">
      <c r="A304" s="33" t="s">
        <v>155</v>
      </c>
      <c r="B304" s="15" t="s">
        <v>155</v>
      </c>
      <c r="C304" s="7" t="s">
        <v>244</v>
      </c>
      <c r="D304" s="15" t="s">
        <v>159</v>
      </c>
      <c r="E304" s="15" t="s">
        <v>262</v>
      </c>
      <c r="F304" s="10">
        <v>151</v>
      </c>
    </row>
    <row r="305" spans="1:6" ht="12.75">
      <c r="A305" s="33" t="s">
        <v>155</v>
      </c>
      <c r="B305" s="15" t="s">
        <v>155</v>
      </c>
      <c r="C305" s="7" t="s">
        <v>244</v>
      </c>
      <c r="D305" s="15" t="s">
        <v>159</v>
      </c>
      <c r="E305" s="15" t="s">
        <v>266</v>
      </c>
      <c r="F305" s="10">
        <v>50</v>
      </c>
    </row>
    <row r="306" spans="1:6" ht="12.75">
      <c r="A306" s="33" t="s">
        <v>155</v>
      </c>
      <c r="B306" s="15" t="s">
        <v>155</v>
      </c>
      <c r="C306" s="7" t="s">
        <v>244</v>
      </c>
      <c r="D306" s="15" t="s">
        <v>159</v>
      </c>
      <c r="E306" s="30" t="s">
        <v>84</v>
      </c>
      <c r="F306" s="10">
        <v>8</v>
      </c>
    </row>
    <row r="307" spans="1:6" ht="12.75">
      <c r="A307" s="33" t="s">
        <v>155</v>
      </c>
      <c r="B307" s="15" t="s">
        <v>155</v>
      </c>
      <c r="C307" s="7" t="s">
        <v>244</v>
      </c>
      <c r="D307" s="15" t="s">
        <v>159</v>
      </c>
      <c r="E307" s="15" t="s">
        <v>101</v>
      </c>
      <c r="F307" s="10">
        <v>678</v>
      </c>
    </row>
    <row r="308" spans="1:6" ht="12.75">
      <c r="A308" s="33" t="s">
        <v>155</v>
      </c>
      <c r="B308" s="15" t="s">
        <v>155</v>
      </c>
      <c r="C308" s="7" t="s">
        <v>244</v>
      </c>
      <c r="D308" s="15" t="s">
        <v>159</v>
      </c>
      <c r="E308" s="15" t="s">
        <v>141</v>
      </c>
      <c r="F308" s="10">
        <v>144</v>
      </c>
    </row>
    <row r="309" spans="1:6" ht="12.75">
      <c r="A309" s="33" t="s">
        <v>155</v>
      </c>
      <c r="B309" s="15" t="s">
        <v>155</v>
      </c>
      <c r="C309" s="7" t="s">
        <v>244</v>
      </c>
      <c r="D309" s="15" t="s">
        <v>159</v>
      </c>
      <c r="E309" s="15" t="s">
        <v>65</v>
      </c>
      <c r="F309" s="10">
        <v>12</v>
      </c>
    </row>
    <row r="310" spans="1:6" ht="12.75">
      <c r="A310" s="33" t="s">
        <v>155</v>
      </c>
      <c r="B310" s="15" t="s">
        <v>155</v>
      </c>
      <c r="C310" s="7" t="s">
        <v>244</v>
      </c>
      <c r="D310" s="15" t="s">
        <v>159</v>
      </c>
      <c r="E310" s="15" t="s">
        <v>62</v>
      </c>
      <c r="F310" s="10">
        <v>16</v>
      </c>
    </row>
    <row r="311" spans="1:6" ht="12.75">
      <c r="A311" s="33" t="s">
        <v>155</v>
      </c>
      <c r="B311" s="15" t="s">
        <v>155</v>
      </c>
      <c r="C311" s="7" t="s">
        <v>244</v>
      </c>
      <c r="D311" s="15" t="s">
        <v>159</v>
      </c>
      <c r="E311" s="15" t="s">
        <v>63</v>
      </c>
      <c r="F311" s="10">
        <v>100</v>
      </c>
    </row>
    <row r="312" spans="1:6" ht="12.75">
      <c r="A312" s="33" t="s">
        <v>155</v>
      </c>
      <c r="B312" s="15" t="s">
        <v>155</v>
      </c>
      <c r="C312" s="7" t="s">
        <v>244</v>
      </c>
      <c r="D312" s="15" t="s">
        <v>159</v>
      </c>
      <c r="E312" s="15" t="s">
        <v>259</v>
      </c>
      <c r="F312" s="10">
        <v>9</v>
      </c>
    </row>
    <row r="313" spans="1:6" ht="12.75">
      <c r="A313" s="33" t="s">
        <v>155</v>
      </c>
      <c r="B313" s="15" t="s">
        <v>155</v>
      </c>
      <c r="C313" s="7" t="s">
        <v>244</v>
      </c>
      <c r="D313" s="15" t="s">
        <v>159</v>
      </c>
      <c r="E313" s="15" t="s">
        <v>102</v>
      </c>
      <c r="F313" s="10">
        <v>15</v>
      </c>
    </row>
    <row r="314" spans="1:6" ht="12.75">
      <c r="A314" s="33" t="s">
        <v>155</v>
      </c>
      <c r="B314" s="15" t="s">
        <v>155</v>
      </c>
      <c r="C314" s="7" t="s">
        <v>244</v>
      </c>
      <c r="D314" s="15" t="s">
        <v>159</v>
      </c>
      <c r="E314" s="15" t="s">
        <v>103</v>
      </c>
      <c r="F314" s="10">
        <v>26</v>
      </c>
    </row>
    <row r="315" spans="1:6" ht="12.75">
      <c r="A315" s="33" t="s">
        <v>155</v>
      </c>
      <c r="B315" s="15" t="s">
        <v>155</v>
      </c>
      <c r="C315" s="7" t="s">
        <v>244</v>
      </c>
      <c r="D315" s="15" t="s">
        <v>159</v>
      </c>
      <c r="E315" s="30" t="s">
        <v>73</v>
      </c>
      <c r="F315" s="10">
        <v>111</v>
      </c>
    </row>
    <row r="316" spans="1:6" ht="12.75">
      <c r="A316" s="33" t="s">
        <v>155</v>
      </c>
      <c r="B316" s="15" t="s">
        <v>155</v>
      </c>
      <c r="C316" s="7" t="s">
        <v>244</v>
      </c>
      <c r="D316" s="15" t="s">
        <v>159</v>
      </c>
      <c r="E316" s="15" t="s">
        <v>47</v>
      </c>
      <c r="F316" s="10">
        <v>1</v>
      </c>
    </row>
    <row r="317" spans="1:6" ht="12.75">
      <c r="A317" s="33" t="s">
        <v>155</v>
      </c>
      <c r="B317" s="15" t="s">
        <v>155</v>
      </c>
      <c r="C317" s="15" t="s">
        <v>244</v>
      </c>
      <c r="D317" s="15" t="s">
        <v>159</v>
      </c>
      <c r="E317" s="30" t="s">
        <v>78</v>
      </c>
      <c r="F317" s="10">
        <v>15</v>
      </c>
    </row>
    <row r="318" spans="1:6" ht="12.75">
      <c r="A318" s="33" t="s">
        <v>155</v>
      </c>
      <c r="B318" s="15" t="s">
        <v>155</v>
      </c>
      <c r="C318" s="15" t="s">
        <v>244</v>
      </c>
      <c r="D318" s="15" t="s">
        <v>159</v>
      </c>
      <c r="E318" s="30" t="s">
        <v>74</v>
      </c>
      <c r="F318" s="10">
        <v>4</v>
      </c>
    </row>
    <row r="319" spans="1:7" ht="12.75">
      <c r="A319" s="33" t="s">
        <v>155</v>
      </c>
      <c r="B319" s="7" t="s">
        <v>155</v>
      </c>
      <c r="C319" s="7" t="s">
        <v>244</v>
      </c>
      <c r="D319" s="11" t="s">
        <v>183</v>
      </c>
      <c r="E319" s="7" t="s">
        <v>486</v>
      </c>
      <c r="F319" s="20">
        <v>2000</v>
      </c>
      <c r="G319" s="2"/>
    </row>
    <row r="320" spans="1:6" ht="12.75">
      <c r="A320" s="33" t="s">
        <v>155</v>
      </c>
      <c r="B320" s="7" t="s">
        <v>155</v>
      </c>
      <c r="C320" s="7" t="s">
        <v>160</v>
      </c>
      <c r="D320" s="7" t="s">
        <v>162</v>
      </c>
      <c r="E320" s="7" t="s">
        <v>139</v>
      </c>
      <c r="F320" s="10">
        <v>150</v>
      </c>
    </row>
    <row r="321" spans="1:6" ht="12.75">
      <c r="A321" s="33" t="s">
        <v>155</v>
      </c>
      <c r="B321" s="7" t="s">
        <v>155</v>
      </c>
      <c r="C321" s="7" t="s">
        <v>160</v>
      </c>
      <c r="D321" s="7" t="s">
        <v>317</v>
      </c>
      <c r="E321" s="19" t="s">
        <v>205</v>
      </c>
      <c r="F321" s="10">
        <v>190</v>
      </c>
    </row>
    <row r="322" spans="1:6" ht="12.75">
      <c r="A322" s="33" t="s">
        <v>155</v>
      </c>
      <c r="B322" s="22" t="s">
        <v>252</v>
      </c>
      <c r="C322" s="22" t="s">
        <v>160</v>
      </c>
      <c r="D322" s="7" t="s">
        <v>166</v>
      </c>
      <c r="E322" s="23" t="s">
        <v>251</v>
      </c>
      <c r="F322" s="24">
        <v>548.4</v>
      </c>
    </row>
    <row r="323" spans="1:6" ht="12.75">
      <c r="A323" s="33" t="s">
        <v>155</v>
      </c>
      <c r="B323" s="7" t="s">
        <v>155</v>
      </c>
      <c r="C323" s="7" t="s">
        <v>160</v>
      </c>
      <c r="D323" s="7" t="s">
        <v>165</v>
      </c>
      <c r="E323" s="7" t="s">
        <v>438</v>
      </c>
      <c r="F323" s="10">
        <v>100</v>
      </c>
    </row>
    <row r="324" spans="1:7" ht="12.75">
      <c r="A324" s="33" t="s">
        <v>155</v>
      </c>
      <c r="B324" s="15" t="s">
        <v>155</v>
      </c>
      <c r="C324" s="15" t="s">
        <v>160</v>
      </c>
      <c r="D324" s="15" t="s">
        <v>159</v>
      </c>
      <c r="E324" s="15" t="s">
        <v>273</v>
      </c>
      <c r="F324" s="10">
        <v>2421</v>
      </c>
      <c r="G324" s="2"/>
    </row>
    <row r="325" spans="1:6" ht="12.75">
      <c r="A325" s="33" t="s">
        <v>155</v>
      </c>
      <c r="B325" s="7" t="s">
        <v>155</v>
      </c>
      <c r="C325" s="7" t="s">
        <v>352</v>
      </c>
      <c r="D325" s="7" t="s">
        <v>181</v>
      </c>
      <c r="E325" s="7" t="s">
        <v>199</v>
      </c>
      <c r="F325" s="10">
        <v>150</v>
      </c>
    </row>
    <row r="326" spans="1:6" ht="12.75">
      <c r="A326" s="33" t="s">
        <v>155</v>
      </c>
      <c r="B326" s="7" t="s">
        <v>155</v>
      </c>
      <c r="C326" s="7" t="s">
        <v>352</v>
      </c>
      <c r="D326" s="7" t="s">
        <v>181</v>
      </c>
      <c r="E326" s="7" t="s">
        <v>322</v>
      </c>
      <c r="F326" s="10">
        <v>44</v>
      </c>
    </row>
    <row r="327" spans="1:6" ht="12.75">
      <c r="A327" s="33" t="s">
        <v>155</v>
      </c>
      <c r="B327" s="7" t="s">
        <v>155</v>
      </c>
      <c r="C327" s="7" t="s">
        <v>352</v>
      </c>
      <c r="D327" s="7" t="s">
        <v>181</v>
      </c>
      <c r="E327" s="7" t="s">
        <v>117</v>
      </c>
      <c r="F327" s="10">
        <v>18</v>
      </c>
    </row>
    <row r="328" spans="1:6" ht="12.75">
      <c r="A328" s="33" t="s">
        <v>155</v>
      </c>
      <c r="B328" s="7" t="s">
        <v>155</v>
      </c>
      <c r="C328" s="7" t="s">
        <v>352</v>
      </c>
      <c r="D328" s="7" t="s">
        <v>161</v>
      </c>
      <c r="E328" s="7" t="s">
        <v>459</v>
      </c>
      <c r="F328" s="10">
        <v>28.5</v>
      </c>
    </row>
    <row r="329" spans="1:6" ht="12.75">
      <c r="A329" s="33" t="s">
        <v>155</v>
      </c>
      <c r="B329" s="7" t="s">
        <v>155</v>
      </c>
      <c r="C329" s="7" t="s">
        <v>352</v>
      </c>
      <c r="D329" s="7" t="s">
        <v>180</v>
      </c>
      <c r="E329" s="7" t="s">
        <v>215</v>
      </c>
      <c r="F329" s="10">
        <v>50</v>
      </c>
    </row>
    <row r="330" spans="1:6" ht="12.75">
      <c r="A330" s="33" t="s">
        <v>155</v>
      </c>
      <c r="B330" s="7" t="s">
        <v>155</v>
      </c>
      <c r="C330" s="11" t="s">
        <v>352</v>
      </c>
      <c r="D330" s="7" t="s">
        <v>316</v>
      </c>
      <c r="E330" s="7" t="s">
        <v>402</v>
      </c>
      <c r="F330" s="10">
        <v>10500</v>
      </c>
    </row>
    <row r="331" spans="1:6" ht="12.75">
      <c r="A331" s="33" t="s">
        <v>155</v>
      </c>
      <c r="B331" s="7" t="s">
        <v>155</v>
      </c>
      <c r="C331" s="11" t="s">
        <v>352</v>
      </c>
      <c r="D331" s="7" t="s">
        <v>316</v>
      </c>
      <c r="E331" s="7" t="s">
        <v>296</v>
      </c>
      <c r="F331" s="10">
        <v>2600</v>
      </c>
    </row>
    <row r="332" spans="1:6" ht="12.75">
      <c r="A332" s="33" t="s">
        <v>155</v>
      </c>
      <c r="B332" s="7" t="s">
        <v>155</v>
      </c>
      <c r="C332" s="11" t="s">
        <v>352</v>
      </c>
      <c r="D332" s="7" t="s">
        <v>319</v>
      </c>
      <c r="E332" s="11" t="s">
        <v>297</v>
      </c>
      <c r="F332" s="10">
        <v>150</v>
      </c>
    </row>
    <row r="333" spans="1:6" ht="12.75">
      <c r="A333" s="33" t="s">
        <v>155</v>
      </c>
      <c r="B333" s="7" t="s">
        <v>155</v>
      </c>
      <c r="C333" s="7" t="s">
        <v>352</v>
      </c>
      <c r="D333" s="7" t="s">
        <v>165</v>
      </c>
      <c r="E333" s="7" t="s">
        <v>439</v>
      </c>
      <c r="F333" s="10">
        <v>400</v>
      </c>
    </row>
    <row r="334" spans="1:6" ht="12.75">
      <c r="A334" s="33" t="s">
        <v>155</v>
      </c>
      <c r="B334" s="15" t="s">
        <v>155</v>
      </c>
      <c r="C334" s="15" t="s">
        <v>352</v>
      </c>
      <c r="D334" s="15" t="s">
        <v>159</v>
      </c>
      <c r="E334" s="15" t="s">
        <v>108</v>
      </c>
      <c r="F334" s="10">
        <v>15</v>
      </c>
    </row>
    <row r="335" spans="1:6" ht="12.75">
      <c r="A335" s="33" t="s">
        <v>155</v>
      </c>
      <c r="B335" s="15" t="s">
        <v>155</v>
      </c>
      <c r="C335" s="15" t="s">
        <v>352</v>
      </c>
      <c r="D335" s="15" t="s">
        <v>159</v>
      </c>
      <c r="E335" s="15" t="s">
        <v>109</v>
      </c>
      <c r="F335" s="10">
        <v>8</v>
      </c>
    </row>
    <row r="336" spans="1:6" ht="12.75">
      <c r="A336" s="33" t="s">
        <v>155</v>
      </c>
      <c r="B336" s="15" t="s">
        <v>155</v>
      </c>
      <c r="C336" s="15" t="s">
        <v>352</v>
      </c>
      <c r="D336" s="15" t="s">
        <v>159</v>
      </c>
      <c r="E336" s="15" t="s">
        <v>60</v>
      </c>
      <c r="F336" s="10">
        <v>2</v>
      </c>
    </row>
    <row r="337" spans="1:6" ht="12.75">
      <c r="A337" s="33" t="s">
        <v>155</v>
      </c>
      <c r="B337" s="15" t="s">
        <v>155</v>
      </c>
      <c r="C337" s="15" t="s">
        <v>352</v>
      </c>
      <c r="D337" s="15" t="s">
        <v>159</v>
      </c>
      <c r="E337" s="15" t="s">
        <v>61</v>
      </c>
      <c r="F337" s="10">
        <v>5</v>
      </c>
    </row>
    <row r="338" spans="1:6" ht="12.75">
      <c r="A338" s="33" t="s">
        <v>155</v>
      </c>
      <c r="B338" s="15" t="s">
        <v>155</v>
      </c>
      <c r="C338" s="15" t="s">
        <v>352</v>
      </c>
      <c r="D338" s="15" t="s">
        <v>159</v>
      </c>
      <c r="E338" s="15" t="s">
        <v>270</v>
      </c>
      <c r="F338" s="10">
        <v>1200</v>
      </c>
    </row>
    <row r="339" spans="1:6" ht="12.75">
      <c r="A339" s="33" t="s">
        <v>155</v>
      </c>
      <c r="B339" s="15" t="s">
        <v>155</v>
      </c>
      <c r="C339" s="15" t="s">
        <v>352</v>
      </c>
      <c r="D339" s="15" t="s">
        <v>159</v>
      </c>
      <c r="E339" s="15" t="s">
        <v>271</v>
      </c>
      <c r="F339" s="10">
        <v>347</v>
      </c>
    </row>
    <row r="340" spans="1:7" ht="12.75">
      <c r="A340" s="33" t="s">
        <v>155</v>
      </c>
      <c r="B340" s="15" t="s">
        <v>155</v>
      </c>
      <c r="C340" s="15" t="s">
        <v>352</v>
      </c>
      <c r="D340" s="15" t="s">
        <v>159</v>
      </c>
      <c r="E340" s="15" t="s">
        <v>272</v>
      </c>
      <c r="F340" s="10">
        <v>330</v>
      </c>
      <c r="G340" s="2"/>
    </row>
    <row r="341" spans="1:6" ht="12.75">
      <c r="A341" s="33" t="s">
        <v>155</v>
      </c>
      <c r="B341" s="15" t="s">
        <v>155</v>
      </c>
      <c r="C341" s="15" t="s">
        <v>352</v>
      </c>
      <c r="D341" s="15" t="s">
        <v>159</v>
      </c>
      <c r="E341" s="30" t="s">
        <v>83</v>
      </c>
      <c r="F341" s="10">
        <v>18</v>
      </c>
    </row>
    <row r="342" spans="1:6" ht="12.75">
      <c r="A342" s="33" t="s">
        <v>155</v>
      </c>
      <c r="B342" s="15" t="s">
        <v>155</v>
      </c>
      <c r="C342" s="15" t="s">
        <v>352</v>
      </c>
      <c r="D342" s="15" t="s">
        <v>159</v>
      </c>
      <c r="E342" s="15" t="s">
        <v>260</v>
      </c>
      <c r="F342" s="10">
        <v>11</v>
      </c>
    </row>
    <row r="343" spans="1:6" ht="12.75">
      <c r="A343" s="33" t="s">
        <v>155</v>
      </c>
      <c r="B343" s="15" t="s">
        <v>155</v>
      </c>
      <c r="C343" s="15" t="s">
        <v>352</v>
      </c>
      <c r="D343" s="15" t="s">
        <v>159</v>
      </c>
      <c r="E343" s="15" t="s">
        <v>110</v>
      </c>
      <c r="F343" s="10">
        <v>2</v>
      </c>
    </row>
    <row r="344" spans="1:6" ht="12.75">
      <c r="A344" s="33" t="s">
        <v>155</v>
      </c>
      <c r="B344" s="15" t="s">
        <v>155</v>
      </c>
      <c r="C344" s="15" t="s">
        <v>352</v>
      </c>
      <c r="D344" s="15" t="s">
        <v>159</v>
      </c>
      <c r="E344" s="15" t="s">
        <v>43</v>
      </c>
      <c r="F344" s="10">
        <v>2</v>
      </c>
    </row>
    <row r="345" spans="1:6" ht="12.75">
      <c r="A345" s="33" t="s">
        <v>155</v>
      </c>
      <c r="B345" s="15" t="s">
        <v>155</v>
      </c>
      <c r="C345" s="15" t="s">
        <v>352</v>
      </c>
      <c r="D345" s="15" t="s">
        <v>159</v>
      </c>
      <c r="E345" s="15" t="s">
        <v>57</v>
      </c>
      <c r="F345" s="10">
        <v>2</v>
      </c>
    </row>
    <row r="346" spans="1:6" ht="12.75">
      <c r="A346" s="33" t="s">
        <v>155</v>
      </c>
      <c r="B346" s="15" t="s">
        <v>155</v>
      </c>
      <c r="C346" s="15" t="s">
        <v>352</v>
      </c>
      <c r="D346" s="15" t="s">
        <v>159</v>
      </c>
      <c r="E346" s="15" t="s">
        <v>261</v>
      </c>
      <c r="F346" s="10">
        <v>35</v>
      </c>
    </row>
    <row r="347" spans="1:6" ht="12.75">
      <c r="A347" s="33" t="s">
        <v>155</v>
      </c>
      <c r="B347" s="15" t="s">
        <v>155</v>
      </c>
      <c r="C347" s="15" t="s">
        <v>352</v>
      </c>
      <c r="D347" s="15" t="s">
        <v>159</v>
      </c>
      <c r="E347" s="30" t="s">
        <v>76</v>
      </c>
      <c r="F347" s="10">
        <v>148</v>
      </c>
    </row>
    <row r="348" spans="1:6" ht="12.75">
      <c r="A348" s="33" t="s">
        <v>155</v>
      </c>
      <c r="B348" s="15" t="s">
        <v>155</v>
      </c>
      <c r="C348" s="15" t="s">
        <v>352</v>
      </c>
      <c r="D348" s="15" t="s">
        <v>159</v>
      </c>
      <c r="E348" s="30" t="s">
        <v>77</v>
      </c>
      <c r="F348" s="10">
        <v>204</v>
      </c>
    </row>
    <row r="349" spans="1:6" ht="12.75">
      <c r="A349" s="33" t="s">
        <v>155</v>
      </c>
      <c r="B349" s="11" t="s">
        <v>155</v>
      </c>
      <c r="C349" s="7" t="s">
        <v>353</v>
      </c>
      <c r="D349" s="7" t="s">
        <v>156</v>
      </c>
      <c r="E349" s="7" t="s">
        <v>469</v>
      </c>
      <c r="F349" s="10">
        <v>2000</v>
      </c>
    </row>
    <row r="350" spans="1:6" ht="12.75">
      <c r="A350" s="33" t="s">
        <v>155</v>
      </c>
      <c r="B350" s="11" t="s">
        <v>155</v>
      </c>
      <c r="C350" s="7" t="s">
        <v>353</v>
      </c>
      <c r="D350" s="7" t="s">
        <v>156</v>
      </c>
      <c r="E350" s="7" t="s">
        <v>470</v>
      </c>
      <c r="F350" s="10">
        <v>50</v>
      </c>
    </row>
    <row r="351" spans="1:6" ht="12.75">
      <c r="A351" s="33" t="s">
        <v>155</v>
      </c>
      <c r="B351" s="11" t="s">
        <v>155</v>
      </c>
      <c r="C351" s="7" t="s">
        <v>353</v>
      </c>
      <c r="D351" s="7" t="s">
        <v>156</v>
      </c>
      <c r="E351" s="7" t="s">
        <v>12</v>
      </c>
      <c r="F351" s="10">
        <v>155</v>
      </c>
    </row>
    <row r="352" spans="1:6" ht="12.75">
      <c r="A352" s="33" t="s">
        <v>155</v>
      </c>
      <c r="B352" s="11" t="s">
        <v>155</v>
      </c>
      <c r="C352" s="7" t="s">
        <v>353</v>
      </c>
      <c r="D352" s="7" t="s">
        <v>156</v>
      </c>
      <c r="E352" s="7" t="s">
        <v>286</v>
      </c>
      <c r="F352" s="10">
        <v>25</v>
      </c>
    </row>
    <row r="353" spans="1:6" ht="12.75">
      <c r="A353" s="33" t="s">
        <v>155</v>
      </c>
      <c r="B353" s="11" t="s">
        <v>155</v>
      </c>
      <c r="C353" s="7" t="s">
        <v>353</v>
      </c>
      <c r="D353" s="7" t="s">
        <v>156</v>
      </c>
      <c r="E353" s="7" t="s">
        <v>472</v>
      </c>
      <c r="F353" s="10">
        <v>100</v>
      </c>
    </row>
    <row r="354" spans="1:7" ht="12.75">
      <c r="A354" s="33" t="s">
        <v>155</v>
      </c>
      <c r="B354" s="22" t="s">
        <v>155</v>
      </c>
      <c r="C354" s="7" t="s">
        <v>353</v>
      </c>
      <c r="D354" s="7" t="s">
        <v>166</v>
      </c>
      <c r="E354" s="22" t="s">
        <v>444</v>
      </c>
      <c r="F354" s="24">
        <v>29</v>
      </c>
      <c r="G354" s="2"/>
    </row>
    <row r="355" spans="1:6" ht="12.75">
      <c r="A355" s="33" t="s">
        <v>155</v>
      </c>
      <c r="B355" s="7" t="s">
        <v>155</v>
      </c>
      <c r="C355" s="7" t="s">
        <v>186</v>
      </c>
      <c r="D355" s="7" t="s">
        <v>350</v>
      </c>
      <c r="E355" s="7" t="s">
        <v>213</v>
      </c>
      <c r="F355" s="17">
        <v>75</v>
      </c>
    </row>
    <row r="356" spans="1:7" ht="12.75">
      <c r="A356" s="33" t="s">
        <v>155</v>
      </c>
      <c r="B356" s="7" t="s">
        <v>155</v>
      </c>
      <c r="C356" s="7" t="s">
        <v>186</v>
      </c>
      <c r="D356" s="7" t="s">
        <v>166</v>
      </c>
      <c r="E356" s="7" t="s">
        <v>249</v>
      </c>
      <c r="F356" s="10">
        <v>175</v>
      </c>
      <c r="G356" s="2"/>
    </row>
    <row r="357" spans="1:6" ht="12.75">
      <c r="A357" s="41"/>
      <c r="B357" s="1" t="s">
        <v>37</v>
      </c>
      <c r="C357" s="1"/>
      <c r="D357" s="1"/>
      <c r="E357" s="1"/>
      <c r="F357" s="42">
        <f>SUM(F281:F356)</f>
        <v>28331.6</v>
      </c>
    </row>
    <row r="358" spans="1:6" ht="12.75">
      <c r="A358" s="41"/>
      <c r="B358" s="1"/>
      <c r="C358" s="1"/>
      <c r="D358" s="1"/>
      <c r="E358" s="1"/>
      <c r="F358" s="2"/>
    </row>
    <row r="359" spans="2:6" ht="12.75">
      <c r="B359" s="21" t="s">
        <v>341</v>
      </c>
      <c r="C359" s="12"/>
      <c r="D359" s="12"/>
      <c r="E359" s="12"/>
      <c r="F359" s="13"/>
    </row>
    <row r="360" spans="1:6" ht="12.75">
      <c r="A360" s="33" t="s">
        <v>338</v>
      </c>
      <c r="B360" s="7" t="s">
        <v>143</v>
      </c>
      <c r="C360" s="7" t="s">
        <v>241</v>
      </c>
      <c r="D360" s="7" t="s">
        <v>181</v>
      </c>
      <c r="E360" s="7" t="s">
        <v>119</v>
      </c>
      <c r="F360" s="10">
        <v>113</v>
      </c>
    </row>
    <row r="361" spans="1:6" ht="13.5" customHeight="1">
      <c r="A361" s="33" t="s">
        <v>338</v>
      </c>
      <c r="B361" s="7" t="s">
        <v>143</v>
      </c>
      <c r="C361" s="7" t="s">
        <v>241</v>
      </c>
      <c r="D361" s="7" t="s">
        <v>214</v>
      </c>
      <c r="E361" s="7" t="s">
        <v>285</v>
      </c>
      <c r="F361" s="10">
        <v>1314</v>
      </c>
    </row>
    <row r="362" spans="1:6" ht="12.75">
      <c r="A362" s="33" t="s">
        <v>338</v>
      </c>
      <c r="B362" s="7" t="s">
        <v>143</v>
      </c>
      <c r="C362" s="7" t="s">
        <v>241</v>
      </c>
      <c r="D362" s="7" t="s">
        <v>161</v>
      </c>
      <c r="E362" s="7" t="s">
        <v>420</v>
      </c>
      <c r="F362" s="10">
        <v>1</v>
      </c>
    </row>
    <row r="363" spans="1:6" ht="12.75">
      <c r="A363" s="33" t="s">
        <v>338</v>
      </c>
      <c r="B363" s="7" t="s">
        <v>143</v>
      </c>
      <c r="C363" s="7" t="s">
        <v>241</v>
      </c>
      <c r="D363" s="7" t="s">
        <v>161</v>
      </c>
      <c r="E363" s="7" t="s">
        <v>421</v>
      </c>
      <c r="F363" s="10">
        <v>4</v>
      </c>
    </row>
    <row r="364" spans="1:6" ht="12.75">
      <c r="A364" s="33" t="s">
        <v>338</v>
      </c>
      <c r="B364" s="7" t="s">
        <v>143</v>
      </c>
      <c r="C364" s="7" t="s">
        <v>241</v>
      </c>
      <c r="D364" s="7" t="s">
        <v>161</v>
      </c>
      <c r="E364" s="7" t="s">
        <v>422</v>
      </c>
      <c r="F364" s="10">
        <v>8</v>
      </c>
    </row>
    <row r="365" spans="1:6" ht="12.75">
      <c r="A365" s="33" t="s">
        <v>338</v>
      </c>
      <c r="B365" s="7" t="s">
        <v>143</v>
      </c>
      <c r="C365" s="7" t="s">
        <v>241</v>
      </c>
      <c r="D365" s="7" t="s">
        <v>161</v>
      </c>
      <c r="E365" s="7" t="s">
        <v>423</v>
      </c>
      <c r="F365" s="10">
        <v>5</v>
      </c>
    </row>
    <row r="366" spans="1:6" ht="12.75">
      <c r="A366" s="33" t="s">
        <v>306</v>
      </c>
      <c r="B366" s="7" t="s">
        <v>143</v>
      </c>
      <c r="C366" s="7" t="s">
        <v>241</v>
      </c>
      <c r="D366" s="7" t="s">
        <v>180</v>
      </c>
      <c r="E366" s="7" t="s">
        <v>462</v>
      </c>
      <c r="F366" s="10">
        <v>50</v>
      </c>
    </row>
    <row r="367" spans="1:6" ht="12.75">
      <c r="A367" s="33" t="s">
        <v>306</v>
      </c>
      <c r="B367" s="7" t="s">
        <v>143</v>
      </c>
      <c r="C367" s="7" t="s">
        <v>241</v>
      </c>
      <c r="D367" s="7" t="s">
        <v>180</v>
      </c>
      <c r="E367" s="7" t="s">
        <v>437</v>
      </c>
      <c r="F367" s="10">
        <v>40</v>
      </c>
    </row>
    <row r="368" spans="1:6" ht="12.75">
      <c r="A368" s="33" t="s">
        <v>306</v>
      </c>
      <c r="B368" s="7" t="s">
        <v>143</v>
      </c>
      <c r="C368" s="7" t="s">
        <v>241</v>
      </c>
      <c r="D368" s="7" t="s">
        <v>278</v>
      </c>
      <c r="E368" s="7" t="s">
        <v>280</v>
      </c>
      <c r="F368" s="10">
        <v>140</v>
      </c>
    </row>
    <row r="369" spans="1:6" ht="12.75">
      <c r="A369" s="33" t="s">
        <v>306</v>
      </c>
      <c r="B369" s="7" t="s">
        <v>143</v>
      </c>
      <c r="C369" s="7" t="s">
        <v>241</v>
      </c>
      <c r="D369" s="7" t="s">
        <v>316</v>
      </c>
      <c r="E369" s="7" t="s">
        <v>401</v>
      </c>
      <c r="F369" s="10">
        <v>1665</v>
      </c>
    </row>
    <row r="370" spans="1:6" ht="12.75">
      <c r="A370" s="33" t="s">
        <v>306</v>
      </c>
      <c r="B370" s="7" t="s">
        <v>143</v>
      </c>
      <c r="C370" s="7" t="s">
        <v>241</v>
      </c>
      <c r="D370" s="7" t="s">
        <v>209</v>
      </c>
      <c r="E370" s="7" t="s">
        <v>409</v>
      </c>
      <c r="F370" s="10">
        <v>90</v>
      </c>
    </row>
    <row r="371" spans="1:6" ht="12.75">
      <c r="A371" s="33" t="s">
        <v>338</v>
      </c>
      <c r="B371" s="7" t="s">
        <v>143</v>
      </c>
      <c r="C371" s="7" t="s">
        <v>241</v>
      </c>
      <c r="D371" s="7" t="s">
        <v>166</v>
      </c>
      <c r="E371" s="7" t="s">
        <v>287</v>
      </c>
      <c r="F371" s="10">
        <v>206.1</v>
      </c>
    </row>
    <row r="372" spans="1:6" ht="12.75">
      <c r="A372" s="33" t="s">
        <v>338</v>
      </c>
      <c r="B372" s="15" t="s">
        <v>148</v>
      </c>
      <c r="C372" s="7" t="s">
        <v>241</v>
      </c>
      <c r="D372" s="15" t="s">
        <v>159</v>
      </c>
      <c r="E372" s="15" t="s">
        <v>246</v>
      </c>
      <c r="F372" s="10">
        <v>30</v>
      </c>
    </row>
    <row r="373" spans="1:6" ht="12.75">
      <c r="A373" s="33" t="s">
        <v>338</v>
      </c>
      <c r="B373" s="15" t="s">
        <v>148</v>
      </c>
      <c r="C373" s="7" t="s">
        <v>241</v>
      </c>
      <c r="D373" s="15" t="s">
        <v>159</v>
      </c>
      <c r="E373" s="15" t="s">
        <v>90</v>
      </c>
      <c r="F373" s="10">
        <v>350</v>
      </c>
    </row>
    <row r="374" spans="1:6" ht="12.75">
      <c r="A374" s="33" t="s">
        <v>338</v>
      </c>
      <c r="B374" s="15" t="s">
        <v>148</v>
      </c>
      <c r="C374" s="7" t="s">
        <v>241</v>
      </c>
      <c r="D374" s="15" t="s">
        <v>159</v>
      </c>
      <c r="E374" s="15" t="s">
        <v>46</v>
      </c>
      <c r="F374" s="10">
        <v>3</v>
      </c>
    </row>
    <row r="375" spans="1:6" ht="12.75">
      <c r="A375" s="33" t="s">
        <v>338</v>
      </c>
      <c r="B375" s="15" t="s">
        <v>148</v>
      </c>
      <c r="C375" s="7" t="s">
        <v>241</v>
      </c>
      <c r="D375" s="15" t="s">
        <v>159</v>
      </c>
      <c r="E375" s="15" t="s">
        <v>311</v>
      </c>
      <c r="F375" s="10">
        <v>50</v>
      </c>
    </row>
    <row r="376" spans="1:6" ht="12.75">
      <c r="A376" s="33" t="s">
        <v>338</v>
      </c>
      <c r="B376" s="15" t="s">
        <v>148</v>
      </c>
      <c r="C376" s="7" t="s">
        <v>241</v>
      </c>
      <c r="D376" s="15" t="s">
        <v>159</v>
      </c>
      <c r="E376" s="15" t="s">
        <v>59</v>
      </c>
      <c r="F376" s="10">
        <v>150</v>
      </c>
    </row>
    <row r="377" spans="1:6" ht="12.75">
      <c r="A377" s="33" t="s">
        <v>338</v>
      </c>
      <c r="B377" s="15" t="s">
        <v>143</v>
      </c>
      <c r="C377" s="7" t="s">
        <v>241</v>
      </c>
      <c r="D377" s="15" t="s">
        <v>159</v>
      </c>
      <c r="E377" s="15" t="s">
        <v>342</v>
      </c>
      <c r="F377" s="10">
        <f>41+787</f>
        <v>828</v>
      </c>
    </row>
    <row r="378" spans="1:7" ht="12.75">
      <c r="A378" s="33" t="s">
        <v>338</v>
      </c>
      <c r="B378" s="15" t="s">
        <v>143</v>
      </c>
      <c r="C378" s="7" t="s">
        <v>241</v>
      </c>
      <c r="D378" s="15" t="s">
        <v>159</v>
      </c>
      <c r="E378" s="15" t="s">
        <v>239</v>
      </c>
      <c r="F378" s="10">
        <v>81</v>
      </c>
      <c r="G378" s="2"/>
    </row>
    <row r="379" spans="1:6" ht="12.75">
      <c r="A379" s="33" t="s">
        <v>338</v>
      </c>
      <c r="B379" s="15" t="s">
        <v>143</v>
      </c>
      <c r="C379" s="7" t="s">
        <v>241</v>
      </c>
      <c r="D379" s="15" t="s">
        <v>159</v>
      </c>
      <c r="E379" s="15" t="s">
        <v>268</v>
      </c>
      <c r="F379" s="10">
        <v>68</v>
      </c>
    </row>
    <row r="380" spans="1:6" ht="12.75">
      <c r="A380" s="33" t="s">
        <v>338</v>
      </c>
      <c r="B380" s="15" t="s">
        <v>143</v>
      </c>
      <c r="C380" s="7" t="s">
        <v>241</v>
      </c>
      <c r="D380" s="15" t="s">
        <v>159</v>
      </c>
      <c r="E380" s="15" t="s">
        <v>267</v>
      </c>
      <c r="F380" s="10">
        <v>20</v>
      </c>
    </row>
    <row r="381" spans="1:6" s="1" customFormat="1" ht="12.75">
      <c r="A381" s="33" t="s">
        <v>338</v>
      </c>
      <c r="B381" s="15" t="s">
        <v>143</v>
      </c>
      <c r="C381" s="7" t="s">
        <v>241</v>
      </c>
      <c r="D381" s="15" t="s">
        <v>159</v>
      </c>
      <c r="E381" s="15" t="s">
        <v>332</v>
      </c>
      <c r="F381" s="10">
        <v>20</v>
      </c>
    </row>
    <row r="382" spans="1:6" s="1" customFormat="1" ht="12.75">
      <c r="A382" s="33" t="s">
        <v>338</v>
      </c>
      <c r="B382" s="15" t="s">
        <v>143</v>
      </c>
      <c r="C382" s="7" t="s">
        <v>241</v>
      </c>
      <c r="D382" s="15" t="s">
        <v>159</v>
      </c>
      <c r="E382" s="15" t="s">
        <v>50</v>
      </c>
      <c r="F382" s="10">
        <v>2</v>
      </c>
    </row>
    <row r="383" spans="1:6" s="1" customFormat="1" ht="12.75">
      <c r="A383" s="33" t="s">
        <v>338</v>
      </c>
      <c r="B383" s="15" t="s">
        <v>143</v>
      </c>
      <c r="C383" s="7" t="s">
        <v>241</v>
      </c>
      <c r="D383" s="15" t="s">
        <v>159</v>
      </c>
      <c r="E383" s="15" t="s">
        <v>88</v>
      </c>
      <c r="F383" s="10">
        <v>1</v>
      </c>
    </row>
    <row r="384" spans="1:6" s="1" customFormat="1" ht="12.75">
      <c r="A384" s="33" t="s">
        <v>338</v>
      </c>
      <c r="B384" s="15" t="s">
        <v>143</v>
      </c>
      <c r="C384" s="7" t="s">
        <v>241</v>
      </c>
      <c r="D384" s="15" t="s">
        <v>159</v>
      </c>
      <c r="E384" s="15" t="s">
        <v>89</v>
      </c>
      <c r="F384" s="10">
        <v>3</v>
      </c>
    </row>
    <row r="385" spans="1:10" ht="12.75">
      <c r="A385" s="33" t="s">
        <v>338</v>
      </c>
      <c r="B385" s="15" t="s">
        <v>143</v>
      </c>
      <c r="C385" s="7" t="s">
        <v>241</v>
      </c>
      <c r="D385" s="15" t="s">
        <v>159</v>
      </c>
      <c r="E385" s="15" t="s">
        <v>48</v>
      </c>
      <c r="F385" s="10">
        <v>3</v>
      </c>
      <c r="H385" s="10"/>
      <c r="J385" s="10"/>
    </row>
    <row r="386" spans="1:6" ht="12.75">
      <c r="A386" s="33" t="s">
        <v>338</v>
      </c>
      <c r="B386" s="15" t="s">
        <v>143</v>
      </c>
      <c r="C386" s="7" t="s">
        <v>241</v>
      </c>
      <c r="D386" s="15" t="s">
        <v>159</v>
      </c>
      <c r="E386" s="15" t="s">
        <v>49</v>
      </c>
      <c r="F386" s="10">
        <v>5</v>
      </c>
    </row>
    <row r="387" spans="1:6" ht="12.75">
      <c r="A387" s="33" t="s">
        <v>338</v>
      </c>
      <c r="B387" s="15" t="s">
        <v>143</v>
      </c>
      <c r="C387" s="7" t="s">
        <v>241</v>
      </c>
      <c r="D387" s="15" t="s">
        <v>159</v>
      </c>
      <c r="E387" s="15" t="s">
        <v>448</v>
      </c>
      <c r="F387" s="10">
        <v>34</v>
      </c>
    </row>
    <row r="388" spans="1:6" ht="12.75">
      <c r="A388" s="33" t="s">
        <v>338</v>
      </c>
      <c r="B388" s="15" t="s">
        <v>143</v>
      </c>
      <c r="C388" s="7" t="s">
        <v>241</v>
      </c>
      <c r="D388" s="15" t="s">
        <v>159</v>
      </c>
      <c r="E388" s="15" t="s">
        <v>69</v>
      </c>
      <c r="F388" s="10">
        <v>35</v>
      </c>
    </row>
    <row r="389" spans="1:6" ht="12.75">
      <c r="A389" s="33" t="s">
        <v>338</v>
      </c>
      <c r="B389" s="15" t="s">
        <v>143</v>
      </c>
      <c r="C389" s="7" t="s">
        <v>241</v>
      </c>
      <c r="D389" s="15" t="s">
        <v>159</v>
      </c>
      <c r="E389" s="15" t="s">
        <v>247</v>
      </c>
      <c r="F389" s="10">
        <v>15</v>
      </c>
    </row>
    <row r="390" spans="1:7" ht="12.75">
      <c r="A390" s="33" t="s">
        <v>338</v>
      </c>
      <c r="B390" s="15" t="s">
        <v>143</v>
      </c>
      <c r="C390" s="7" t="s">
        <v>241</v>
      </c>
      <c r="D390" s="15" t="s">
        <v>159</v>
      </c>
      <c r="E390" s="15" t="s">
        <v>248</v>
      </c>
      <c r="F390" s="10">
        <v>20</v>
      </c>
      <c r="G390" s="2"/>
    </row>
    <row r="391" spans="1:6" ht="12.75">
      <c r="A391" s="33" t="s">
        <v>338</v>
      </c>
      <c r="B391" s="15" t="s">
        <v>143</v>
      </c>
      <c r="C391" s="7" t="s">
        <v>241</v>
      </c>
      <c r="D391" s="15" t="s">
        <v>159</v>
      </c>
      <c r="E391" s="15" t="s">
        <v>87</v>
      </c>
      <c r="F391" s="10">
        <v>50</v>
      </c>
    </row>
    <row r="392" spans="1:6" ht="12.75">
      <c r="A392" s="33" t="s">
        <v>338</v>
      </c>
      <c r="B392" s="15" t="s">
        <v>143</v>
      </c>
      <c r="C392" s="7" t="s">
        <v>241</v>
      </c>
      <c r="D392" s="15" t="s">
        <v>159</v>
      </c>
      <c r="E392" s="15" t="s">
        <v>56</v>
      </c>
      <c r="F392" s="10">
        <v>130</v>
      </c>
    </row>
    <row r="393" spans="1:6" ht="12.75">
      <c r="A393" s="33" t="s">
        <v>338</v>
      </c>
      <c r="B393" s="15" t="s">
        <v>143</v>
      </c>
      <c r="C393" s="7" t="s">
        <v>241</v>
      </c>
      <c r="D393" s="15" t="s">
        <v>159</v>
      </c>
      <c r="E393" s="15" t="s">
        <v>70</v>
      </c>
      <c r="F393" s="10">
        <v>292</v>
      </c>
    </row>
    <row r="394" spans="1:6" ht="12.75">
      <c r="A394" s="33" t="s">
        <v>338</v>
      </c>
      <c r="B394" s="15" t="s">
        <v>152</v>
      </c>
      <c r="C394" s="7" t="s">
        <v>241</v>
      </c>
      <c r="D394" s="15" t="s">
        <v>159</v>
      </c>
      <c r="E394" s="15" t="s">
        <v>265</v>
      </c>
      <c r="F394" s="10">
        <v>140</v>
      </c>
    </row>
    <row r="395" spans="1:6" ht="12.75">
      <c r="A395" s="33" t="s">
        <v>306</v>
      </c>
      <c r="B395" s="7" t="s">
        <v>148</v>
      </c>
      <c r="C395" s="7" t="s">
        <v>241</v>
      </c>
      <c r="D395" s="7" t="s">
        <v>162</v>
      </c>
      <c r="E395" s="7" t="s">
        <v>124</v>
      </c>
      <c r="F395" s="10">
        <v>13</v>
      </c>
    </row>
    <row r="396" spans="1:6" ht="12.75">
      <c r="A396" s="33" t="s">
        <v>306</v>
      </c>
      <c r="B396" s="7" t="s">
        <v>148</v>
      </c>
      <c r="C396" s="7" t="s">
        <v>241</v>
      </c>
      <c r="D396" s="7" t="s">
        <v>162</v>
      </c>
      <c r="E396" s="7" t="s">
        <v>127</v>
      </c>
      <c r="F396" s="10">
        <v>125</v>
      </c>
    </row>
    <row r="397" spans="1:7" ht="12.75">
      <c r="A397" s="33" t="s">
        <v>306</v>
      </c>
      <c r="B397" t="s">
        <v>143</v>
      </c>
      <c r="C397" t="s">
        <v>241</v>
      </c>
      <c r="D397" s="7" t="s">
        <v>162</v>
      </c>
      <c r="E397" s="7" t="s">
        <v>132</v>
      </c>
      <c r="F397" s="10">
        <v>5</v>
      </c>
      <c r="G397" s="2"/>
    </row>
    <row r="398" spans="1:6" ht="12.75">
      <c r="A398" s="33" t="s">
        <v>306</v>
      </c>
      <c r="B398" s="7" t="s">
        <v>143</v>
      </c>
      <c r="C398" s="7" t="s">
        <v>241</v>
      </c>
      <c r="D398" s="7" t="s">
        <v>162</v>
      </c>
      <c r="E398" s="7" t="s">
        <v>25</v>
      </c>
      <c r="F398" s="10">
        <v>90</v>
      </c>
    </row>
    <row r="399" spans="1:6" ht="12.75">
      <c r="A399" s="33" t="s">
        <v>338</v>
      </c>
      <c r="B399" t="s">
        <v>143</v>
      </c>
      <c r="C399" s="7" t="s">
        <v>233</v>
      </c>
      <c r="D399" t="s">
        <v>164</v>
      </c>
      <c r="E399" t="s">
        <v>282</v>
      </c>
      <c r="F399" s="26">
        <v>30</v>
      </c>
    </row>
    <row r="400" spans="1:6" ht="12.75">
      <c r="A400" s="33" t="s">
        <v>338</v>
      </c>
      <c r="B400" s="7" t="s">
        <v>143</v>
      </c>
      <c r="C400" s="7" t="s">
        <v>233</v>
      </c>
      <c r="D400" s="7" t="s">
        <v>164</v>
      </c>
      <c r="E400" s="7" t="s">
        <v>395</v>
      </c>
      <c r="F400" s="10">
        <v>50</v>
      </c>
    </row>
    <row r="401" spans="1:6" ht="12.75">
      <c r="A401" s="33" t="s">
        <v>338</v>
      </c>
      <c r="B401" s="7" t="s">
        <v>143</v>
      </c>
      <c r="C401" s="7" t="s">
        <v>233</v>
      </c>
      <c r="D401" s="7" t="s">
        <v>164</v>
      </c>
      <c r="E401" s="11" t="s">
        <v>389</v>
      </c>
      <c r="F401" s="10">
        <v>24</v>
      </c>
    </row>
    <row r="402" spans="1:6" ht="12.75">
      <c r="A402" s="33" t="s">
        <v>338</v>
      </c>
      <c r="B402" s="7" t="s">
        <v>143</v>
      </c>
      <c r="C402" s="7" t="s">
        <v>233</v>
      </c>
      <c r="D402" s="7" t="s">
        <v>164</v>
      </c>
      <c r="E402" s="7" t="s">
        <v>390</v>
      </c>
      <c r="F402" s="10">
        <v>9</v>
      </c>
    </row>
    <row r="403" spans="1:6" ht="12.75">
      <c r="A403" s="33" t="s">
        <v>338</v>
      </c>
      <c r="B403" s="7" t="s">
        <v>143</v>
      </c>
      <c r="C403" s="7" t="s">
        <v>233</v>
      </c>
      <c r="D403" s="7" t="s">
        <v>164</v>
      </c>
      <c r="E403" s="7" t="s">
        <v>391</v>
      </c>
      <c r="F403" s="10">
        <v>134</v>
      </c>
    </row>
    <row r="404" spans="1:6" ht="12.75">
      <c r="A404" s="33" t="s">
        <v>338</v>
      </c>
      <c r="B404" s="7" t="s">
        <v>143</v>
      </c>
      <c r="C404" s="7" t="s">
        <v>233</v>
      </c>
      <c r="D404" s="7" t="s">
        <v>164</v>
      </c>
      <c r="E404" s="7" t="s">
        <v>284</v>
      </c>
      <c r="F404" s="10">
        <v>33</v>
      </c>
    </row>
    <row r="405" spans="1:6" ht="12.75">
      <c r="A405" s="33" t="s">
        <v>338</v>
      </c>
      <c r="B405" s="7" t="s">
        <v>143</v>
      </c>
      <c r="C405" s="7" t="s">
        <v>233</v>
      </c>
      <c r="D405" s="7" t="s">
        <v>164</v>
      </c>
      <c r="E405" s="7" t="s">
        <v>362</v>
      </c>
      <c r="F405" s="25">
        <v>64</v>
      </c>
    </row>
    <row r="406" spans="1:6" ht="12.75">
      <c r="A406" s="33" t="s">
        <v>338</v>
      </c>
      <c r="B406" s="7" t="s">
        <v>143</v>
      </c>
      <c r="C406" s="7" t="s">
        <v>233</v>
      </c>
      <c r="D406" s="7" t="s">
        <v>164</v>
      </c>
      <c r="E406" s="7" t="s">
        <v>376</v>
      </c>
      <c r="F406" s="10">
        <v>100</v>
      </c>
    </row>
    <row r="407" spans="2:6" ht="12.75">
      <c r="B407" s="14" t="s">
        <v>38</v>
      </c>
      <c r="F407" s="2">
        <f>SUM(F360:F406)</f>
        <v>6643.1</v>
      </c>
    </row>
    <row r="409" spans="2:6" ht="12.75">
      <c r="B409" s="1"/>
      <c r="F409" s="2"/>
    </row>
    <row r="414" ht="12.75">
      <c r="G414" s="2"/>
    </row>
    <row r="418" spans="3:5" ht="12.75">
      <c r="C418" s="11"/>
      <c r="E418" s="11"/>
    </row>
    <row r="419" ht="12.75">
      <c r="E419" s="11"/>
    </row>
    <row r="420" ht="12.75">
      <c r="E420" s="19"/>
    </row>
    <row r="422" ht="12.75">
      <c r="G422" s="2"/>
    </row>
    <row r="423" ht="12.75">
      <c r="B423" s="11"/>
    </row>
    <row r="424" ht="12.75">
      <c r="B424" s="11"/>
    </row>
    <row r="425" ht="12.75">
      <c r="B425" s="11"/>
    </row>
    <row r="426" ht="12.75">
      <c r="B426" s="11"/>
    </row>
    <row r="428" spans="2:6" ht="12.75">
      <c r="B428" s="22"/>
      <c r="E428" s="22"/>
      <c r="F428" s="24"/>
    </row>
    <row r="430" ht="12.75">
      <c r="B430" s="11"/>
    </row>
    <row r="431" ht="12.75" customHeight="1">
      <c r="B431" s="11"/>
    </row>
    <row r="432" spans="2:6" ht="12.75" customHeight="1">
      <c r="B432" s="22"/>
      <c r="D432" s="22"/>
      <c r="E432" s="22"/>
      <c r="F432" s="24"/>
    </row>
    <row r="433" ht="12.75" customHeight="1"/>
    <row r="434" ht="14.25" customHeight="1"/>
    <row r="436" ht="12.75" customHeight="1"/>
    <row r="438" spans="2:5" ht="12.75">
      <c r="B438" s="15"/>
      <c r="D438" s="15"/>
      <c r="E438" s="15"/>
    </row>
    <row r="439" spans="2:5" ht="12.75">
      <c r="B439" s="15"/>
      <c r="D439" s="15"/>
      <c r="E439" s="15"/>
    </row>
    <row r="440" spans="2:5" ht="12.75">
      <c r="B440" s="15"/>
      <c r="D440" s="15"/>
      <c r="E440" s="30"/>
    </row>
    <row r="441" spans="2:5" ht="12.75">
      <c r="B441" s="15"/>
      <c r="C441" s="15"/>
      <c r="D441" s="15"/>
      <c r="E441" s="30"/>
    </row>
    <row r="442" spans="2:6" ht="12.75">
      <c r="B442" s="15"/>
      <c r="D442" s="15"/>
      <c r="E442" s="15"/>
      <c r="F442" s="2"/>
    </row>
    <row r="443" spans="2:5" ht="12.75">
      <c r="B443" s="15"/>
      <c r="D443" s="15"/>
      <c r="E443" s="15"/>
    </row>
    <row r="444" ht="12.75" customHeight="1"/>
    <row r="446" ht="12.75">
      <c r="E446"/>
    </row>
    <row r="447" ht="12.75">
      <c r="G447" s="2"/>
    </row>
    <row r="448" spans="4:6" ht="12.75">
      <c r="D448" s="11"/>
      <c r="F448" s="18"/>
    </row>
    <row r="449" ht="12.75">
      <c r="D449" s="11"/>
    </row>
    <row r="452" ht="12.75">
      <c r="F452" s="2"/>
    </row>
  </sheetData>
  <mergeCells count="1">
    <mergeCell ref="B1:E1"/>
  </mergeCells>
  <printOptions gridLines="1"/>
  <pageMargins left="0.2" right="0.2" top="0.31" bottom="0.21" header="0.31" footer="0.21"/>
  <pageSetup horizontalDpi="300" verticalDpi="300" orientation="landscape" scale="75" r:id="rId1"/>
  <headerFooter alignWithMargins="0">
    <oddHeader>&amp;RAppendix II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Computer Facility</dc:creator>
  <cp:keywords/>
  <dc:description/>
  <cp:lastModifiedBy>Winnie Frederick</cp:lastModifiedBy>
  <cp:lastPrinted>2005-09-02T15:21:24Z</cp:lastPrinted>
  <dcterms:created xsi:type="dcterms:W3CDTF">1998-01-21T19:44:23Z</dcterms:created>
  <dcterms:modified xsi:type="dcterms:W3CDTF">2005-09-02T15:36:04Z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250647788</vt:i4>
  </property>
  <property fmtid="{D5CDD505-2E9C-101B-9397-08002B2CF9AE}" pid="3" name="_EmailSubject">
    <vt:lpwstr>Effectiveness &amp; Efficiency Legislative Report</vt:lpwstr>
  </property>
  <property fmtid="{D5CDD505-2E9C-101B-9397-08002B2CF9AE}" pid="4" name="_AuthorEmail">
    <vt:lpwstr>jbryce@umsa.ums.edu</vt:lpwstr>
  </property>
  <property fmtid="{D5CDD505-2E9C-101B-9397-08002B2CF9AE}" pid="5" name="_AuthorEmailDisplayName">
    <vt:lpwstr>Joseph Bryce</vt:lpwstr>
  </property>
  <property fmtid="{D5CDD505-2E9C-101B-9397-08002B2CF9AE}" pid="6" name="_ReviewingToolsShownOnce">
    <vt:lpwstr/>
  </property>
</Properties>
</file>