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525" windowWidth="6795" windowHeight="6330" activeTab="0"/>
  </bookViews>
  <sheets>
    <sheet name="97A" sheetId="1" r:id="rId1"/>
  </sheets>
  <definedNames>
    <definedName name="_xlnm.Print_Area" localSheetId="0">'97A'!$B$9:$CL$14</definedName>
    <definedName name="_xlnm.Print_Titles" localSheetId="0">'97A'!$A:$A,'97A'!$1:$8</definedName>
  </definedNames>
  <calcPr fullCalcOnLoad="1"/>
</workbook>
</file>

<file path=xl/sharedStrings.xml><?xml version="1.0" encoding="utf-8"?>
<sst xmlns="http://schemas.openxmlformats.org/spreadsheetml/2006/main" count="130" uniqueCount="31">
  <si>
    <t>Payment</t>
  </si>
  <si>
    <t>Date</t>
  </si>
  <si>
    <t>Total</t>
  </si>
  <si>
    <t>Distribution of Debt Service after 1997 A Bond Issue</t>
  </si>
  <si>
    <t>Principal</t>
  </si>
  <si>
    <t>Interest</t>
  </si>
  <si>
    <t xml:space="preserve">           UMB Parking Garage (Auxiliary) </t>
  </si>
  <si>
    <t xml:space="preserve">           UMB Student Union (Auxiliary)</t>
  </si>
  <si>
    <t xml:space="preserve">               UMCP Dormitory (Auxiliary)</t>
  </si>
  <si>
    <t xml:space="preserve">             UMCP Fraternities (Auxiliary)</t>
  </si>
  <si>
    <t xml:space="preserve">                UMCP SCUB (Auxiliary)</t>
  </si>
  <si>
    <t xml:space="preserve">        UMCP Physical Sciences (Auxiliary)</t>
  </si>
  <si>
    <t xml:space="preserve">           UMCP Annapolis Hall (Auxiliary)</t>
  </si>
  <si>
    <t xml:space="preserve">           UMCP Parking Garage (Auxiliary)</t>
  </si>
  <si>
    <t xml:space="preserve">        TU Dorm/Parking Garage (Auxiliary)</t>
  </si>
  <si>
    <t xml:space="preserve">                UMES Dormitory (Auxiliary)</t>
  </si>
  <si>
    <t xml:space="preserve">           UMBC Parking Garage (Auxiliary)</t>
  </si>
  <si>
    <t xml:space="preserve">          UMCP Business MGMT (Institution)</t>
  </si>
  <si>
    <t xml:space="preserve">         UMCP Business MGMT (Academic)</t>
  </si>
  <si>
    <t xml:space="preserve">           UMCP A.V. Williams (Academic)</t>
  </si>
  <si>
    <t xml:space="preserve">         SSU Academic Building (Academic)</t>
  </si>
  <si>
    <t xml:space="preserve">                University System of Maryland</t>
  </si>
  <si>
    <t xml:space="preserve">            Total Academic Projects - 89B</t>
  </si>
  <si>
    <t xml:space="preserve">            Total Auxiliary Projects - 89B</t>
  </si>
  <si>
    <t xml:space="preserve">            1989 Series B Bond Funded Project - '97 A Debt Service</t>
  </si>
  <si>
    <t xml:space="preserve">    1989 Series B Bond Funded Project - '97 A Debt Service</t>
  </si>
  <si>
    <t xml:space="preserve"> 89B projects - 1997 A</t>
  </si>
  <si>
    <t>TOTAL</t>
  </si>
  <si>
    <t>Distribution of Debt Service after 2003 A Bond Issue</t>
  </si>
  <si>
    <t>Amort of</t>
  </si>
  <si>
    <t>Discount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</si>
</sst>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mm/dd/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65" fontId="0" fillId="0" borderId="17" xfId="0" applyNumberFormat="1" applyBorder="1" applyAlignment="1">
      <alignment horizontal="center"/>
    </xf>
    <xf numFmtId="165" fontId="0" fillId="0" borderId="12" xfId="0" applyNumberFormat="1" applyBorder="1" applyAlignment="1" quotePrefix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13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4" fontId="0" fillId="0" borderId="1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33" borderId="12" xfId="0" applyNumberFormat="1" applyFill="1" applyBorder="1" applyAlignment="1" quotePrefix="1">
      <alignment horizontal="centerContinuous"/>
    </xf>
    <xf numFmtId="165" fontId="0" fillId="33" borderId="19" xfId="0" applyNumberFormat="1" applyFill="1" applyBorder="1" applyAlignment="1">
      <alignment horizontal="centerContinuous"/>
    </xf>
    <xf numFmtId="165" fontId="0" fillId="33" borderId="20" xfId="0" applyNumberFormat="1" applyFill="1" applyBorder="1" applyAlignment="1">
      <alignment horizontal="centerContinuous"/>
    </xf>
    <xf numFmtId="3" fontId="0" fillId="0" borderId="21" xfId="0" applyNumberFormat="1" applyBorder="1" applyAlignment="1">
      <alignment horizontal="right"/>
    </xf>
    <xf numFmtId="3" fontId="0" fillId="0" borderId="15" xfId="0" applyNumberFormat="1" applyBorder="1" applyAlignment="1" quotePrefix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3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7"/>
  <sheetViews>
    <sheetView showZero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3" sqref="D13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6" width="11.7109375" style="0" customWidth="1"/>
    <col min="7" max="7" width="3.7109375" style="0" customWidth="1"/>
    <col min="8" max="11" width="11.7109375" style="0" customWidth="1"/>
    <col min="12" max="12" width="3.7109375" style="0" customWidth="1"/>
    <col min="13" max="16" width="11.7109375" style="0" customWidth="1"/>
    <col min="17" max="17" width="3.7109375" style="0" customWidth="1"/>
    <col min="18" max="21" width="11.7109375" style="0" customWidth="1"/>
    <col min="22" max="22" width="3.7109375" style="0" customWidth="1"/>
    <col min="23" max="26" width="11.7109375" style="0" customWidth="1"/>
    <col min="27" max="27" width="3.7109375" style="0" customWidth="1"/>
    <col min="28" max="31" width="11.7109375" style="0" customWidth="1"/>
    <col min="32" max="32" width="3.7109375" style="0" customWidth="1"/>
    <col min="33" max="36" width="11.7109375" style="0" customWidth="1"/>
    <col min="37" max="37" width="3.7109375" style="0" customWidth="1"/>
    <col min="38" max="41" width="11.7109375" style="0" customWidth="1"/>
    <col min="42" max="42" width="3.7109375" style="0" customWidth="1"/>
    <col min="43" max="46" width="11.7109375" style="0" customWidth="1"/>
    <col min="47" max="47" width="3.7109375" style="0" customWidth="1"/>
    <col min="48" max="51" width="11.7109375" style="0" customWidth="1"/>
    <col min="52" max="52" width="3.7109375" style="0" customWidth="1"/>
    <col min="53" max="56" width="11.7109375" style="0" customWidth="1"/>
    <col min="57" max="57" width="3.7109375" style="0" customWidth="1"/>
    <col min="58" max="61" width="11.7109375" style="0" customWidth="1"/>
    <col min="62" max="62" width="3.7109375" style="0" customWidth="1"/>
    <col min="63" max="66" width="11.7109375" style="0" customWidth="1"/>
    <col min="67" max="67" width="3.7109375" style="0" customWidth="1"/>
    <col min="68" max="71" width="11.7109375" style="0" customWidth="1"/>
    <col min="72" max="72" width="3.7109375" style="0" customWidth="1"/>
    <col min="73" max="76" width="11.7109375" style="0" customWidth="1"/>
    <col min="77" max="77" width="3.7109375" style="0" customWidth="1"/>
    <col min="78" max="81" width="11.7109375" style="0" customWidth="1"/>
    <col min="82" max="82" width="3.7109375" style="0" customWidth="1"/>
    <col min="83" max="86" width="11.7109375" style="0" customWidth="1"/>
    <col min="87" max="87" width="3.7109375" style="0" customWidth="1"/>
    <col min="88" max="90" width="11.7109375" style="0" customWidth="1"/>
  </cols>
  <sheetData>
    <row r="1" spans="1:90" ht="12.75">
      <c r="A1" s="1"/>
      <c r="B1" s="1"/>
      <c r="C1" s="11"/>
      <c r="D1" s="11"/>
      <c r="E1" s="11"/>
      <c r="F1" s="11"/>
      <c r="G1" s="20"/>
      <c r="Q1" s="20"/>
      <c r="R1" s="11"/>
      <c r="S1" s="11"/>
      <c r="T1" s="11"/>
      <c r="U1" s="11"/>
      <c r="V1" s="20"/>
      <c r="W1" s="11"/>
      <c r="X1" s="11"/>
      <c r="Y1" s="11"/>
      <c r="Z1" s="11"/>
      <c r="AA1" s="20"/>
      <c r="AB1" s="11"/>
      <c r="AC1" s="11"/>
      <c r="AD1" s="11"/>
      <c r="AE1" s="11"/>
      <c r="AF1" s="20"/>
      <c r="AG1" s="11"/>
      <c r="AH1" s="11"/>
      <c r="AI1" s="11"/>
      <c r="AJ1" s="11"/>
      <c r="AL1" s="11"/>
      <c r="AM1" s="11"/>
      <c r="AN1" s="11"/>
      <c r="AO1" s="11"/>
      <c r="AP1" s="20"/>
      <c r="AQ1" s="11"/>
      <c r="AR1" s="11"/>
      <c r="AS1" s="11"/>
      <c r="AT1" s="11"/>
      <c r="AU1" s="20"/>
      <c r="AV1" s="11"/>
      <c r="AW1" s="11"/>
      <c r="AX1" s="11"/>
      <c r="AY1" s="11"/>
      <c r="AZ1" s="20"/>
      <c r="BA1" s="11"/>
      <c r="BB1" s="11"/>
      <c r="BC1" s="11"/>
      <c r="BD1" s="11"/>
      <c r="BE1" s="20"/>
      <c r="BF1" s="11"/>
      <c r="BG1" s="11"/>
      <c r="BH1" s="11"/>
      <c r="BI1" s="11"/>
      <c r="BJ1" s="20"/>
      <c r="BK1" s="11"/>
      <c r="BL1" s="11"/>
      <c r="BM1" s="11"/>
      <c r="BN1" s="11"/>
      <c r="BO1" s="20"/>
      <c r="BP1" s="11"/>
      <c r="BQ1" s="11"/>
      <c r="BR1" s="11"/>
      <c r="BS1" s="11"/>
      <c r="BT1" s="20"/>
      <c r="BU1" s="11"/>
      <c r="BV1" s="11"/>
      <c r="BW1" s="11"/>
      <c r="BX1" s="11"/>
      <c r="BY1" s="20"/>
      <c r="BZ1" s="11"/>
      <c r="CA1" s="11"/>
      <c r="CB1" s="11"/>
      <c r="CC1" s="11"/>
      <c r="CD1" s="20"/>
      <c r="CE1" s="11"/>
      <c r="CF1" s="11"/>
      <c r="CG1" s="11"/>
      <c r="CH1" s="11"/>
      <c r="CI1" s="20"/>
      <c r="CJ1" s="11"/>
      <c r="CK1" s="11"/>
      <c r="CL1" s="11"/>
    </row>
    <row r="2" spans="1:86" ht="12.75">
      <c r="A2" s="1"/>
      <c r="B2" s="1"/>
      <c r="C2" s="11"/>
      <c r="D2" s="11"/>
      <c r="E2" s="11"/>
      <c r="F2" s="11"/>
      <c r="G2" s="20"/>
      <c r="H2" s="6" t="s">
        <v>21</v>
      </c>
      <c r="I2" s="11"/>
      <c r="J2" s="12"/>
      <c r="K2" s="12"/>
      <c r="L2" s="20"/>
      <c r="Q2" s="20"/>
      <c r="R2" s="11"/>
      <c r="S2" s="11"/>
      <c r="T2" s="11"/>
      <c r="U2" s="11"/>
      <c r="V2" s="20"/>
      <c r="W2" s="6" t="s">
        <v>21</v>
      </c>
      <c r="X2" s="11"/>
      <c r="Y2" s="12"/>
      <c r="Z2" s="12"/>
      <c r="AA2" s="20"/>
      <c r="AC2" s="11"/>
      <c r="AD2" s="12"/>
      <c r="AE2" s="12"/>
      <c r="AF2" s="20"/>
      <c r="AG2" s="11"/>
      <c r="AH2" s="12"/>
      <c r="AI2" s="11"/>
      <c r="AJ2" s="11"/>
      <c r="AK2" s="20"/>
      <c r="AL2" s="6" t="s">
        <v>21</v>
      </c>
      <c r="AM2" s="11"/>
      <c r="AN2" s="12"/>
      <c r="AO2" s="12"/>
      <c r="AP2" s="20"/>
      <c r="AR2" s="11"/>
      <c r="AS2" s="11"/>
      <c r="AT2" s="11"/>
      <c r="AU2" s="20"/>
      <c r="AV2" s="11"/>
      <c r="AW2" s="11"/>
      <c r="AX2" s="11"/>
      <c r="AY2" s="11"/>
      <c r="AZ2" s="20"/>
      <c r="BA2" s="6" t="s">
        <v>21</v>
      </c>
      <c r="BB2" s="11"/>
      <c r="BC2" s="12"/>
      <c r="BD2" s="12"/>
      <c r="BE2" s="20"/>
      <c r="BG2" s="11"/>
      <c r="BH2" s="11"/>
      <c r="BI2" s="11"/>
      <c r="BJ2" s="20"/>
      <c r="BK2" s="11"/>
      <c r="BL2" s="11"/>
      <c r="BM2" s="11"/>
      <c r="BN2" s="11"/>
      <c r="BO2" s="20"/>
      <c r="BP2" s="6" t="s">
        <v>21</v>
      </c>
      <c r="BQ2" s="11"/>
      <c r="BR2" s="12"/>
      <c r="BS2" s="12"/>
      <c r="BT2" s="20"/>
      <c r="BZ2" s="11"/>
      <c r="CA2" s="11"/>
      <c r="CB2" s="11"/>
      <c r="CC2" s="11"/>
      <c r="CD2" s="20"/>
      <c r="CE2" s="6" t="s">
        <v>21</v>
      </c>
      <c r="CF2" s="11"/>
      <c r="CG2" s="11"/>
      <c r="CH2" s="11"/>
    </row>
    <row r="3" spans="1:86" ht="12.75">
      <c r="A3" s="1"/>
      <c r="B3" s="1"/>
      <c r="C3" s="11"/>
      <c r="D3" s="11"/>
      <c r="E3" s="11"/>
      <c r="F3" s="11"/>
      <c r="G3" s="20"/>
      <c r="H3" s="6" t="s">
        <v>28</v>
      </c>
      <c r="I3" s="11"/>
      <c r="J3" s="11"/>
      <c r="K3" s="11"/>
      <c r="L3" s="20"/>
      <c r="Q3" s="20"/>
      <c r="R3" s="11"/>
      <c r="S3" s="11"/>
      <c r="T3" s="11"/>
      <c r="U3" s="11"/>
      <c r="V3" s="20"/>
      <c r="W3" s="6" t="s">
        <v>28</v>
      </c>
      <c r="X3" s="11"/>
      <c r="Y3" s="11"/>
      <c r="Z3" s="11"/>
      <c r="AA3" s="20"/>
      <c r="AC3" s="11"/>
      <c r="AD3" s="11"/>
      <c r="AE3" s="11"/>
      <c r="AF3" s="20"/>
      <c r="AG3" s="11"/>
      <c r="AH3" s="11"/>
      <c r="AI3" s="11"/>
      <c r="AJ3" s="11"/>
      <c r="AK3" s="20"/>
      <c r="AL3" s="6" t="s">
        <v>28</v>
      </c>
      <c r="AM3" s="11"/>
      <c r="AN3" s="11"/>
      <c r="AO3" s="11"/>
      <c r="AP3" s="20"/>
      <c r="AR3" s="11"/>
      <c r="AS3" s="11"/>
      <c r="AT3" s="11"/>
      <c r="AU3" s="20"/>
      <c r="AV3" s="11"/>
      <c r="AW3" s="11"/>
      <c r="AX3" s="11"/>
      <c r="AY3" s="11"/>
      <c r="AZ3" s="20"/>
      <c r="BA3" s="6" t="s">
        <v>28</v>
      </c>
      <c r="BB3" s="11"/>
      <c r="BC3" s="11"/>
      <c r="BD3" s="11"/>
      <c r="BE3" s="20"/>
      <c r="BG3" s="11"/>
      <c r="BH3" s="11"/>
      <c r="BI3" s="11"/>
      <c r="BJ3" s="20"/>
      <c r="BK3" s="11"/>
      <c r="BL3" s="11"/>
      <c r="BM3" s="11"/>
      <c r="BN3" s="11"/>
      <c r="BO3" s="20"/>
      <c r="BP3" s="6" t="s">
        <v>3</v>
      </c>
      <c r="BQ3" s="11"/>
      <c r="BR3" s="11"/>
      <c r="BS3" s="11"/>
      <c r="BT3" s="20"/>
      <c r="BZ3" s="11"/>
      <c r="CA3" s="11"/>
      <c r="CB3" s="11"/>
      <c r="CC3" s="11"/>
      <c r="CD3" s="20"/>
      <c r="CE3" s="6" t="s">
        <v>3</v>
      </c>
      <c r="CF3" s="11"/>
      <c r="CG3" s="11"/>
      <c r="CH3" s="11"/>
    </row>
    <row r="4" spans="1:86" ht="12.75">
      <c r="A4" s="1"/>
      <c r="B4" s="1"/>
      <c r="C4" s="11"/>
      <c r="D4" s="11"/>
      <c r="E4" s="11"/>
      <c r="F4" s="11"/>
      <c r="G4" s="6" t="s">
        <v>25</v>
      </c>
      <c r="H4" s="6"/>
      <c r="I4" s="11"/>
      <c r="J4" s="12"/>
      <c r="K4" s="12"/>
      <c r="L4" s="20"/>
      <c r="Q4" s="20"/>
      <c r="R4" s="11"/>
      <c r="S4" s="11"/>
      <c r="T4" s="11"/>
      <c r="U4" s="11"/>
      <c r="V4" s="6" t="s">
        <v>25</v>
      </c>
      <c r="W4" s="6"/>
      <c r="X4" s="11"/>
      <c r="Y4" s="12"/>
      <c r="Z4" s="12"/>
      <c r="AA4" s="20"/>
      <c r="AC4" s="11"/>
      <c r="AD4" s="12"/>
      <c r="AE4" s="12"/>
      <c r="AF4" s="20"/>
      <c r="AG4" s="11"/>
      <c r="AH4" s="12"/>
      <c r="AI4" s="11"/>
      <c r="AJ4" s="11"/>
      <c r="AK4" s="6" t="s">
        <v>25</v>
      </c>
      <c r="AL4" s="6"/>
      <c r="AM4" s="11"/>
      <c r="AN4" s="12"/>
      <c r="AO4" s="12"/>
      <c r="AP4" s="20"/>
      <c r="AR4" s="11"/>
      <c r="AS4" s="11"/>
      <c r="AT4" s="11"/>
      <c r="AU4" s="20"/>
      <c r="AV4" s="11"/>
      <c r="AW4" s="11"/>
      <c r="AX4" s="11"/>
      <c r="AY4" s="11"/>
      <c r="AZ4" s="6" t="s">
        <v>25</v>
      </c>
      <c r="BA4" s="6"/>
      <c r="BB4" s="11"/>
      <c r="BC4" s="12"/>
      <c r="BD4" s="12"/>
      <c r="BE4" s="20"/>
      <c r="BG4" s="11"/>
      <c r="BH4" s="11"/>
      <c r="BI4" s="11"/>
      <c r="BJ4" s="20"/>
      <c r="BK4" s="11"/>
      <c r="BL4" s="11"/>
      <c r="BM4" s="11"/>
      <c r="BN4" s="11"/>
      <c r="BO4" s="6" t="s">
        <v>25</v>
      </c>
      <c r="BP4" s="6"/>
      <c r="BQ4" s="11"/>
      <c r="BR4" s="12"/>
      <c r="BS4" s="12"/>
      <c r="BT4" s="20"/>
      <c r="BZ4" s="11"/>
      <c r="CA4" s="11"/>
      <c r="CB4" s="11"/>
      <c r="CC4" s="11"/>
      <c r="CD4" s="6" t="s">
        <v>24</v>
      </c>
      <c r="CF4" s="11"/>
      <c r="CG4" s="11"/>
      <c r="CH4" s="11"/>
    </row>
    <row r="5" spans="1:90" ht="12.75">
      <c r="A5" s="1"/>
      <c r="B5" s="1"/>
      <c r="C5" s="11"/>
      <c r="D5" s="11"/>
      <c r="E5" s="11"/>
      <c r="F5" s="11"/>
      <c r="G5" s="20"/>
      <c r="Q5" s="20"/>
      <c r="R5" s="11"/>
      <c r="S5" s="11"/>
      <c r="T5" s="11"/>
      <c r="U5" s="11"/>
      <c r="V5" s="20"/>
      <c r="W5" s="11"/>
      <c r="X5" s="11"/>
      <c r="Y5" s="11"/>
      <c r="Z5" s="11"/>
      <c r="AA5" s="20"/>
      <c r="AB5" s="11"/>
      <c r="AC5" s="11"/>
      <c r="AD5" s="11"/>
      <c r="AE5" s="11"/>
      <c r="AF5" s="20"/>
      <c r="AG5" s="11"/>
      <c r="AH5" s="11"/>
      <c r="AI5" s="11"/>
      <c r="AJ5" s="11"/>
      <c r="AL5" s="11"/>
      <c r="AM5" s="11"/>
      <c r="AN5" s="11"/>
      <c r="AO5" s="11"/>
      <c r="AP5" s="20"/>
      <c r="AQ5" s="11"/>
      <c r="AR5" s="11"/>
      <c r="AS5" s="11"/>
      <c r="AT5" s="11"/>
      <c r="AU5" s="20"/>
      <c r="AV5" s="11"/>
      <c r="AW5" s="11"/>
      <c r="AX5" s="11"/>
      <c r="AY5" s="11"/>
      <c r="AZ5" s="20"/>
      <c r="BA5" s="11"/>
      <c r="BB5" s="11"/>
      <c r="BC5" s="11"/>
      <c r="BD5" s="11"/>
      <c r="BE5" s="20"/>
      <c r="BF5" s="11"/>
      <c r="BG5" s="11"/>
      <c r="BH5" s="11"/>
      <c r="BI5" s="11"/>
      <c r="BJ5" s="20"/>
      <c r="BK5" s="11"/>
      <c r="BL5" s="11"/>
      <c r="BM5" s="11"/>
      <c r="BN5" s="11"/>
      <c r="BO5" s="20"/>
      <c r="BP5" s="11"/>
      <c r="BQ5" s="11"/>
      <c r="BR5" s="11"/>
      <c r="BS5" s="11"/>
      <c r="BT5" s="20"/>
      <c r="BU5" s="11"/>
      <c r="BV5" s="11"/>
      <c r="BW5" s="11"/>
      <c r="BX5" s="11"/>
      <c r="BY5" s="20"/>
      <c r="BZ5" s="11"/>
      <c r="CA5" s="11"/>
      <c r="CB5" s="11"/>
      <c r="CC5" s="11"/>
      <c r="CD5" s="20"/>
      <c r="CE5" s="11"/>
      <c r="CF5" s="11"/>
      <c r="CG5" s="11"/>
      <c r="CH5" s="11"/>
      <c r="CI5" s="20"/>
      <c r="CJ5" s="11"/>
      <c r="CK5" s="11"/>
      <c r="CL5" s="11"/>
    </row>
    <row r="6" spans="1:91" ht="12.75">
      <c r="A6" s="2" t="s">
        <v>0</v>
      </c>
      <c r="B6" s="27"/>
      <c r="C6" s="36"/>
      <c r="D6" s="34" t="s">
        <v>27</v>
      </c>
      <c r="E6" s="35"/>
      <c r="F6" s="35" t="s">
        <v>29</v>
      </c>
      <c r="G6" s="20"/>
      <c r="H6" s="4" t="s">
        <v>22</v>
      </c>
      <c r="I6" s="13"/>
      <c r="J6" s="14"/>
      <c r="K6" s="37" t="s">
        <v>29</v>
      </c>
      <c r="M6" s="4" t="s">
        <v>23</v>
      </c>
      <c r="N6" s="13"/>
      <c r="O6" s="14"/>
      <c r="P6" s="37"/>
      <c r="Q6" s="20"/>
      <c r="R6" s="4" t="s">
        <v>17</v>
      </c>
      <c r="S6" s="13"/>
      <c r="T6" s="14"/>
      <c r="U6" s="37"/>
      <c r="V6" s="20"/>
      <c r="W6" s="4" t="s">
        <v>18</v>
      </c>
      <c r="X6" s="13"/>
      <c r="Y6" s="14"/>
      <c r="Z6" s="37"/>
      <c r="AA6" s="20"/>
      <c r="AB6" s="4" t="s">
        <v>19</v>
      </c>
      <c r="AC6" s="13"/>
      <c r="AD6" s="14"/>
      <c r="AE6" s="37"/>
      <c r="AF6" s="20"/>
      <c r="AG6" s="4" t="s">
        <v>20</v>
      </c>
      <c r="AH6" s="13"/>
      <c r="AI6" s="14"/>
      <c r="AJ6" s="37"/>
      <c r="AL6" s="4" t="s">
        <v>6</v>
      </c>
      <c r="AM6" s="13"/>
      <c r="AN6" s="14"/>
      <c r="AO6" s="37"/>
      <c r="AP6" s="20"/>
      <c r="AQ6" s="4" t="s">
        <v>7</v>
      </c>
      <c r="AR6" s="13"/>
      <c r="AS6" s="14"/>
      <c r="AT6" s="37"/>
      <c r="AU6" s="20"/>
      <c r="AV6" s="4" t="s">
        <v>8</v>
      </c>
      <c r="AW6" s="13"/>
      <c r="AX6" s="14"/>
      <c r="AY6" s="37"/>
      <c r="AZ6" s="20"/>
      <c r="BA6" s="4" t="s">
        <v>9</v>
      </c>
      <c r="BB6" s="13"/>
      <c r="BC6" s="14"/>
      <c r="BD6" s="37"/>
      <c r="BE6" s="20"/>
      <c r="BF6" s="4" t="s">
        <v>10</v>
      </c>
      <c r="BG6" s="13"/>
      <c r="BH6" s="14"/>
      <c r="BI6" s="37"/>
      <c r="BJ6" s="20"/>
      <c r="BK6" s="4" t="s">
        <v>11</v>
      </c>
      <c r="BL6" s="13"/>
      <c r="BM6" s="14"/>
      <c r="BN6" s="37"/>
      <c r="BO6" s="20"/>
      <c r="BP6" s="4" t="s">
        <v>12</v>
      </c>
      <c r="BQ6" s="13"/>
      <c r="BR6" s="14"/>
      <c r="BS6" s="37"/>
      <c r="BT6" s="20"/>
      <c r="BU6" s="4" t="s">
        <v>13</v>
      </c>
      <c r="BV6" s="13"/>
      <c r="BW6" s="14"/>
      <c r="BX6" s="37"/>
      <c r="BY6" s="20"/>
      <c r="BZ6" s="4" t="s">
        <v>14</v>
      </c>
      <c r="CA6" s="13"/>
      <c r="CB6" s="14"/>
      <c r="CC6" s="37"/>
      <c r="CD6" s="20"/>
      <c r="CE6" s="4" t="s">
        <v>15</v>
      </c>
      <c r="CF6" s="13"/>
      <c r="CG6" s="14"/>
      <c r="CH6" s="37"/>
      <c r="CI6" s="20"/>
      <c r="CJ6" s="4" t="s">
        <v>16</v>
      </c>
      <c r="CK6" s="13"/>
      <c r="CL6" s="14"/>
      <c r="CM6" s="37"/>
    </row>
    <row r="7" spans="1:91" ht="12.75">
      <c r="A7" s="15" t="s">
        <v>1</v>
      </c>
      <c r="B7" s="28"/>
      <c r="C7" s="30" t="s">
        <v>26</v>
      </c>
      <c r="D7" s="31"/>
      <c r="E7" s="32"/>
      <c r="F7" s="32" t="s">
        <v>30</v>
      </c>
      <c r="G7" s="23"/>
      <c r="H7" s="16"/>
      <c r="I7" s="17"/>
      <c r="J7" s="18"/>
      <c r="K7" s="38" t="s">
        <v>30</v>
      </c>
      <c r="L7" s="19"/>
      <c r="M7" s="16"/>
      <c r="N7" s="17"/>
      <c r="O7" s="18"/>
      <c r="P7" s="38" t="s">
        <v>29</v>
      </c>
      <c r="Q7" s="23"/>
      <c r="R7" s="16"/>
      <c r="S7" s="17">
        <v>0.112572</v>
      </c>
      <c r="T7" s="18"/>
      <c r="U7" s="38" t="s">
        <v>29</v>
      </c>
      <c r="V7" s="23"/>
      <c r="W7" s="16"/>
      <c r="X7" s="17">
        <v>0.1044562</v>
      </c>
      <c r="Y7" s="18"/>
      <c r="Z7" s="38" t="s">
        <v>29</v>
      </c>
      <c r="AA7" s="23"/>
      <c r="AB7" s="16"/>
      <c r="AC7" s="17">
        <v>0.146921</v>
      </c>
      <c r="AD7" s="18"/>
      <c r="AE7" s="38" t="s">
        <v>29</v>
      </c>
      <c r="AF7" s="23"/>
      <c r="AG7" s="16"/>
      <c r="AH7" s="17">
        <v>0.1685472</v>
      </c>
      <c r="AI7" s="18"/>
      <c r="AJ7" s="38" t="s">
        <v>29</v>
      </c>
      <c r="AK7" s="19"/>
      <c r="AL7" s="16">
        <v>0.1073086</v>
      </c>
      <c r="AM7" s="17">
        <v>0.1051065</v>
      </c>
      <c r="AN7" s="18"/>
      <c r="AO7" s="38" t="s">
        <v>29</v>
      </c>
      <c r="AP7" s="23"/>
      <c r="AQ7" s="16">
        <v>0.0245276</v>
      </c>
      <c r="AR7" s="17">
        <v>0.023945</v>
      </c>
      <c r="AS7" s="18"/>
      <c r="AT7" s="38" t="s">
        <v>29</v>
      </c>
      <c r="AU7" s="23"/>
      <c r="AV7" s="16">
        <v>0.0524075</v>
      </c>
      <c r="AW7" s="17">
        <v>0.051263</v>
      </c>
      <c r="AX7" s="18"/>
      <c r="AY7" s="38" t="s">
        <v>29</v>
      </c>
      <c r="AZ7" s="23"/>
      <c r="BA7" s="16">
        <v>0.0434346</v>
      </c>
      <c r="BB7" s="17">
        <v>0.042403</v>
      </c>
      <c r="BC7" s="18"/>
      <c r="BD7" s="38" t="s">
        <v>29</v>
      </c>
      <c r="BE7" s="23"/>
      <c r="BF7" s="16">
        <v>0.0601748</v>
      </c>
      <c r="BG7" s="17">
        <v>0.0588456</v>
      </c>
      <c r="BH7" s="18"/>
      <c r="BI7" s="38" t="s">
        <v>29</v>
      </c>
      <c r="BJ7" s="23"/>
      <c r="BK7" s="16">
        <v>0.003679</v>
      </c>
      <c r="BL7" s="17">
        <v>0.0035918</v>
      </c>
      <c r="BM7" s="18"/>
      <c r="BN7" s="38" t="s">
        <v>29</v>
      </c>
      <c r="BO7" s="23"/>
      <c r="BP7" s="16">
        <v>0.0299646</v>
      </c>
      <c r="BQ7" s="17">
        <v>0.0332781</v>
      </c>
      <c r="BR7" s="18"/>
      <c r="BS7" s="38" t="s">
        <v>29</v>
      </c>
      <c r="BT7" s="23"/>
      <c r="BU7" s="16">
        <v>0.0245276</v>
      </c>
      <c r="BV7" s="17">
        <v>0.0255246</v>
      </c>
      <c r="BW7" s="18"/>
      <c r="BX7" s="38" t="s">
        <v>29</v>
      </c>
      <c r="BY7" s="23"/>
      <c r="BZ7" s="16">
        <v>0.0459896</v>
      </c>
      <c r="CA7" s="17">
        <v>0.0449641</v>
      </c>
      <c r="CB7" s="18"/>
      <c r="CC7" s="38" t="s">
        <v>29</v>
      </c>
      <c r="CD7" s="23"/>
      <c r="CE7" s="16">
        <v>0.0549324</v>
      </c>
      <c r="CF7" s="17">
        <v>0.0584699</v>
      </c>
      <c r="CG7" s="18"/>
      <c r="CH7" s="38" t="s">
        <v>29</v>
      </c>
      <c r="CI7" s="23"/>
      <c r="CJ7" s="16">
        <v>0.0205574</v>
      </c>
      <c r="CK7" s="17">
        <v>0.0201121</v>
      </c>
      <c r="CL7" s="18"/>
      <c r="CM7" s="38" t="s">
        <v>29</v>
      </c>
    </row>
    <row r="8" spans="1:91" ht="12.75">
      <c r="A8" s="3"/>
      <c r="B8" s="3"/>
      <c r="C8" s="5" t="s">
        <v>4</v>
      </c>
      <c r="D8" s="29" t="s">
        <v>5</v>
      </c>
      <c r="E8" s="5" t="s">
        <v>2</v>
      </c>
      <c r="F8" s="5"/>
      <c r="G8" s="20"/>
      <c r="H8" s="5" t="s">
        <v>4</v>
      </c>
      <c r="I8" s="5" t="s">
        <v>5</v>
      </c>
      <c r="J8" s="5" t="s">
        <v>2</v>
      </c>
      <c r="K8" s="5"/>
      <c r="L8" s="22"/>
      <c r="M8" s="5" t="s">
        <v>4</v>
      </c>
      <c r="N8" s="5" t="s">
        <v>5</v>
      </c>
      <c r="O8" s="5" t="s">
        <v>2</v>
      </c>
      <c r="P8" s="5" t="s">
        <v>30</v>
      </c>
      <c r="Q8" s="20"/>
      <c r="R8" s="5" t="s">
        <v>4</v>
      </c>
      <c r="S8" s="5" t="s">
        <v>5</v>
      </c>
      <c r="T8" s="5" t="s">
        <v>2</v>
      </c>
      <c r="U8" s="5" t="s">
        <v>30</v>
      </c>
      <c r="V8" s="20"/>
      <c r="W8" s="5" t="s">
        <v>4</v>
      </c>
      <c r="X8" s="5" t="s">
        <v>5</v>
      </c>
      <c r="Y8" s="5" t="s">
        <v>2</v>
      </c>
      <c r="Z8" s="5" t="s">
        <v>30</v>
      </c>
      <c r="AA8" s="20"/>
      <c r="AB8" s="5" t="s">
        <v>4</v>
      </c>
      <c r="AC8" s="5" t="s">
        <v>5</v>
      </c>
      <c r="AD8" s="5" t="s">
        <v>2</v>
      </c>
      <c r="AE8" s="5" t="s">
        <v>30</v>
      </c>
      <c r="AF8" s="20"/>
      <c r="AG8" s="5" t="s">
        <v>4</v>
      </c>
      <c r="AH8" s="5" t="s">
        <v>5</v>
      </c>
      <c r="AI8" s="5" t="s">
        <v>2</v>
      </c>
      <c r="AJ8" s="5" t="s">
        <v>30</v>
      </c>
      <c r="AK8" s="22"/>
      <c r="AL8" s="5" t="s">
        <v>4</v>
      </c>
      <c r="AM8" s="5" t="s">
        <v>5</v>
      </c>
      <c r="AN8" s="5" t="s">
        <v>2</v>
      </c>
      <c r="AO8" s="5" t="s">
        <v>30</v>
      </c>
      <c r="AP8" s="20"/>
      <c r="AQ8" s="5" t="s">
        <v>4</v>
      </c>
      <c r="AR8" s="5" t="s">
        <v>5</v>
      </c>
      <c r="AS8" s="21" t="s">
        <v>2</v>
      </c>
      <c r="AT8" s="21" t="s">
        <v>30</v>
      </c>
      <c r="AU8" s="20"/>
      <c r="AV8" s="5" t="s">
        <v>4</v>
      </c>
      <c r="AW8" s="5" t="s">
        <v>5</v>
      </c>
      <c r="AX8" s="21" t="s">
        <v>2</v>
      </c>
      <c r="AY8" s="21" t="s">
        <v>30</v>
      </c>
      <c r="AZ8" s="20"/>
      <c r="BA8" s="5" t="s">
        <v>4</v>
      </c>
      <c r="BB8" s="5" t="s">
        <v>5</v>
      </c>
      <c r="BC8" s="5" t="s">
        <v>2</v>
      </c>
      <c r="BD8" s="5" t="s">
        <v>30</v>
      </c>
      <c r="BE8" s="20"/>
      <c r="BF8" s="5" t="s">
        <v>4</v>
      </c>
      <c r="BG8" s="5" t="s">
        <v>5</v>
      </c>
      <c r="BH8" s="5" t="s">
        <v>2</v>
      </c>
      <c r="BI8" s="5" t="s">
        <v>30</v>
      </c>
      <c r="BJ8" s="20"/>
      <c r="BK8" s="5" t="s">
        <v>4</v>
      </c>
      <c r="BL8" s="5" t="s">
        <v>5</v>
      </c>
      <c r="BM8" s="5" t="s">
        <v>2</v>
      </c>
      <c r="BN8" s="5" t="s">
        <v>30</v>
      </c>
      <c r="BO8" s="20"/>
      <c r="BP8" s="5" t="s">
        <v>4</v>
      </c>
      <c r="BQ8" s="5" t="s">
        <v>5</v>
      </c>
      <c r="BR8" s="5" t="s">
        <v>2</v>
      </c>
      <c r="BS8" s="5" t="s">
        <v>30</v>
      </c>
      <c r="BT8" s="20"/>
      <c r="BU8" s="5" t="s">
        <v>4</v>
      </c>
      <c r="BV8" s="5" t="s">
        <v>5</v>
      </c>
      <c r="BW8" s="5" t="s">
        <v>2</v>
      </c>
      <c r="BX8" s="5" t="s">
        <v>30</v>
      </c>
      <c r="BY8" s="20"/>
      <c r="BZ8" s="5" t="s">
        <v>4</v>
      </c>
      <c r="CA8" s="5" t="s">
        <v>5</v>
      </c>
      <c r="CB8" s="5" t="s">
        <v>2</v>
      </c>
      <c r="CC8" s="5" t="s">
        <v>30</v>
      </c>
      <c r="CD8" s="20"/>
      <c r="CE8" s="5" t="s">
        <v>4</v>
      </c>
      <c r="CF8" s="5" t="s">
        <v>5</v>
      </c>
      <c r="CG8" s="5" t="s">
        <v>2</v>
      </c>
      <c r="CH8" s="5" t="s">
        <v>30</v>
      </c>
      <c r="CI8" s="20"/>
      <c r="CJ8" s="5" t="s">
        <v>4</v>
      </c>
      <c r="CK8" s="5" t="s">
        <v>5</v>
      </c>
      <c r="CL8" s="5" t="s">
        <v>2</v>
      </c>
      <c r="CM8" s="5" t="s">
        <v>30</v>
      </c>
    </row>
    <row r="9" spans="1:91" ht="12.75">
      <c r="A9" s="1">
        <v>39722</v>
      </c>
      <c r="B9" s="1"/>
      <c r="C9" s="25"/>
      <c r="D9" s="25">
        <v>299500</v>
      </c>
      <c r="E9" s="11">
        <f>+C9+D9</f>
        <v>299500</v>
      </c>
      <c r="F9" s="11">
        <f>K9+P9</f>
        <v>1252</v>
      </c>
      <c r="G9" s="20"/>
      <c r="H9" s="26">
        <f aca="true" t="shared" si="0" ref="H9:I12">W9+AB9+AG9</f>
        <v>0</v>
      </c>
      <c r="I9" s="26">
        <f t="shared" si="0"/>
        <v>125767.35780000001</v>
      </c>
      <c r="J9" s="26">
        <f>H9+I9</f>
        <v>125767.35780000001</v>
      </c>
      <c r="K9" s="26">
        <f>Z9+AE9+AJ9</f>
        <v>526</v>
      </c>
      <c r="M9" s="26">
        <f aca="true" t="shared" si="1" ref="M9:N12">AL9+AQ9+AV9+BA9+BF9+BK9+BP9+BU9+BZ9+CE9+CJ9</f>
        <v>0</v>
      </c>
      <c r="N9" s="26">
        <f t="shared" si="1"/>
        <v>140017.35815</v>
      </c>
      <c r="O9" s="26">
        <f>M9+N9</f>
        <v>140017.35815</v>
      </c>
      <c r="P9" s="26">
        <f>U9+AO9+AT9+AY9+BD9+BI9+BN9+BS9+BX9+CC9+CH9+CM9</f>
        <v>726</v>
      </c>
      <c r="Q9" s="20"/>
      <c r="R9" s="11">
        <f>$C9*S$7</f>
        <v>0</v>
      </c>
      <c r="S9" s="11">
        <f>$D9*S$7</f>
        <v>33715.314</v>
      </c>
      <c r="T9" s="11">
        <f>SUM(R9:S9)</f>
        <v>33715.314</v>
      </c>
      <c r="U9" s="11">
        <v>141</v>
      </c>
      <c r="V9" s="20"/>
      <c r="W9" s="11">
        <f>$C9*X$7</f>
        <v>0</v>
      </c>
      <c r="X9" s="11">
        <f>$D9*X$7</f>
        <v>31284.6319</v>
      </c>
      <c r="Y9" s="11">
        <f>SUM(W9:X9)</f>
        <v>31284.6319</v>
      </c>
      <c r="Z9" s="11">
        <v>131</v>
      </c>
      <c r="AA9" s="20"/>
      <c r="AB9" s="11">
        <f>$C9*AC$7</f>
        <v>0</v>
      </c>
      <c r="AC9" s="11">
        <f>$D9*AC$7</f>
        <v>44002.8395</v>
      </c>
      <c r="AD9" s="11">
        <f>SUM(AB9:AC9)</f>
        <v>44002.8395</v>
      </c>
      <c r="AE9" s="11">
        <v>184</v>
      </c>
      <c r="AF9" s="20"/>
      <c r="AG9" s="11">
        <f>$C9*AH$7</f>
        <v>0</v>
      </c>
      <c r="AH9" s="11">
        <f>$D9*AH$7</f>
        <v>50479.8864</v>
      </c>
      <c r="AI9" s="11">
        <f>SUM(AG9:AH9)</f>
        <v>50479.8864</v>
      </c>
      <c r="AJ9" s="11">
        <v>211</v>
      </c>
      <c r="AL9" s="11">
        <f>$C9*AM$7</f>
        <v>0</v>
      </c>
      <c r="AM9" s="11">
        <f>$D9*AM$7</f>
        <v>31479.39675</v>
      </c>
      <c r="AN9" s="11">
        <f>SUM(AL9:AM9)</f>
        <v>31479.39675</v>
      </c>
      <c r="AO9" s="11">
        <v>131</v>
      </c>
      <c r="AP9" s="20"/>
      <c r="AQ9" s="11">
        <f>$C9*AR$7</f>
        <v>0</v>
      </c>
      <c r="AR9" s="11">
        <f>$D9*AR$7</f>
        <v>7171.5275</v>
      </c>
      <c r="AS9" s="11">
        <f>SUM(AQ9:AR9)</f>
        <v>7171.5275</v>
      </c>
      <c r="AT9" s="11">
        <v>30</v>
      </c>
      <c r="AU9" s="20"/>
      <c r="AV9" s="11">
        <f>$C9*AW$7</f>
        <v>0</v>
      </c>
      <c r="AW9" s="11">
        <f>$D9*AW$7</f>
        <v>15353.2685</v>
      </c>
      <c r="AX9" s="11">
        <f>SUM(AV9:AW9)</f>
        <v>15353.2685</v>
      </c>
      <c r="AY9" s="11">
        <v>64</v>
      </c>
      <c r="AZ9" s="20"/>
      <c r="BA9" s="11">
        <f>$C9*BB$7</f>
        <v>0</v>
      </c>
      <c r="BB9" s="11">
        <f>$D9*BB$7</f>
        <v>12699.6985</v>
      </c>
      <c r="BC9" s="11">
        <f>SUM(BA9:BB9)</f>
        <v>12699.6985</v>
      </c>
      <c r="BD9" s="11">
        <v>53</v>
      </c>
      <c r="BE9" s="20"/>
      <c r="BF9" s="11">
        <f>$C9*BG$7</f>
        <v>0</v>
      </c>
      <c r="BG9" s="11">
        <f>$D9*BG$7</f>
        <v>17624.2572</v>
      </c>
      <c r="BH9" s="11">
        <f>SUM(BF9:BG9)</f>
        <v>17624.2572</v>
      </c>
      <c r="BI9" s="11">
        <v>74</v>
      </c>
      <c r="BJ9" s="20"/>
      <c r="BK9" s="11">
        <f>$C9*BL$7</f>
        <v>0</v>
      </c>
      <c r="BL9" s="11">
        <f>$D9*BL$7</f>
        <v>1075.7441000000001</v>
      </c>
      <c r="BM9" s="11">
        <f>SUM(BK9:BL9)</f>
        <v>1075.7441000000001</v>
      </c>
      <c r="BN9" s="11">
        <v>5</v>
      </c>
      <c r="BO9" s="20"/>
      <c r="BP9" s="11">
        <f>$C9*BQ$7</f>
        <v>0</v>
      </c>
      <c r="BQ9" s="11">
        <f>$D9*BQ$7</f>
        <v>9966.790949999999</v>
      </c>
      <c r="BR9" s="11">
        <f>SUM(BP9:BQ9)</f>
        <v>9966.790949999999</v>
      </c>
      <c r="BS9" s="11">
        <v>42</v>
      </c>
      <c r="BT9" s="20"/>
      <c r="BU9" s="11">
        <f>$C9*BV$7</f>
        <v>0</v>
      </c>
      <c r="BV9" s="11">
        <f>$D9*BV$7</f>
        <v>7644.617700000001</v>
      </c>
      <c r="BW9" s="11">
        <f>SUM(BU9:BV9)</f>
        <v>7644.617700000001</v>
      </c>
      <c r="BX9" s="11">
        <v>32</v>
      </c>
      <c r="BY9" s="20"/>
      <c r="BZ9" s="11">
        <f>$C9*CA$7</f>
        <v>0</v>
      </c>
      <c r="CA9" s="11">
        <f>$D9*CA$7</f>
        <v>13466.74795</v>
      </c>
      <c r="CB9" s="11">
        <f>SUM(BZ9:CA9)</f>
        <v>13466.74795</v>
      </c>
      <c r="CC9" s="11">
        <v>56</v>
      </c>
      <c r="CD9" s="20"/>
      <c r="CE9" s="11">
        <f>$C9*CF$7</f>
        <v>0</v>
      </c>
      <c r="CF9" s="11">
        <f>$D9*CF$7</f>
        <v>17511.73505</v>
      </c>
      <c r="CG9" s="11">
        <f>SUM(CE9:CF9)</f>
        <v>17511.73505</v>
      </c>
      <c r="CH9" s="11">
        <v>73</v>
      </c>
      <c r="CI9" s="20"/>
      <c r="CJ9" s="11">
        <f>$C9*CK$7</f>
        <v>0</v>
      </c>
      <c r="CK9" s="11">
        <f>$D9*CK$7</f>
        <v>6023.57395</v>
      </c>
      <c r="CL9" s="11">
        <f>SUM(CJ9:CK9)</f>
        <v>6023.57395</v>
      </c>
      <c r="CM9">
        <v>25</v>
      </c>
    </row>
    <row r="10" spans="1:91" ht="12.75">
      <c r="A10" s="1">
        <v>39904</v>
      </c>
      <c r="B10" s="1"/>
      <c r="C10" s="25">
        <v>8130000</v>
      </c>
      <c r="D10" s="25">
        <v>299500</v>
      </c>
      <c r="E10" s="11">
        <f>+C10+D10</f>
        <v>8429500</v>
      </c>
      <c r="F10" s="11">
        <f>K10+P10</f>
        <v>1252</v>
      </c>
      <c r="G10" s="20"/>
      <c r="H10" s="26">
        <f t="shared" si="0"/>
        <v>3413985.372</v>
      </c>
      <c r="I10" s="26">
        <f t="shared" si="0"/>
        <v>125767.35780000001</v>
      </c>
      <c r="J10" s="26">
        <f>H10+I10</f>
        <v>3539752.7298</v>
      </c>
      <c r="K10" s="26">
        <f>Z10+AE10+AJ10</f>
        <v>526</v>
      </c>
      <c r="M10" s="26">
        <f t="shared" si="1"/>
        <v>3800805.0810000002</v>
      </c>
      <c r="N10" s="26">
        <f t="shared" si="1"/>
        <v>140017.35815</v>
      </c>
      <c r="O10" s="26">
        <f>M10+N10</f>
        <v>3940822.43915</v>
      </c>
      <c r="P10" s="26">
        <f>U10+AO10+AT10+AY10+BD10+BI10+BN10+BS10+BX10+CC10+CH10+CM10</f>
        <v>726</v>
      </c>
      <c r="Q10" s="20"/>
      <c r="R10" s="11">
        <f>$C10*S$7</f>
        <v>915210.36</v>
      </c>
      <c r="S10" s="11">
        <f>$D10*S$7</f>
        <v>33715.314</v>
      </c>
      <c r="T10" s="11">
        <f>SUM(R10:S10)</f>
        <v>948925.674</v>
      </c>
      <c r="U10" s="11">
        <v>141</v>
      </c>
      <c r="V10" s="20"/>
      <c r="W10" s="11">
        <f>$C10*X$7</f>
        <v>849228.906</v>
      </c>
      <c r="X10" s="11">
        <f>$D10*X$7</f>
        <v>31284.6319</v>
      </c>
      <c r="Y10" s="11">
        <f>SUM(W10:X10)</f>
        <v>880513.5379</v>
      </c>
      <c r="Z10" s="11">
        <v>131</v>
      </c>
      <c r="AA10" s="20"/>
      <c r="AB10" s="11">
        <f>$C10*AC$7</f>
        <v>1194467.73</v>
      </c>
      <c r="AC10" s="11">
        <f>$D10*AC$7</f>
        <v>44002.8395</v>
      </c>
      <c r="AD10" s="11">
        <f>SUM(AB10:AC10)</f>
        <v>1238470.5695</v>
      </c>
      <c r="AE10" s="11">
        <v>184</v>
      </c>
      <c r="AF10" s="20"/>
      <c r="AG10" s="11">
        <f>$C10*AH$7</f>
        <v>1370288.736</v>
      </c>
      <c r="AH10" s="11">
        <f>$D10*AH$7</f>
        <v>50479.8864</v>
      </c>
      <c r="AI10" s="11">
        <f>SUM(AG10:AH10)</f>
        <v>1420768.6224</v>
      </c>
      <c r="AJ10" s="11">
        <v>211</v>
      </c>
      <c r="AL10" s="11">
        <f>$C10*AM$7</f>
        <v>854515.8450000001</v>
      </c>
      <c r="AM10" s="11">
        <f>$D10*AM$7</f>
        <v>31479.39675</v>
      </c>
      <c r="AN10" s="11">
        <f>SUM(AL10:AM10)</f>
        <v>885995.24175</v>
      </c>
      <c r="AO10" s="11">
        <v>131</v>
      </c>
      <c r="AP10" s="20"/>
      <c r="AQ10" s="11">
        <f>$C10*AR$7</f>
        <v>194672.85</v>
      </c>
      <c r="AR10" s="11">
        <f>$D10*AR$7</f>
        <v>7171.5275</v>
      </c>
      <c r="AS10" s="11">
        <f>SUM(AQ10:AR10)</f>
        <v>201844.3775</v>
      </c>
      <c r="AT10" s="11">
        <v>30</v>
      </c>
      <c r="AU10" s="20"/>
      <c r="AV10" s="11">
        <f>$C10*AW$7</f>
        <v>416768.19</v>
      </c>
      <c r="AW10" s="11">
        <f>$D10*AW$7</f>
        <v>15353.2685</v>
      </c>
      <c r="AX10" s="11">
        <f>SUM(AV10:AW10)</f>
        <v>432121.4585</v>
      </c>
      <c r="AY10" s="11">
        <v>64</v>
      </c>
      <c r="AZ10" s="20"/>
      <c r="BA10" s="11">
        <f>$C10*BB$7</f>
        <v>344736.39</v>
      </c>
      <c r="BB10" s="11">
        <f>$D10*BB$7</f>
        <v>12699.6985</v>
      </c>
      <c r="BC10" s="11">
        <f>SUM(BA10:BB10)</f>
        <v>357436.0885</v>
      </c>
      <c r="BD10" s="11">
        <v>53</v>
      </c>
      <c r="BE10" s="20"/>
      <c r="BF10" s="11">
        <f>$C10*BG$7</f>
        <v>478414.728</v>
      </c>
      <c r="BG10" s="11">
        <f>$D10*BG$7</f>
        <v>17624.2572</v>
      </c>
      <c r="BH10" s="11">
        <f>SUM(BF10:BG10)</f>
        <v>496038.9852</v>
      </c>
      <c r="BI10" s="11">
        <v>74</v>
      </c>
      <c r="BJ10" s="20"/>
      <c r="BK10" s="11">
        <f>$C10*BL$7</f>
        <v>29201.334</v>
      </c>
      <c r="BL10" s="11">
        <f>$D10*BL$7</f>
        <v>1075.7441000000001</v>
      </c>
      <c r="BM10" s="11">
        <f>SUM(BK10:BL10)</f>
        <v>30277.0781</v>
      </c>
      <c r="BN10" s="11">
        <v>5</v>
      </c>
      <c r="BO10" s="20"/>
      <c r="BP10" s="11">
        <f>$C10*BQ$7</f>
        <v>270550.953</v>
      </c>
      <c r="BQ10" s="11">
        <f>$D10*BQ$7</f>
        <v>9966.790949999999</v>
      </c>
      <c r="BR10" s="11">
        <f>SUM(BP10:BQ10)</f>
        <v>280517.74395</v>
      </c>
      <c r="BS10" s="11">
        <v>42</v>
      </c>
      <c r="BT10" s="20"/>
      <c r="BU10" s="11">
        <f>$C10*BV$7</f>
        <v>207514.99800000002</v>
      </c>
      <c r="BV10" s="11">
        <f>$D10*BV$7</f>
        <v>7644.617700000001</v>
      </c>
      <c r="BW10" s="11">
        <f>SUM(BU10:BV10)</f>
        <v>215159.61570000002</v>
      </c>
      <c r="BX10" s="11">
        <v>32</v>
      </c>
      <c r="BY10" s="20"/>
      <c r="BZ10" s="11">
        <f>$C10*CA$7</f>
        <v>365558.133</v>
      </c>
      <c r="CA10" s="11">
        <f>$D10*CA$7</f>
        <v>13466.74795</v>
      </c>
      <c r="CB10" s="11">
        <f>SUM(BZ10:CA10)</f>
        <v>379024.88094999996</v>
      </c>
      <c r="CC10" s="11">
        <v>56</v>
      </c>
      <c r="CD10" s="20"/>
      <c r="CE10" s="11">
        <f>$C10*CF$7</f>
        <v>475360.287</v>
      </c>
      <c r="CF10" s="11">
        <f>$D10*CF$7</f>
        <v>17511.73505</v>
      </c>
      <c r="CG10" s="11">
        <f>SUM(CE10:CF10)</f>
        <v>492872.02205</v>
      </c>
      <c r="CH10" s="11">
        <v>73</v>
      </c>
      <c r="CI10" s="20"/>
      <c r="CJ10" s="11">
        <f>$C10*CK$7</f>
        <v>163511.373</v>
      </c>
      <c r="CK10" s="11">
        <f>$D10*CK$7</f>
        <v>6023.57395</v>
      </c>
      <c r="CL10" s="11">
        <f>SUM(CJ10:CK10)</f>
        <v>169534.94694999998</v>
      </c>
      <c r="CM10">
        <v>25</v>
      </c>
    </row>
    <row r="11" spans="1:91" ht="12.75">
      <c r="A11" s="1">
        <v>40087</v>
      </c>
      <c r="B11" s="1"/>
      <c r="C11" s="25"/>
      <c r="D11" s="25">
        <v>96250</v>
      </c>
      <c r="E11" s="11">
        <f>+C11+D11</f>
        <v>96250</v>
      </c>
      <c r="F11" s="11">
        <f>K11+P11</f>
        <v>1252</v>
      </c>
      <c r="G11" s="20"/>
      <c r="H11" s="26">
        <f t="shared" si="0"/>
        <v>0</v>
      </c>
      <c r="I11" s="26">
        <f t="shared" si="0"/>
        <v>40417.72350000001</v>
      </c>
      <c r="J11" s="26">
        <f>H11+I11</f>
        <v>40417.72350000001</v>
      </c>
      <c r="K11" s="26">
        <f>Z11+AE11+AJ11</f>
        <v>526</v>
      </c>
      <c r="M11" s="26">
        <f t="shared" si="1"/>
        <v>0</v>
      </c>
      <c r="N11" s="26">
        <f t="shared" si="1"/>
        <v>44997.23112499999</v>
      </c>
      <c r="O11" s="26">
        <f>M11+N11</f>
        <v>44997.23112499999</v>
      </c>
      <c r="P11" s="26">
        <f>U11+AO11+AT11+AY11+BD11+BI11+BN11+BS11+BX11+CC11+CH11+CM11</f>
        <v>726</v>
      </c>
      <c r="Q11" s="20"/>
      <c r="R11" s="11">
        <f>$C11*S$7</f>
        <v>0</v>
      </c>
      <c r="S11" s="11">
        <f>$D11*S$7</f>
        <v>10835.055</v>
      </c>
      <c r="T11" s="11">
        <f>SUM(R11:S11)</f>
        <v>10835.055</v>
      </c>
      <c r="U11" s="11">
        <v>141</v>
      </c>
      <c r="V11" s="20"/>
      <c r="W11" s="11">
        <f>$C11*X$7</f>
        <v>0</v>
      </c>
      <c r="X11" s="11">
        <f>$D11*X$7</f>
        <v>10053.90925</v>
      </c>
      <c r="Y11" s="11">
        <f>SUM(W11:X11)</f>
        <v>10053.90925</v>
      </c>
      <c r="Z11" s="11">
        <v>131</v>
      </c>
      <c r="AA11" s="20"/>
      <c r="AB11" s="11">
        <f>$C11*AC$7</f>
        <v>0</v>
      </c>
      <c r="AC11" s="11">
        <f>$D11*AC$7</f>
        <v>14141.14625</v>
      </c>
      <c r="AD11" s="11">
        <f>SUM(AB11:AC11)</f>
        <v>14141.14625</v>
      </c>
      <c r="AE11" s="11">
        <v>184</v>
      </c>
      <c r="AF11" s="20"/>
      <c r="AG11" s="11">
        <f>$C11*AH$7</f>
        <v>0</v>
      </c>
      <c r="AH11" s="11">
        <f>$D11*AH$7</f>
        <v>16222.668000000001</v>
      </c>
      <c r="AI11" s="11">
        <f>SUM(AG11:AH11)</f>
        <v>16222.668000000001</v>
      </c>
      <c r="AJ11" s="11">
        <v>211</v>
      </c>
      <c r="AL11" s="11">
        <f>$C11*AM$7</f>
        <v>0</v>
      </c>
      <c r="AM11" s="11">
        <f>$D11*AM$7</f>
        <v>10116.500625</v>
      </c>
      <c r="AN11" s="11">
        <f>SUM(AL11:AM11)</f>
        <v>10116.500625</v>
      </c>
      <c r="AO11" s="11">
        <v>131</v>
      </c>
      <c r="AP11" s="20"/>
      <c r="AQ11" s="11">
        <f>$C11*AR$7</f>
        <v>0</v>
      </c>
      <c r="AR11" s="11">
        <f>$D11*AR$7</f>
        <v>2304.70625</v>
      </c>
      <c r="AS11" s="11">
        <f>SUM(AQ11:AR11)</f>
        <v>2304.70625</v>
      </c>
      <c r="AT11" s="11">
        <v>30</v>
      </c>
      <c r="AU11" s="20"/>
      <c r="AV11" s="11">
        <f>$C11*AW$7</f>
        <v>0</v>
      </c>
      <c r="AW11" s="11">
        <f>$D11*AW$7</f>
        <v>4934.06375</v>
      </c>
      <c r="AX11" s="11">
        <f>SUM(AV11:AW11)</f>
        <v>4934.06375</v>
      </c>
      <c r="AY11" s="11">
        <v>64</v>
      </c>
      <c r="AZ11" s="20"/>
      <c r="BA11" s="11">
        <f>$C11*BB$7</f>
        <v>0</v>
      </c>
      <c r="BB11" s="11">
        <f>$D11*BB$7</f>
        <v>4081.28875</v>
      </c>
      <c r="BC11" s="11">
        <f>SUM(BA11:BB11)</f>
        <v>4081.28875</v>
      </c>
      <c r="BD11" s="11">
        <v>53</v>
      </c>
      <c r="BE11" s="20"/>
      <c r="BF11" s="11">
        <f>$C11*BG$7</f>
        <v>0</v>
      </c>
      <c r="BG11" s="11">
        <f>$D11*BG$7</f>
        <v>5663.889</v>
      </c>
      <c r="BH11" s="11">
        <f>SUM(BF11:BG11)</f>
        <v>5663.889</v>
      </c>
      <c r="BI11" s="11">
        <v>74</v>
      </c>
      <c r="BJ11" s="20"/>
      <c r="BK11" s="11">
        <f>$C11*BL$7</f>
        <v>0</v>
      </c>
      <c r="BL11" s="11">
        <f>$D11*BL$7</f>
        <v>345.71075</v>
      </c>
      <c r="BM11" s="11">
        <f>SUM(BK11:BL11)</f>
        <v>345.71075</v>
      </c>
      <c r="BN11" s="11">
        <v>5</v>
      </c>
      <c r="BO11" s="20"/>
      <c r="BP11" s="11">
        <f>$C11*BQ$7</f>
        <v>0</v>
      </c>
      <c r="BQ11" s="11">
        <f>$D11*BQ$7</f>
        <v>3203.017125</v>
      </c>
      <c r="BR11" s="11">
        <f>SUM(BP11:BQ11)</f>
        <v>3203.017125</v>
      </c>
      <c r="BS11" s="11">
        <v>42</v>
      </c>
      <c r="BT11" s="20"/>
      <c r="BU11" s="11">
        <f>$C11*BV$7</f>
        <v>0</v>
      </c>
      <c r="BV11" s="11">
        <f>$D11*BV$7</f>
        <v>2456.7427500000003</v>
      </c>
      <c r="BW11" s="11">
        <f>SUM(BU11:BV11)</f>
        <v>2456.7427500000003</v>
      </c>
      <c r="BX11" s="11">
        <v>32</v>
      </c>
      <c r="BY11" s="20"/>
      <c r="BZ11" s="11">
        <f>$C11*CA$7</f>
        <v>0</v>
      </c>
      <c r="CA11" s="11">
        <f>$D11*CA$7</f>
        <v>4327.7946249999995</v>
      </c>
      <c r="CB11" s="11">
        <f>SUM(BZ11:CA11)</f>
        <v>4327.7946249999995</v>
      </c>
      <c r="CC11" s="11">
        <v>56</v>
      </c>
      <c r="CD11" s="20"/>
      <c r="CE11" s="11">
        <f>$C11*CF$7</f>
        <v>0</v>
      </c>
      <c r="CF11" s="11">
        <f>$D11*CF$7</f>
        <v>5627.727875</v>
      </c>
      <c r="CG11" s="11">
        <f>SUM(CE11:CF11)</f>
        <v>5627.727875</v>
      </c>
      <c r="CH11" s="11">
        <v>73</v>
      </c>
      <c r="CI11" s="20"/>
      <c r="CJ11" s="11">
        <f>$C11*CK$7</f>
        <v>0</v>
      </c>
      <c r="CK11" s="11">
        <f>$D11*CK$7</f>
        <v>1935.7896250000001</v>
      </c>
      <c r="CL11" s="11">
        <f>SUM(CJ11:CK11)</f>
        <v>1935.7896250000001</v>
      </c>
      <c r="CM11">
        <v>25</v>
      </c>
    </row>
    <row r="12" spans="1:91" ht="12.75">
      <c r="A12" s="1">
        <v>40269</v>
      </c>
      <c r="B12" s="1"/>
      <c r="C12" s="25">
        <v>3850000</v>
      </c>
      <c r="D12" s="25">
        <v>96250</v>
      </c>
      <c r="E12" s="11">
        <f>+C12+D12</f>
        <v>3946250</v>
      </c>
      <c r="F12" s="11">
        <f>K12+P12</f>
        <v>1252</v>
      </c>
      <c r="G12" s="20"/>
      <c r="H12" s="26">
        <f t="shared" si="0"/>
        <v>1616708.94</v>
      </c>
      <c r="I12" s="26">
        <f t="shared" si="0"/>
        <v>40417.72350000001</v>
      </c>
      <c r="J12" s="26">
        <f>H12+I12</f>
        <v>1657126.6635</v>
      </c>
      <c r="K12" s="26">
        <f>Z12+AE12+AJ12</f>
        <v>526</v>
      </c>
      <c r="L12" s="8"/>
      <c r="M12" s="26">
        <f t="shared" si="1"/>
        <v>1799889.2449999999</v>
      </c>
      <c r="N12" s="26">
        <f t="shared" si="1"/>
        <v>44997.23112499999</v>
      </c>
      <c r="O12" s="26">
        <f>M12+N12</f>
        <v>1844886.4761249998</v>
      </c>
      <c r="P12" s="26">
        <f>U12+AO12+AT12+AY12+BD12+BI12+BN12+BS12+BX12+CC12+CH12+CM12</f>
        <v>726</v>
      </c>
      <c r="Q12" s="20"/>
      <c r="R12" s="11">
        <f>$C12*S$7</f>
        <v>433402.2</v>
      </c>
      <c r="S12" s="11">
        <f>$D12*S$7</f>
        <v>10835.055</v>
      </c>
      <c r="T12" s="11">
        <f>SUM(R12:S12)</f>
        <v>444237.255</v>
      </c>
      <c r="U12" s="11">
        <v>141</v>
      </c>
      <c r="V12" s="24"/>
      <c r="W12" s="11">
        <f>$C12*X$7</f>
        <v>402156.37</v>
      </c>
      <c r="X12" s="11">
        <f>$D12*X$7</f>
        <v>10053.90925</v>
      </c>
      <c r="Y12" s="11">
        <f>SUM(W12:X12)</f>
        <v>412210.27925</v>
      </c>
      <c r="Z12" s="11">
        <v>131</v>
      </c>
      <c r="AA12" s="24"/>
      <c r="AB12" s="11">
        <f>$C12*AC$7</f>
        <v>565645.85</v>
      </c>
      <c r="AC12" s="11">
        <f>$D12*AC$7</f>
        <v>14141.14625</v>
      </c>
      <c r="AD12" s="11">
        <f>SUM(AB12:AC12)</f>
        <v>579786.99625</v>
      </c>
      <c r="AE12" s="11">
        <v>184</v>
      </c>
      <c r="AF12" s="24"/>
      <c r="AG12" s="11">
        <f>$C12*AH$7</f>
        <v>648906.7200000001</v>
      </c>
      <c r="AH12" s="11">
        <f>$D12*AH$7</f>
        <v>16222.668000000001</v>
      </c>
      <c r="AI12" s="11">
        <f>SUM(AG12:AH12)</f>
        <v>665129.388</v>
      </c>
      <c r="AJ12" s="11">
        <v>211</v>
      </c>
      <c r="AK12" s="8"/>
      <c r="AL12" s="11">
        <f>$C12*AM$7</f>
        <v>404660.025</v>
      </c>
      <c r="AM12" s="11">
        <f>$D12*AM$7</f>
        <v>10116.500625</v>
      </c>
      <c r="AN12" s="11">
        <f>SUM(AL12:AM12)</f>
        <v>414776.525625</v>
      </c>
      <c r="AO12" s="11">
        <v>131</v>
      </c>
      <c r="AP12" s="24"/>
      <c r="AQ12" s="11">
        <f>$C12*AR$7</f>
        <v>92188.25</v>
      </c>
      <c r="AR12" s="11">
        <f>$D12*AR$7</f>
        <v>2304.70625</v>
      </c>
      <c r="AS12" s="11">
        <f>SUM(AQ12:AR12)</f>
        <v>94492.95625</v>
      </c>
      <c r="AT12" s="11">
        <v>30</v>
      </c>
      <c r="AU12" s="24"/>
      <c r="AV12" s="11">
        <f>$C12*AW$7</f>
        <v>197362.55000000002</v>
      </c>
      <c r="AW12" s="11">
        <f>$D12*AW$7</f>
        <v>4934.06375</v>
      </c>
      <c r="AX12" s="11">
        <f>SUM(AV12:AW12)</f>
        <v>202296.61375000002</v>
      </c>
      <c r="AY12" s="11">
        <v>64</v>
      </c>
      <c r="AZ12" s="24"/>
      <c r="BA12" s="11">
        <f>$C12*BB$7</f>
        <v>163251.55000000002</v>
      </c>
      <c r="BB12" s="11">
        <f>$D12*BB$7</f>
        <v>4081.28875</v>
      </c>
      <c r="BC12" s="11">
        <f>SUM(BA12:BB12)</f>
        <v>167332.83875000002</v>
      </c>
      <c r="BD12" s="11">
        <v>53</v>
      </c>
      <c r="BE12" s="24"/>
      <c r="BF12" s="11">
        <f>$C12*BG$7</f>
        <v>226555.56</v>
      </c>
      <c r="BG12" s="11">
        <f>$D12*BG$7</f>
        <v>5663.889</v>
      </c>
      <c r="BH12" s="11">
        <f>SUM(BF12:BG12)</f>
        <v>232219.449</v>
      </c>
      <c r="BI12" s="11">
        <v>74</v>
      </c>
      <c r="BJ12" s="24"/>
      <c r="BK12" s="11">
        <f>$C12*BL$7</f>
        <v>13828.43</v>
      </c>
      <c r="BL12" s="11">
        <f>$D12*BL$7</f>
        <v>345.71075</v>
      </c>
      <c r="BM12" s="11">
        <f>SUM(BK12:BL12)</f>
        <v>14174.14075</v>
      </c>
      <c r="BN12" s="11">
        <v>5</v>
      </c>
      <c r="BO12" s="24"/>
      <c r="BP12" s="11">
        <f>$C12*BQ$7</f>
        <v>128120.685</v>
      </c>
      <c r="BQ12" s="11">
        <f>$D12*BQ$7</f>
        <v>3203.017125</v>
      </c>
      <c r="BR12" s="11">
        <f>SUM(BP12:BQ12)</f>
        <v>131323.702125</v>
      </c>
      <c r="BS12" s="11">
        <v>42</v>
      </c>
      <c r="BT12" s="24"/>
      <c r="BU12" s="11">
        <f>$C12*BV$7</f>
        <v>98269.71</v>
      </c>
      <c r="BV12" s="11">
        <f>$D12*BV$7</f>
        <v>2456.7427500000003</v>
      </c>
      <c r="BW12" s="11">
        <f>SUM(BU12:BV12)</f>
        <v>100726.45275000001</v>
      </c>
      <c r="BX12" s="11">
        <v>32</v>
      </c>
      <c r="BY12" s="24"/>
      <c r="BZ12" s="11">
        <f>$C12*CA$7</f>
        <v>173111.785</v>
      </c>
      <c r="CA12" s="11">
        <f>$D12*CA$7</f>
        <v>4327.7946249999995</v>
      </c>
      <c r="CB12" s="11">
        <f>SUM(BZ12:CA12)</f>
        <v>177439.579625</v>
      </c>
      <c r="CC12" s="11">
        <v>56</v>
      </c>
      <c r="CD12" s="24"/>
      <c r="CE12" s="11">
        <f>$C12*CF$7</f>
        <v>225109.115</v>
      </c>
      <c r="CF12" s="11">
        <f>$D12*CF$7</f>
        <v>5627.727875</v>
      </c>
      <c r="CG12" s="11">
        <f>SUM(CE12:CF12)</f>
        <v>230736.842875</v>
      </c>
      <c r="CH12" s="11">
        <v>73</v>
      </c>
      <c r="CI12" s="24"/>
      <c r="CJ12" s="11">
        <f>$C12*CK$7</f>
        <v>77431.585</v>
      </c>
      <c r="CK12" s="11">
        <f>$D12*CK$7</f>
        <v>1935.7896250000001</v>
      </c>
      <c r="CL12" s="11">
        <f>SUM(CJ12:CK12)</f>
        <v>79367.37462500001</v>
      </c>
      <c r="CM12">
        <v>25</v>
      </c>
    </row>
    <row r="13" spans="1:90" ht="12.75">
      <c r="A13" s="1"/>
      <c r="B13" s="1"/>
      <c r="C13" s="8"/>
      <c r="D13" s="8"/>
      <c r="E13" s="33"/>
      <c r="F13" s="9"/>
      <c r="G13" s="20"/>
      <c r="H13" s="8"/>
      <c r="I13" s="8"/>
      <c r="J13" s="8"/>
      <c r="K13" s="8"/>
      <c r="L13" s="8"/>
      <c r="M13" s="8"/>
      <c r="N13" s="8"/>
      <c r="O13" s="8"/>
      <c r="P13" s="8"/>
      <c r="Q13" s="20"/>
      <c r="R13" s="9"/>
      <c r="S13" s="9"/>
      <c r="T13" s="9"/>
      <c r="U13" s="9"/>
      <c r="V13" s="24"/>
      <c r="W13" s="9"/>
      <c r="X13" s="9"/>
      <c r="Y13" s="9"/>
      <c r="Z13" s="9"/>
      <c r="AA13" s="24"/>
      <c r="AB13" s="9"/>
      <c r="AC13" s="9"/>
      <c r="AD13" s="9"/>
      <c r="AE13" s="9"/>
      <c r="AF13" s="24"/>
      <c r="AG13" s="9"/>
      <c r="AH13" s="9"/>
      <c r="AI13" s="9"/>
      <c r="AJ13" s="9"/>
      <c r="AK13" s="8"/>
      <c r="AL13" s="9"/>
      <c r="AM13" s="9"/>
      <c r="AN13" s="9"/>
      <c r="AO13" s="9"/>
      <c r="AP13" s="24"/>
      <c r="AQ13" s="9"/>
      <c r="AR13" s="9"/>
      <c r="AS13" s="9"/>
      <c r="AT13" s="9"/>
      <c r="AU13" s="24"/>
      <c r="AV13" s="9"/>
      <c r="AW13" s="9"/>
      <c r="AX13" s="9"/>
      <c r="AY13" s="9"/>
      <c r="AZ13" s="24"/>
      <c r="BA13" s="9"/>
      <c r="BB13" s="9"/>
      <c r="BC13" s="9"/>
      <c r="BD13" s="9"/>
      <c r="BE13" s="24"/>
      <c r="BF13" s="9"/>
      <c r="BG13" s="9"/>
      <c r="BH13" s="9"/>
      <c r="BI13" s="9"/>
      <c r="BJ13" s="24"/>
      <c r="BK13" s="9"/>
      <c r="BL13" s="9"/>
      <c r="BM13" s="9"/>
      <c r="BN13" s="9"/>
      <c r="BO13" s="24"/>
      <c r="BP13" s="9"/>
      <c r="BQ13" s="9"/>
      <c r="BR13" s="9"/>
      <c r="BS13" s="9"/>
      <c r="BT13" s="24"/>
      <c r="BU13" s="9"/>
      <c r="BV13" s="9"/>
      <c r="BW13" s="9"/>
      <c r="BX13" s="9"/>
      <c r="BY13" s="24"/>
      <c r="BZ13" s="9"/>
      <c r="CA13" s="9"/>
      <c r="CB13" s="9"/>
      <c r="CC13" s="9"/>
      <c r="CD13" s="24"/>
      <c r="CE13" s="9"/>
      <c r="CF13" s="9"/>
      <c r="CG13" s="9"/>
      <c r="CH13" s="9"/>
      <c r="CI13" s="24"/>
      <c r="CJ13" s="9"/>
      <c r="CK13" s="9"/>
      <c r="CL13" s="9"/>
    </row>
    <row r="14" spans="1:91" ht="13.5" thickBot="1">
      <c r="A14" s="7" t="s">
        <v>2</v>
      </c>
      <c r="B14" s="7"/>
      <c r="C14" s="10">
        <f>SUM(C9:C13)</f>
        <v>11980000</v>
      </c>
      <c r="D14" s="10">
        <f>SUM(D9:D13)</f>
        <v>791500</v>
      </c>
      <c r="E14" s="10">
        <f>SUM(E9:E13)</f>
        <v>12771500</v>
      </c>
      <c r="F14" s="10">
        <f>SUM(F9:F13)</f>
        <v>5008</v>
      </c>
      <c r="G14" s="20"/>
      <c r="H14" s="10">
        <f>SUM(H9:H13)</f>
        <v>5030694.312</v>
      </c>
      <c r="I14" s="10">
        <f>SUM(I9:I13)</f>
        <v>332370.16260000004</v>
      </c>
      <c r="J14" s="10">
        <f>SUM(J9:J13)</f>
        <v>5363064.474599999</v>
      </c>
      <c r="K14" s="10">
        <f>SUM(K9:K13)</f>
        <v>2104</v>
      </c>
      <c r="M14" s="10">
        <f>SUM(M9:M13)</f>
        <v>5600694.326</v>
      </c>
      <c r="N14" s="10">
        <f>SUM(N9:N13)</f>
        <v>370029.17854999995</v>
      </c>
      <c r="O14" s="10">
        <f>SUM(O9:O13)</f>
        <v>5970723.50455</v>
      </c>
      <c r="P14" s="10">
        <f>SUM(P9:P13)</f>
        <v>2904</v>
      </c>
      <c r="Q14" s="20"/>
      <c r="R14" s="10">
        <f>SUM(R9:R13)</f>
        <v>1348612.56</v>
      </c>
      <c r="S14" s="10">
        <f>SUM(S9:S13)</f>
        <v>89100.73799999998</v>
      </c>
      <c r="T14" s="10">
        <f>SUM(T9:T13)</f>
        <v>1437713.298</v>
      </c>
      <c r="U14" s="10">
        <f>SUM(U9:U13)</f>
        <v>564</v>
      </c>
      <c r="V14" s="20"/>
      <c r="W14" s="10">
        <f>SUM(W9:W13)</f>
        <v>1251385.276</v>
      </c>
      <c r="X14" s="10">
        <f>SUM(X9:X13)</f>
        <v>82677.0823</v>
      </c>
      <c r="Y14" s="10">
        <f>SUM(Y9:Y13)</f>
        <v>1334062.3583</v>
      </c>
      <c r="Z14" s="10">
        <f>SUM(Z9:Z13)</f>
        <v>524</v>
      </c>
      <c r="AA14" s="20"/>
      <c r="AB14" s="10">
        <f>SUM(AB9:AB13)</f>
        <v>1760113.58</v>
      </c>
      <c r="AC14" s="10">
        <f>SUM(AC9:AC13)</f>
        <v>116287.97150000001</v>
      </c>
      <c r="AD14" s="10">
        <f>SUM(AD9:AD13)</f>
        <v>1876401.5515</v>
      </c>
      <c r="AE14" s="10">
        <f>SUM(AE9:AE13)</f>
        <v>736</v>
      </c>
      <c r="AF14" s="20"/>
      <c r="AG14" s="10">
        <f>SUM(AG9:AG13)</f>
        <v>2019195.4560000002</v>
      </c>
      <c r="AH14" s="10">
        <f>SUM(AH9:AH13)</f>
        <v>133405.10880000002</v>
      </c>
      <c r="AI14" s="10">
        <f>SUM(AI9:AI13)</f>
        <v>2152600.5648</v>
      </c>
      <c r="AJ14" s="10">
        <f>SUM(AJ9:AJ13)</f>
        <v>844</v>
      </c>
      <c r="AL14" s="10">
        <f>SUM(AL9:AL13)</f>
        <v>1259175.87</v>
      </c>
      <c r="AM14" s="10">
        <f>SUM(AM9:AM13)</f>
        <v>83191.79475</v>
      </c>
      <c r="AN14" s="10">
        <f>SUM(AN9:AN13)</f>
        <v>1342367.66475</v>
      </c>
      <c r="AO14" s="10">
        <f>SUM(AO9:AO13)</f>
        <v>524</v>
      </c>
      <c r="AP14" s="20"/>
      <c r="AQ14" s="10">
        <f>SUM(AQ9:AQ13)</f>
        <v>286861.1</v>
      </c>
      <c r="AR14" s="10">
        <f>SUM(AR9:AR13)</f>
        <v>18952.4675</v>
      </c>
      <c r="AS14" s="10">
        <f>SUM(AS9:AS13)</f>
        <v>305813.5675</v>
      </c>
      <c r="AT14" s="10">
        <f>SUM(AT9:AT13)</f>
        <v>120</v>
      </c>
      <c r="AU14" s="20"/>
      <c r="AV14" s="10">
        <f>SUM(AV9:AV13)</f>
        <v>614130.74</v>
      </c>
      <c r="AW14" s="10">
        <f>SUM(AW9:AW13)</f>
        <v>40574.6645</v>
      </c>
      <c r="AX14" s="10">
        <f>SUM(AX9:AX13)</f>
        <v>654705.4045</v>
      </c>
      <c r="AY14" s="10">
        <f>SUM(AY9:AY13)</f>
        <v>256</v>
      </c>
      <c r="AZ14" s="20"/>
      <c r="BA14" s="10">
        <f>SUM(BA9:BA13)</f>
        <v>507987.94000000006</v>
      </c>
      <c r="BB14" s="10">
        <f>SUM(BB9:BB13)</f>
        <v>33561.974500000004</v>
      </c>
      <c r="BC14" s="10">
        <f>SUM(BC9:BC13)</f>
        <v>541549.9145000001</v>
      </c>
      <c r="BD14" s="10">
        <f>SUM(BD9:BD13)</f>
        <v>212</v>
      </c>
      <c r="BE14" s="20"/>
      <c r="BF14" s="10">
        <f>SUM(BF9:BF13)</f>
        <v>704970.288</v>
      </c>
      <c r="BG14" s="10">
        <f>SUM(BG9:BG13)</f>
        <v>46576.292400000006</v>
      </c>
      <c r="BH14" s="10">
        <f>SUM(BH9:BH13)</f>
        <v>751546.5804</v>
      </c>
      <c r="BI14" s="10">
        <f>SUM(BI9:BI13)</f>
        <v>296</v>
      </c>
      <c r="BJ14" s="20"/>
      <c r="BK14" s="10">
        <f>SUM(BK9:BK13)</f>
        <v>43029.763999999996</v>
      </c>
      <c r="BL14" s="10">
        <f>SUM(BL9:BL13)</f>
        <v>2842.9097000000006</v>
      </c>
      <c r="BM14" s="10">
        <f>SUM(BM9:BM13)</f>
        <v>45872.6737</v>
      </c>
      <c r="BN14" s="10">
        <f>SUM(BN9:BN13)</f>
        <v>20</v>
      </c>
      <c r="BO14" s="20"/>
      <c r="BP14" s="10">
        <f>SUM(BP9:BP13)</f>
        <v>398671.638</v>
      </c>
      <c r="BQ14" s="10">
        <f>SUM(BQ9:BQ13)</f>
        <v>26339.616149999994</v>
      </c>
      <c r="BR14" s="10">
        <f>SUM(BR9:BR13)</f>
        <v>425011.25415</v>
      </c>
      <c r="BS14" s="10">
        <f>SUM(BS9:BS13)</f>
        <v>168</v>
      </c>
      <c r="BT14" s="20"/>
      <c r="BU14" s="10">
        <f>SUM(BU9:BU13)</f>
        <v>305784.70800000004</v>
      </c>
      <c r="BV14" s="10">
        <f>SUM(BV9:BV13)</f>
        <v>20202.720900000004</v>
      </c>
      <c r="BW14" s="10">
        <f>SUM(BW9:BW13)</f>
        <v>325987.42890000006</v>
      </c>
      <c r="BX14" s="10">
        <f>SUM(BX9:BX13)</f>
        <v>128</v>
      </c>
      <c r="BY14" s="20"/>
      <c r="BZ14" s="10">
        <f>SUM(BZ9:BZ13)</f>
        <v>538669.918</v>
      </c>
      <c r="CA14" s="10">
        <f>SUM(CA9:CA13)</f>
        <v>35589.08515</v>
      </c>
      <c r="CB14" s="10">
        <f>SUM(CB9:CB13)</f>
        <v>574259.00315</v>
      </c>
      <c r="CC14" s="10">
        <f>SUM(CC9:CC13)</f>
        <v>224</v>
      </c>
      <c r="CD14" s="20"/>
      <c r="CE14" s="10">
        <f>SUM(CE9:CE13)</f>
        <v>700469.402</v>
      </c>
      <c r="CF14" s="10">
        <f>SUM(CF9:CF13)</f>
        <v>46278.92584999999</v>
      </c>
      <c r="CG14" s="10">
        <f>SUM(CG9:CG13)</f>
        <v>746748.32785</v>
      </c>
      <c r="CH14" s="10">
        <f>SUM(CH9:CH13)</f>
        <v>292</v>
      </c>
      <c r="CI14" s="20"/>
      <c r="CJ14" s="10">
        <f>SUM(CJ9:CJ13)</f>
        <v>240942.95799999998</v>
      </c>
      <c r="CK14" s="10">
        <f>SUM(CK9:CK13)</f>
        <v>15918.727149999999</v>
      </c>
      <c r="CL14" s="10">
        <f>SUM(CL9:CL13)</f>
        <v>256861.68514999998</v>
      </c>
      <c r="CM14" s="10">
        <f>SUM(CM9:CM13)</f>
        <v>100</v>
      </c>
    </row>
    <row r="15" spans="1:90" ht="13.5" thickTop="1">
      <c r="A15" s="1"/>
      <c r="B15" s="1"/>
      <c r="E15" s="11"/>
      <c r="F15" s="11"/>
      <c r="G15" s="20"/>
      <c r="Q15" s="20"/>
      <c r="R15" s="11"/>
      <c r="S15" s="11"/>
      <c r="T15" s="11"/>
      <c r="U15" s="11"/>
      <c r="V15" s="20"/>
      <c r="W15" s="11"/>
      <c r="X15" s="11"/>
      <c r="Y15" s="11"/>
      <c r="Z15" s="11"/>
      <c r="AA15" s="20"/>
      <c r="AB15" s="11"/>
      <c r="AC15" s="11"/>
      <c r="AD15" s="11"/>
      <c r="AE15" s="11"/>
      <c r="AF15" s="20"/>
      <c r="AG15" s="11"/>
      <c r="AH15" s="11"/>
      <c r="AI15" s="11"/>
      <c r="AJ15" s="11"/>
      <c r="AL15" s="11"/>
      <c r="AM15" s="11"/>
      <c r="AN15" s="11"/>
      <c r="AO15" s="11"/>
      <c r="AP15" s="20"/>
      <c r="AQ15" s="11"/>
      <c r="AR15" s="11"/>
      <c r="AS15" s="11"/>
      <c r="AT15" s="11"/>
      <c r="AU15" s="20"/>
      <c r="AV15" s="11"/>
      <c r="AW15" s="11"/>
      <c r="AX15" s="11"/>
      <c r="AY15" s="11"/>
      <c r="AZ15" s="20"/>
      <c r="BA15" s="11"/>
      <c r="BB15" s="11"/>
      <c r="BC15" s="11"/>
      <c r="BD15" s="11"/>
      <c r="BE15" s="20"/>
      <c r="BF15" s="11"/>
      <c r="BG15" s="11"/>
      <c r="BH15" s="11"/>
      <c r="BI15" s="11"/>
      <c r="BJ15" s="20"/>
      <c r="BK15" s="11"/>
      <c r="BL15" s="11"/>
      <c r="BM15" s="11"/>
      <c r="BN15" s="11"/>
      <c r="BO15" s="20"/>
      <c r="BP15" s="11"/>
      <c r="BQ15" s="11"/>
      <c r="BR15" s="11"/>
      <c r="BS15" s="11"/>
      <c r="BT15" s="20"/>
      <c r="BU15" s="11"/>
      <c r="BV15" s="11"/>
      <c r="BW15" s="11"/>
      <c r="BX15" s="11"/>
      <c r="BY15" s="20"/>
      <c r="BZ15" s="11"/>
      <c r="CA15" s="11"/>
      <c r="CB15" s="11"/>
      <c r="CC15" s="11"/>
      <c r="CD15" s="20"/>
      <c r="CE15" s="11"/>
      <c r="CF15" s="11"/>
      <c r="CG15" s="11"/>
      <c r="CH15" s="11"/>
      <c r="CI15" s="20"/>
      <c r="CJ15" s="11"/>
      <c r="CK15" s="11"/>
      <c r="CL15" s="11"/>
    </row>
    <row r="16" spans="3:4" ht="12.75">
      <c r="C16" s="25"/>
      <c r="D16" s="25"/>
    </row>
    <row r="17" ht="12.75">
      <c r="C17" s="39"/>
    </row>
  </sheetData>
  <sheetProtection/>
  <printOptions/>
  <pageMargins left="0.75" right="0.75" top="1" bottom="1" header="0.5" footer="0.5"/>
  <pageSetup horizontalDpi="600" verticalDpi="600" orientation="landscape" scale="95" r:id="rId1"/>
  <rowBreaks count="1" manualBreakCount="1">
    <brk id="1" max="255" man="1"/>
  </rowBreaks>
  <colBreaks count="5" manualBreakCount="5">
    <brk id="16" max="65535" man="1"/>
    <brk id="31" max="65535" man="1"/>
    <brk id="46" max="65535" man="1"/>
    <brk id="61" max="65535" man="1"/>
    <brk id="7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2005-04-15T18:27:11Z</cp:lastPrinted>
  <dcterms:created xsi:type="dcterms:W3CDTF">1997-11-06T16:03:09Z</dcterms:created>
  <dcterms:modified xsi:type="dcterms:W3CDTF">2009-06-11T14:33:39Z</dcterms:modified>
  <cp:category/>
  <cp:version/>
  <cp:contentType/>
  <cp:contentStatus/>
</cp:coreProperties>
</file>