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60" windowWidth="20240" windowHeight="14660" tabRatio="922" activeTab="12"/>
  </bookViews>
  <sheets>
    <sheet name="UMB" sheetId="1" r:id="rId1"/>
    <sheet name="UMCP" sheetId="2" r:id="rId2"/>
    <sheet name="BSU" sheetId="3" r:id="rId3"/>
    <sheet name="TU" sheetId="4" r:id="rId4"/>
    <sheet name="UMES" sheetId="5" r:id="rId5"/>
    <sheet name="FSU" sheetId="6" r:id="rId6"/>
    <sheet name="UB" sheetId="7" r:id="rId7"/>
    <sheet name="CSU" sheetId="8" r:id="rId8"/>
    <sheet name="SSU" sheetId="9" r:id="rId9"/>
    <sheet name="UMUC" sheetId="10" r:id="rId10"/>
    <sheet name="UMBC" sheetId="11" r:id="rId11"/>
    <sheet name="CES" sheetId="12" r:id="rId12"/>
    <sheet name="USM" sheetId="13" r:id="rId13"/>
    <sheet name="Administrative Expenses" sheetId="14" r:id="rId14"/>
  </sheets>
  <definedNames>
    <definedName name="_xlnm.Print_Area" localSheetId="7">'CSU'!#REF!</definedName>
    <definedName name="_xlnm.Print_Area" localSheetId="10">'UMBC'!$A$1:$I$13</definedName>
  </definedNames>
  <calcPr fullCalcOnLoad="1"/>
</workbook>
</file>

<file path=xl/sharedStrings.xml><?xml version="1.0" encoding="utf-8"?>
<sst xmlns="http://schemas.openxmlformats.org/spreadsheetml/2006/main" count="303" uniqueCount="89">
  <si>
    <t>New World Systems</t>
  </si>
  <si>
    <t>Daly Computers, Inc.</t>
  </si>
  <si>
    <t>PSI0917520</t>
  </si>
  <si>
    <t>XDW454886/XDW3PM658</t>
  </si>
  <si>
    <t>Ilumina, Inc.</t>
  </si>
  <si>
    <t>UMBC-072/UMBC-073/UMBC-075</t>
  </si>
  <si>
    <t>PFM-11048-0-PFM-110050(Split)</t>
  </si>
  <si>
    <t>610326/610349</t>
  </si>
  <si>
    <t>Williams Scotsman, Inc.</t>
  </si>
  <si>
    <t>50482343/50482335</t>
  </si>
  <si>
    <t>XF1X47MD8</t>
  </si>
  <si>
    <t>UMBC-074</t>
  </si>
  <si>
    <t>Ltr Dtd 08/11/10</t>
  </si>
  <si>
    <t>004937/004768/004561/003256</t>
  </si>
  <si>
    <t>OSI Federal Technologies, Inc.</t>
  </si>
  <si>
    <t>Government Buys, inc.</t>
  </si>
  <si>
    <t>0910-652</t>
  </si>
  <si>
    <t>XF2NDDTN9</t>
  </si>
  <si>
    <t>609199/610255/495774</t>
  </si>
  <si>
    <t>Ltr Dtd 07/31/10 (2 letters)</t>
  </si>
  <si>
    <t>INV347391</t>
  </si>
  <si>
    <t>Oracle America, Inc.</t>
  </si>
  <si>
    <t>2473991.A</t>
  </si>
  <si>
    <t>601798/601305/602162</t>
  </si>
  <si>
    <t>5822699/6755755</t>
  </si>
  <si>
    <t>Respironics, Inc.</t>
  </si>
  <si>
    <t>Carahsoft Technology Corporation</t>
  </si>
  <si>
    <t>IN054505</t>
  </si>
  <si>
    <t>Ltr Dtd 01/18/11</t>
  </si>
  <si>
    <t>8721838/8783992/8783994</t>
  </si>
  <si>
    <t>XF6F6NF51</t>
  </si>
  <si>
    <t>Ltr Dtd 01/28/11</t>
  </si>
  <si>
    <t>0614-02653/0614-04826</t>
  </si>
  <si>
    <t>PFM Financial Management, Inc.</t>
  </si>
  <si>
    <t>Image Master</t>
  </si>
  <si>
    <t>Ricoh Americas Corporation</t>
  </si>
  <si>
    <t>Presidio Networked Solutions</t>
  </si>
  <si>
    <t>Io Consulting, Inc.</t>
  </si>
  <si>
    <t>Meridian Imaging Solutions</t>
  </si>
  <si>
    <t>Trustee</t>
  </si>
  <si>
    <t>Bond counsel</t>
  </si>
  <si>
    <t>Arbitrage</t>
  </si>
  <si>
    <t>Cas Severn, Inc.</t>
  </si>
  <si>
    <t>Hartford Computer Hardware, Inc.</t>
  </si>
  <si>
    <t>The CBORD Group, Inc.</t>
  </si>
  <si>
    <t>various</t>
  </si>
  <si>
    <t>UMBC Reimbursement</t>
  </si>
  <si>
    <t>Campus</t>
  </si>
  <si>
    <t>Cost of Issue</t>
  </si>
  <si>
    <t>Revolving Equipment - 2003 Series A</t>
  </si>
  <si>
    <t>John Deere Government &amp; National Sales</t>
  </si>
  <si>
    <t>UMCP Reimbursement</t>
  </si>
  <si>
    <t>PFM Asset Management LLC</t>
  </si>
  <si>
    <t>Abramoff, Neuberger and Linder, LLP</t>
  </si>
  <si>
    <t>Payment</t>
  </si>
  <si>
    <t>UMBC</t>
  </si>
  <si>
    <t>UMUC</t>
  </si>
  <si>
    <t>BSU</t>
  </si>
  <si>
    <t>FY</t>
  </si>
  <si>
    <t>Cert #</t>
  </si>
  <si>
    <t>Date</t>
  </si>
  <si>
    <t>Payee</t>
  </si>
  <si>
    <t>Account #</t>
  </si>
  <si>
    <t>Clear Date</t>
  </si>
  <si>
    <t>Total Cost of Issue and Administration</t>
  </si>
  <si>
    <t>Inv.#</t>
  </si>
  <si>
    <t>USM</t>
  </si>
  <si>
    <t>Dell Marketing L.P.</t>
  </si>
  <si>
    <t>DISYS</t>
  </si>
  <si>
    <t>Fisher Scientific</t>
  </si>
  <si>
    <t>Wells Fargo</t>
  </si>
  <si>
    <t>UMCP</t>
  </si>
  <si>
    <t>UMB</t>
  </si>
  <si>
    <t>Reimbursement - Hertrich Fleet Svc</t>
  </si>
  <si>
    <t>Ltr Dtd 03/14/11</t>
  </si>
  <si>
    <t>CTR022773/22564</t>
  </si>
  <si>
    <t>XF7PP9NK6</t>
  </si>
  <si>
    <t>0614-04826</t>
  </si>
  <si>
    <t>DISYS Solutions, Inc.</t>
  </si>
  <si>
    <t>XF8DW2166</t>
  </si>
  <si>
    <t>VistaOne Corporation</t>
  </si>
  <si>
    <t>042011-1309</t>
  </si>
  <si>
    <t>0614-04826 Ltr Dtd 04/19/11</t>
  </si>
  <si>
    <t>Setra of North America, Inc.</t>
  </si>
  <si>
    <t>0611DKNS10042</t>
  </si>
  <si>
    <t>XF8PXMD39</t>
  </si>
  <si>
    <t>2601648/2610144</t>
  </si>
  <si>
    <t>Ltr Dtd 06/17/11</t>
  </si>
  <si>
    <t>Grand Total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</si>
</sst>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_)"/>
    <numFmt numFmtId="166" formatCode="General_)"/>
    <numFmt numFmtId="167" formatCode="mm/dd/yy"/>
    <numFmt numFmtId="168" formatCode="#,##0.00;[Red]#,##0.00"/>
    <numFmt numFmtId="169" formatCode="0.0"/>
    <numFmt numFmtId="170" formatCode="[$-409]dddd\,\ mmmm\ dd\,\ yyyy"/>
    <numFmt numFmtId="171" formatCode="mm/d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7">
    <xf numFmtId="39" fontId="0" fillId="0" borderId="0" xfId="0" applyAlignment="1">
      <alignment/>
    </xf>
    <xf numFmtId="39" fontId="1" fillId="0" borderId="0" xfId="0" applyFont="1" applyAlignment="1">
      <alignment/>
    </xf>
    <xf numFmtId="39" fontId="0" fillId="33" borderId="10" xfId="0" applyFill="1" applyBorder="1" applyAlignment="1">
      <alignment horizontal="center"/>
    </xf>
    <xf numFmtId="39" fontId="0" fillId="33" borderId="11" xfId="0" applyFill="1" applyBorder="1" applyAlignment="1">
      <alignment horizontal="center"/>
    </xf>
    <xf numFmtId="39" fontId="0" fillId="0" borderId="12" xfId="0" applyBorder="1" applyAlignment="1">
      <alignment/>
    </xf>
    <xf numFmtId="39" fontId="0" fillId="0" borderId="0" xfId="0" applyAlignment="1">
      <alignment horizontal="center"/>
    </xf>
    <xf numFmtId="39" fontId="0" fillId="0" borderId="0" xfId="0" applyAlignment="1" quotePrefix="1">
      <alignment horizontal="center"/>
    </xf>
    <xf numFmtId="167" fontId="0" fillId="0" borderId="0" xfId="0" applyNumberFormat="1" applyAlignment="1">
      <alignment/>
    </xf>
    <xf numFmtId="167" fontId="0" fillId="33" borderId="11" xfId="0" applyNumberFormat="1" applyFill="1" applyBorder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" fontId="0" fillId="33" borderId="11" xfId="0" applyNumberFormat="1" applyFill="1" applyBorder="1" applyAlignment="1">
      <alignment horizontal="center"/>
    </xf>
    <xf numFmtId="39" fontId="0" fillId="0" borderId="13" xfId="0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0" xfId="0" applyNumberFormat="1" applyAlignment="1">
      <alignment/>
    </xf>
    <xf numFmtId="1" fontId="0" fillId="33" borderId="10" xfId="0" applyNumberFormat="1" applyFill="1" applyBorder="1" applyAlignment="1">
      <alignment horizontal="center"/>
    </xf>
    <xf numFmtId="0" fontId="0" fillId="33" borderId="10" xfId="0" applyNumberFormat="1" applyFill="1" applyBorder="1" applyAlignment="1">
      <alignment horizontal="center"/>
    </xf>
    <xf numFmtId="39" fontId="0" fillId="0" borderId="0" xfId="0" applyBorder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/>
    </xf>
    <xf numFmtId="1" fontId="0" fillId="0" borderId="0" xfId="0" applyNumberFormat="1" applyAlignment="1" quotePrefix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center"/>
    </xf>
    <xf numFmtId="39" fontId="0" fillId="0" borderId="0" xfId="0" applyBorder="1" applyAlignment="1" quotePrefix="1">
      <alignment horizontal="center"/>
    </xf>
    <xf numFmtId="1" fontId="0" fillId="0" borderId="0" xfId="0" applyNumberFormat="1" applyBorder="1" applyAlignment="1">
      <alignment/>
    </xf>
    <xf numFmtId="40" fontId="0" fillId="0" borderId="13" xfId="0" applyNumberFormat="1" applyBorder="1" applyAlignment="1">
      <alignment/>
    </xf>
    <xf numFmtId="39" fontId="0" fillId="0" borderId="0" xfId="0" applyNumberFormat="1" applyAlignment="1">
      <alignment/>
    </xf>
    <xf numFmtId="39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39" fontId="0" fillId="0" borderId="0" xfId="0" applyAlignment="1">
      <alignment horizontal="left"/>
    </xf>
    <xf numFmtId="39" fontId="1" fillId="0" borderId="12" xfId="0" applyFont="1" applyBorder="1" applyAlignment="1">
      <alignment/>
    </xf>
    <xf numFmtId="39" fontId="0" fillId="0" borderId="12" xfId="0" applyBorder="1" applyAlignment="1">
      <alignment horizontal="center"/>
    </xf>
    <xf numFmtId="1" fontId="0" fillId="0" borderId="12" xfId="0" applyNumberFormat="1" applyBorder="1" applyAlignment="1">
      <alignment/>
    </xf>
    <xf numFmtId="0" fontId="0" fillId="0" borderId="12" xfId="0" applyNumberFormat="1" applyBorder="1" applyAlignment="1">
      <alignment horizontal="center"/>
    </xf>
    <xf numFmtId="0" fontId="0" fillId="0" borderId="0" xfId="0" applyNumberFormat="1" applyAlignment="1" quotePrefix="1">
      <alignment horizontal="center"/>
    </xf>
    <xf numFmtId="0" fontId="0" fillId="0" borderId="0" xfId="0" applyNumberFormat="1" applyBorder="1" applyAlignment="1" quotePrefix="1">
      <alignment horizontal="center"/>
    </xf>
    <xf numFmtId="40" fontId="0" fillId="0" borderId="0" xfId="0" applyNumberFormat="1" applyAlignment="1">
      <alignment/>
    </xf>
    <xf numFmtId="0" fontId="0" fillId="0" borderId="0" xfId="0" applyNumberFormat="1" applyFill="1" applyBorder="1" applyAlignment="1" quotePrefix="1">
      <alignment horizontal="center"/>
    </xf>
    <xf numFmtId="167" fontId="0" fillId="0" borderId="0" xfId="0" applyNumberFormat="1" applyBorder="1" applyAlignment="1" quotePrefix="1">
      <alignment horizontal="center"/>
    </xf>
    <xf numFmtId="40" fontId="0" fillId="33" borderId="11" xfId="0" applyNumberFormat="1" applyFill="1" applyBorder="1" applyAlignment="1">
      <alignment horizontal="center"/>
    </xf>
    <xf numFmtId="39" fontId="0" fillId="0" borderId="0" xfId="0" applyBorder="1" applyAlignment="1">
      <alignment horizontal="center"/>
    </xf>
    <xf numFmtId="0" fontId="0" fillId="0" borderId="13" xfId="0" applyNumberFormat="1" applyFill="1" applyBorder="1" applyAlignment="1" quotePrefix="1">
      <alignment horizontal="center"/>
    </xf>
    <xf numFmtId="40" fontId="1" fillId="0" borderId="12" xfId="0" applyNumberFormat="1" applyFont="1" applyBorder="1" applyAlignment="1">
      <alignment/>
    </xf>
    <xf numFmtId="43" fontId="0" fillId="0" borderId="0" xfId="42" applyFont="1" applyAlignment="1">
      <alignment/>
    </xf>
    <xf numFmtId="0" fontId="0" fillId="33" borderId="11" xfId="0" applyNumberFormat="1" applyFill="1" applyBorder="1" applyAlignment="1">
      <alignment horizontal="center"/>
    </xf>
    <xf numFmtId="0" fontId="0" fillId="0" borderId="0" xfId="0" applyNumberFormat="1" applyBorder="1" applyAlignment="1">
      <alignment/>
    </xf>
    <xf numFmtId="39" fontId="0" fillId="0" borderId="14" xfId="0" applyBorder="1" applyAlignment="1">
      <alignment/>
    </xf>
    <xf numFmtId="167" fontId="0" fillId="0" borderId="14" xfId="0" applyNumberFormat="1" applyBorder="1" applyAlignment="1">
      <alignment/>
    </xf>
    <xf numFmtId="39" fontId="1" fillId="0" borderId="14" xfId="0" applyFont="1" applyBorder="1" applyAlignment="1">
      <alignment/>
    </xf>
    <xf numFmtId="167" fontId="0" fillId="0" borderId="14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39" fontId="0" fillId="0" borderId="14" xfId="0" applyBorder="1" applyAlignment="1">
      <alignment horizontal="center"/>
    </xf>
    <xf numFmtId="0" fontId="0" fillId="0" borderId="14" xfId="0" applyNumberFormat="1" applyBorder="1" applyAlignment="1">
      <alignment horizontal="center"/>
    </xf>
    <xf numFmtId="39" fontId="0" fillId="0" borderId="14" xfId="0" applyBorder="1" applyAlignment="1" quotePrefix="1">
      <alignment horizontal="center"/>
    </xf>
    <xf numFmtId="39" fontId="0" fillId="0" borderId="15" xfId="0" applyBorder="1" applyAlignment="1">
      <alignment horizontal="center"/>
    </xf>
    <xf numFmtId="39" fontId="0" fillId="0" borderId="13" xfId="0" applyBorder="1" applyAlignment="1">
      <alignment horizontal="center"/>
    </xf>
    <xf numFmtId="0" fontId="0" fillId="0" borderId="0" xfId="0" applyNumberFormat="1" applyAlignment="1">
      <alignment/>
    </xf>
    <xf numFmtId="39" fontId="0" fillId="0" borderId="0" xfId="0" applyFill="1" applyBorder="1" applyAlignment="1">
      <alignment/>
    </xf>
    <xf numFmtId="171" fontId="0" fillId="33" borderId="11" xfId="0" applyNumberFormat="1" applyFill="1" applyBorder="1" applyAlignment="1">
      <alignment horizontal="center"/>
    </xf>
    <xf numFmtId="171" fontId="0" fillId="0" borderId="0" xfId="0" applyNumberFormat="1" applyBorder="1" applyAlignment="1" quotePrefix="1">
      <alignment horizontal="center"/>
    </xf>
    <xf numFmtId="171" fontId="0" fillId="0" borderId="0" xfId="0" applyNumberFormat="1" applyAlignment="1">
      <alignment horizontal="center"/>
    </xf>
    <xf numFmtId="171" fontId="0" fillId="0" borderId="0" xfId="0" applyNumberFormat="1" applyAlignment="1" quotePrefix="1">
      <alignment horizontal="center"/>
    </xf>
    <xf numFmtId="171" fontId="0" fillId="0" borderId="14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167" fontId="0" fillId="0" borderId="0" xfId="0" applyNumberFormat="1" applyBorder="1" applyAlignment="1" quotePrefix="1">
      <alignment horizontal="left"/>
    </xf>
    <xf numFmtId="167" fontId="0" fillId="0" borderId="0" xfId="0" applyNumberFormat="1" applyBorder="1" applyAlignment="1">
      <alignment horizontal="left"/>
    </xf>
    <xf numFmtId="167" fontId="0" fillId="0" borderId="0" xfId="0" applyNumberFormat="1" applyAlignment="1">
      <alignment horizontal="left"/>
    </xf>
    <xf numFmtId="39" fontId="0" fillId="0" borderId="0" xfId="0" applyFont="1" applyBorder="1" applyAlignment="1">
      <alignment horizontal="left" wrapText="1"/>
    </xf>
    <xf numFmtId="39" fontId="0" fillId="0" borderId="0" xfId="0" applyFont="1" applyBorder="1" applyAlignment="1">
      <alignment horizontal="left"/>
    </xf>
    <xf numFmtId="43" fontId="0" fillId="0" borderId="0" xfId="42" applyFont="1" applyBorder="1" applyAlignment="1">
      <alignment horizontal="center"/>
    </xf>
    <xf numFmtId="167" fontId="0" fillId="0" borderId="14" xfId="0" applyNumberFormat="1" applyBorder="1" applyAlignment="1">
      <alignment horizontal="left"/>
    </xf>
    <xf numFmtId="1" fontId="0" fillId="0" borderId="15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39" fontId="0" fillId="0" borderId="0" xfId="0" applyFill="1" applyBorder="1" applyAlignment="1">
      <alignment horizontal="left"/>
    </xf>
    <xf numFmtId="171" fontId="0" fillId="0" borderId="0" xfId="0" applyNumberFormat="1" applyFill="1" applyBorder="1" applyAlignment="1" quotePrefix="1">
      <alignment horizontal="center"/>
    </xf>
    <xf numFmtId="171" fontId="0" fillId="0" borderId="13" xfId="0" applyNumberFormat="1" applyBorder="1" applyAlignment="1">
      <alignment horizontal="center"/>
    </xf>
    <xf numFmtId="171" fontId="0" fillId="0" borderId="12" xfId="0" applyNumberFormat="1" applyBorder="1" applyAlignment="1">
      <alignment horizontal="center"/>
    </xf>
    <xf numFmtId="167" fontId="0" fillId="0" borderId="13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0" fontId="0" fillId="0" borderId="0" xfId="0" applyNumberFormat="1" applyAlignment="1">
      <alignment horizontal="left"/>
    </xf>
    <xf numFmtId="0" fontId="0" fillId="0" borderId="0" xfId="0" applyNumberFormat="1" applyFill="1" applyBorder="1" applyAlignment="1">
      <alignment horizontal="left"/>
    </xf>
    <xf numFmtId="0" fontId="0" fillId="0" borderId="0" xfId="0" applyNumberFormat="1" applyFont="1" applyBorder="1" applyAlignment="1">
      <alignment horizontal="left" wrapText="1"/>
    </xf>
    <xf numFmtId="0" fontId="0" fillId="0" borderId="0" xfId="0" applyNumberFormat="1" applyBorder="1" applyAlignment="1" quotePrefix="1">
      <alignment horizontal="left"/>
    </xf>
    <xf numFmtId="0" fontId="0" fillId="0" borderId="0" xfId="0" applyNumberFormat="1" applyBorder="1" applyAlignment="1">
      <alignment horizontal="left"/>
    </xf>
    <xf numFmtId="0" fontId="0" fillId="0" borderId="14" xfId="0" applyNumberFormat="1" applyBorder="1" applyAlignment="1">
      <alignment horizontal="left"/>
    </xf>
    <xf numFmtId="39" fontId="0" fillId="0" borderId="0" xfId="0" applyFont="1" applyFill="1" applyBorder="1" applyAlignment="1">
      <alignment horizontal="left"/>
    </xf>
    <xf numFmtId="171" fontId="0" fillId="0" borderId="0" xfId="0" applyNumberFormat="1" applyBorder="1" applyAlignment="1">
      <alignment horizontal="center"/>
    </xf>
    <xf numFmtId="0" fontId="0" fillId="0" borderId="14" xfId="0" applyNumberFormat="1" applyBorder="1" applyAlignment="1" quotePrefix="1">
      <alignment horizontal="center"/>
    </xf>
    <xf numFmtId="39" fontId="1" fillId="0" borderId="0" xfId="0" applyFont="1" applyBorder="1" applyAlignment="1">
      <alignment/>
    </xf>
    <xf numFmtId="39" fontId="0" fillId="0" borderId="0" xfId="0" applyAlignment="1">
      <alignment/>
    </xf>
    <xf numFmtId="39" fontId="0" fillId="0" borderId="16" xfId="0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1" fillId="0" borderId="0" xfId="0" applyNumberFormat="1" applyFont="1" applyAlignment="1">
      <alignment/>
    </xf>
    <xf numFmtId="167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 quotePrefix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H23" sqref="H23"/>
    </sheetView>
  </sheetViews>
  <sheetFormatPr defaultColWidth="8.8515625" defaultRowHeight="12.75"/>
  <cols>
    <col min="1" max="1" width="3.7109375" style="10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67" customWidth="1"/>
    <col min="7" max="7" width="14.7109375" style="0" customWidth="1"/>
    <col min="8" max="8" width="13.421875" style="5" customWidth="1"/>
    <col min="9" max="9" width="9.7109375" style="9" customWidth="1"/>
    <col min="10" max="10" width="9.7109375" style="7" customWidth="1"/>
  </cols>
  <sheetData>
    <row r="1" spans="1:10" ht="12">
      <c r="A1" s="5"/>
      <c r="B1" s="1" t="s">
        <v>49</v>
      </c>
      <c r="F1" s="9"/>
      <c r="H1" s="9"/>
      <c r="I1" s="26"/>
      <c r="J1"/>
    </row>
    <row r="2" ht="12.75" thickBot="1"/>
    <row r="3" spans="1:9" ht="13.5" thickBot="1" thickTop="1">
      <c r="A3" s="15" t="s">
        <v>58</v>
      </c>
      <c r="B3" s="2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3" t="s">
        <v>62</v>
      </c>
      <c r="I3" s="8" t="s">
        <v>63</v>
      </c>
    </row>
    <row r="4" spans="1:9" ht="12.75" thickTop="1">
      <c r="A4" s="35">
        <v>11</v>
      </c>
      <c r="B4" s="63">
        <v>93</v>
      </c>
      <c r="C4" s="18">
        <v>40379</v>
      </c>
      <c r="D4" s="18" t="s">
        <v>72</v>
      </c>
      <c r="E4" s="74" t="s">
        <v>68</v>
      </c>
      <c r="F4" s="84">
        <v>608531</v>
      </c>
      <c r="G4" s="57">
        <v>9891</v>
      </c>
      <c r="H4" s="22">
        <v>14923704</v>
      </c>
      <c r="I4" s="18">
        <v>40385</v>
      </c>
    </row>
    <row r="5" spans="1:9" ht="12">
      <c r="A5" s="35">
        <v>11</v>
      </c>
      <c r="B5" s="63">
        <v>93</v>
      </c>
      <c r="C5" s="18">
        <v>40379</v>
      </c>
      <c r="D5" s="18" t="s">
        <v>72</v>
      </c>
      <c r="E5" s="86" t="s">
        <v>67</v>
      </c>
      <c r="F5" s="84" t="s">
        <v>3</v>
      </c>
      <c r="G5" s="57">
        <f>18902.6+3740.46</f>
        <v>22643.059999999998</v>
      </c>
      <c r="H5" s="22">
        <v>14923704</v>
      </c>
      <c r="I5" s="18">
        <v>40385</v>
      </c>
    </row>
    <row r="6" spans="1:9" ht="12">
      <c r="A6" s="35">
        <v>11</v>
      </c>
      <c r="B6" s="63">
        <v>93</v>
      </c>
      <c r="C6" s="18">
        <v>40379</v>
      </c>
      <c r="D6" s="18" t="s">
        <v>72</v>
      </c>
      <c r="E6" s="74" t="s">
        <v>4</v>
      </c>
      <c r="F6" s="84">
        <v>171494</v>
      </c>
      <c r="G6" s="57">
        <v>726477.4</v>
      </c>
      <c r="H6" s="22">
        <v>14923704</v>
      </c>
      <c r="I6" s="18">
        <v>40385</v>
      </c>
    </row>
    <row r="7" spans="1:9" ht="12">
      <c r="A7" s="35">
        <v>11</v>
      </c>
      <c r="B7" s="63">
        <v>94</v>
      </c>
      <c r="C7" s="18">
        <v>40413</v>
      </c>
      <c r="D7" s="18" t="s">
        <v>72</v>
      </c>
      <c r="E7" s="74" t="s">
        <v>67</v>
      </c>
      <c r="F7" s="84" t="s">
        <v>10</v>
      </c>
      <c r="G7" s="57">
        <v>6974.11</v>
      </c>
      <c r="H7" s="22">
        <v>14923704</v>
      </c>
      <c r="I7" s="18">
        <v>40414</v>
      </c>
    </row>
    <row r="8" spans="1:9" ht="12">
      <c r="A8" s="35">
        <v>11</v>
      </c>
      <c r="B8" s="63">
        <v>95</v>
      </c>
      <c r="C8" s="18">
        <v>40442</v>
      </c>
      <c r="D8" s="18" t="s">
        <v>72</v>
      </c>
      <c r="E8" s="74" t="s">
        <v>14</v>
      </c>
      <c r="F8" s="84">
        <v>51581</v>
      </c>
      <c r="G8" s="57">
        <v>43491.96</v>
      </c>
      <c r="H8" s="22">
        <v>14923704</v>
      </c>
      <c r="I8" s="18">
        <v>40444</v>
      </c>
    </row>
    <row r="9" spans="1:9" ht="12">
      <c r="A9" s="35">
        <v>11</v>
      </c>
      <c r="B9" s="63">
        <v>95</v>
      </c>
      <c r="C9" s="18">
        <v>40442</v>
      </c>
      <c r="D9" s="18" t="s">
        <v>72</v>
      </c>
      <c r="E9" s="74" t="s">
        <v>15</v>
      </c>
      <c r="F9" s="83" t="s">
        <v>16</v>
      </c>
      <c r="G9" s="57">
        <v>66162</v>
      </c>
      <c r="H9" s="22">
        <v>14923704</v>
      </c>
      <c r="I9" s="18">
        <v>40444</v>
      </c>
    </row>
    <row r="10" spans="1:9" ht="12">
      <c r="A10" s="35">
        <v>11</v>
      </c>
      <c r="B10" s="63">
        <v>95</v>
      </c>
      <c r="C10" s="18">
        <v>40442</v>
      </c>
      <c r="D10" s="18" t="s">
        <v>72</v>
      </c>
      <c r="E10" s="74" t="s">
        <v>67</v>
      </c>
      <c r="F10" s="84" t="s">
        <v>17</v>
      </c>
      <c r="G10" s="57">
        <v>67648</v>
      </c>
      <c r="H10" s="22">
        <v>14923704</v>
      </c>
      <c r="I10" s="18">
        <v>40444</v>
      </c>
    </row>
    <row r="11" spans="1:9" ht="12">
      <c r="A11" s="35">
        <v>11</v>
      </c>
      <c r="B11" s="63">
        <v>95</v>
      </c>
      <c r="C11" s="18">
        <v>40442</v>
      </c>
      <c r="D11" s="18" t="s">
        <v>72</v>
      </c>
      <c r="E11" s="74" t="s">
        <v>68</v>
      </c>
      <c r="F11" s="84" t="s">
        <v>18</v>
      </c>
      <c r="G11" s="57">
        <f>19791+1800+1719.9</f>
        <v>23310.9</v>
      </c>
      <c r="H11" s="22">
        <v>14923704</v>
      </c>
      <c r="I11" s="18">
        <v>40444</v>
      </c>
    </row>
    <row r="12" spans="1:9" ht="12">
      <c r="A12" s="35">
        <v>11</v>
      </c>
      <c r="B12" s="63">
        <v>98</v>
      </c>
      <c r="C12" s="18">
        <v>40504</v>
      </c>
      <c r="D12" s="18" t="s">
        <v>72</v>
      </c>
      <c r="E12" s="74" t="s">
        <v>21</v>
      </c>
      <c r="F12" s="84" t="s">
        <v>22</v>
      </c>
      <c r="G12" s="57">
        <v>680150.84</v>
      </c>
      <c r="H12" s="22">
        <v>14923704</v>
      </c>
      <c r="I12" s="18">
        <v>40505</v>
      </c>
    </row>
    <row r="13" spans="1:9" ht="12">
      <c r="A13" s="35">
        <v>11</v>
      </c>
      <c r="B13" s="63">
        <v>98</v>
      </c>
      <c r="C13" s="18">
        <v>40504</v>
      </c>
      <c r="D13" s="18" t="s">
        <v>72</v>
      </c>
      <c r="E13" s="74" t="s">
        <v>69</v>
      </c>
      <c r="F13" s="84">
        <v>7032950</v>
      </c>
      <c r="G13" s="57">
        <v>17197.17</v>
      </c>
      <c r="H13" s="22">
        <v>14923704</v>
      </c>
      <c r="I13" s="18">
        <v>40505</v>
      </c>
    </row>
    <row r="14" spans="1:9" ht="12">
      <c r="A14" s="35">
        <v>11</v>
      </c>
      <c r="B14" s="63">
        <v>98</v>
      </c>
      <c r="C14" s="18">
        <v>40504</v>
      </c>
      <c r="D14" s="18" t="s">
        <v>72</v>
      </c>
      <c r="E14" s="74" t="s">
        <v>68</v>
      </c>
      <c r="F14" s="84" t="s">
        <v>23</v>
      </c>
      <c r="G14" s="57">
        <f>105582+11376+16237</f>
        <v>133195</v>
      </c>
      <c r="H14" s="22">
        <v>14923704</v>
      </c>
      <c r="I14" s="18">
        <v>40505</v>
      </c>
    </row>
    <row r="15" spans="1:9" ht="12">
      <c r="A15" s="35">
        <v>11</v>
      </c>
      <c r="B15" s="63">
        <v>98</v>
      </c>
      <c r="C15" s="18">
        <v>40504</v>
      </c>
      <c r="D15" s="18" t="s">
        <v>72</v>
      </c>
      <c r="E15" s="74" t="s">
        <v>68</v>
      </c>
      <c r="F15" s="84" t="s">
        <v>45</v>
      </c>
      <c r="G15" s="57">
        <f>28800+2405+36747+2496+3331.25</f>
        <v>73779.25</v>
      </c>
      <c r="H15" s="22">
        <v>14923704</v>
      </c>
      <c r="I15" s="18">
        <v>40505</v>
      </c>
    </row>
    <row r="16" spans="1:9" ht="12">
      <c r="A16" s="35">
        <v>11</v>
      </c>
      <c r="B16" s="63">
        <v>98</v>
      </c>
      <c r="C16" s="18">
        <v>40504</v>
      </c>
      <c r="D16" s="18" t="s">
        <v>72</v>
      </c>
      <c r="E16" s="74" t="s">
        <v>69</v>
      </c>
      <c r="F16" s="84" t="s">
        <v>24</v>
      </c>
      <c r="G16" s="57">
        <f>12353.06+1020</f>
        <v>13373.06</v>
      </c>
      <c r="H16" s="22">
        <v>14923704</v>
      </c>
      <c r="I16" s="18">
        <v>40505</v>
      </c>
    </row>
    <row r="17" spans="1:9" ht="12">
      <c r="A17" s="35">
        <v>11</v>
      </c>
      <c r="B17" s="63">
        <v>99</v>
      </c>
      <c r="C17" s="18">
        <v>40533</v>
      </c>
      <c r="D17" s="18" t="s">
        <v>72</v>
      </c>
      <c r="E17" s="74" t="s">
        <v>25</v>
      </c>
      <c r="F17" s="84" t="s">
        <v>45</v>
      </c>
      <c r="G17" s="57">
        <f>6682.82+7236+900</f>
        <v>14818.82</v>
      </c>
      <c r="H17" s="22">
        <v>14923704</v>
      </c>
      <c r="I17" s="18">
        <v>40535</v>
      </c>
    </row>
    <row r="18" spans="1:9" ht="12">
      <c r="A18" s="35">
        <v>11</v>
      </c>
      <c r="B18" s="63">
        <v>100</v>
      </c>
      <c r="C18" s="18">
        <v>40564</v>
      </c>
      <c r="D18" s="18" t="s">
        <v>72</v>
      </c>
      <c r="E18" s="74" t="s">
        <v>26</v>
      </c>
      <c r="F18" s="84" t="s">
        <v>27</v>
      </c>
      <c r="G18" s="57">
        <v>74600</v>
      </c>
      <c r="H18" s="22">
        <v>14923704</v>
      </c>
      <c r="I18" s="18">
        <v>40567</v>
      </c>
    </row>
    <row r="19" spans="1:9" ht="12">
      <c r="A19" s="35">
        <v>11</v>
      </c>
      <c r="B19" s="63">
        <v>101</v>
      </c>
      <c r="C19" s="18">
        <v>40596</v>
      </c>
      <c r="D19" s="18" t="s">
        <v>72</v>
      </c>
      <c r="E19" s="74" t="s">
        <v>69</v>
      </c>
      <c r="F19" s="84" t="s">
        <v>29</v>
      </c>
      <c r="G19" s="57">
        <f>4024.78+7791.66+7909.52</f>
        <v>19725.96</v>
      </c>
      <c r="H19" s="22">
        <v>14923704</v>
      </c>
      <c r="I19" s="18">
        <v>40597</v>
      </c>
    </row>
    <row r="20" spans="1:9" ht="12">
      <c r="A20" s="35">
        <v>11</v>
      </c>
      <c r="B20" s="63">
        <v>101</v>
      </c>
      <c r="C20" s="18">
        <v>40596</v>
      </c>
      <c r="D20" s="18" t="s">
        <v>72</v>
      </c>
      <c r="E20" s="74" t="s">
        <v>67</v>
      </c>
      <c r="F20" s="84" t="s">
        <v>30</v>
      </c>
      <c r="G20" s="57">
        <v>491273</v>
      </c>
      <c r="H20" s="22">
        <v>14923704</v>
      </c>
      <c r="I20" s="18">
        <v>40597</v>
      </c>
    </row>
    <row r="21" spans="1:9" ht="12">
      <c r="A21" s="35">
        <v>11</v>
      </c>
      <c r="B21" s="63">
        <v>102</v>
      </c>
      <c r="C21" s="18">
        <v>40620</v>
      </c>
      <c r="D21" s="18" t="s">
        <v>72</v>
      </c>
      <c r="E21" s="74" t="s">
        <v>43</v>
      </c>
      <c r="F21" s="84">
        <v>1812758</v>
      </c>
      <c r="G21" s="57">
        <v>5352</v>
      </c>
      <c r="H21" s="22">
        <v>14923704</v>
      </c>
      <c r="I21" s="18"/>
    </row>
    <row r="22" spans="1:9" ht="12">
      <c r="A22" s="35">
        <v>11</v>
      </c>
      <c r="B22" s="63">
        <v>103</v>
      </c>
      <c r="C22" s="18">
        <v>40653</v>
      </c>
      <c r="D22" s="18" t="s">
        <v>72</v>
      </c>
      <c r="E22" s="74" t="s">
        <v>36</v>
      </c>
      <c r="F22" s="84">
        <v>40047193</v>
      </c>
      <c r="G22" s="57">
        <v>22903.54</v>
      </c>
      <c r="H22" s="22">
        <v>14923704</v>
      </c>
      <c r="I22" s="18"/>
    </row>
    <row r="23" spans="1:9" ht="12">
      <c r="A23" s="35">
        <v>11</v>
      </c>
      <c r="B23" s="63">
        <v>103</v>
      </c>
      <c r="C23" s="18">
        <v>40653</v>
      </c>
      <c r="D23" s="18" t="s">
        <v>72</v>
      </c>
      <c r="E23" s="74" t="s">
        <v>78</v>
      </c>
      <c r="F23" s="84" t="s">
        <v>45</v>
      </c>
      <c r="G23" s="57">
        <f>14997.5+22500+45500+51495+9955+54470+91895+25990+18985+50000+8242.5+179500+299000+41112.5+40000+113747.5+117747.5+1995+299995+60219.9+70198.7+50000</f>
        <v>1667546.0999999999</v>
      </c>
      <c r="H23" s="22">
        <v>14923704</v>
      </c>
      <c r="I23" s="18"/>
    </row>
    <row r="24" spans="1:9" ht="12">
      <c r="A24" s="35">
        <v>11</v>
      </c>
      <c r="B24" s="63">
        <v>103</v>
      </c>
      <c r="C24" s="18">
        <v>40653</v>
      </c>
      <c r="D24" s="18" t="s">
        <v>72</v>
      </c>
      <c r="E24" s="74" t="s">
        <v>67</v>
      </c>
      <c r="F24" s="84" t="s">
        <v>79</v>
      </c>
      <c r="G24" s="57">
        <v>242064.13</v>
      </c>
      <c r="H24" s="22">
        <v>14923704</v>
      </c>
      <c r="I24" s="18"/>
    </row>
    <row r="25" spans="1:9" ht="12">
      <c r="A25" s="35">
        <v>11</v>
      </c>
      <c r="B25" s="63">
        <v>103</v>
      </c>
      <c r="C25" s="18">
        <v>40653</v>
      </c>
      <c r="D25" s="18" t="s">
        <v>72</v>
      </c>
      <c r="E25" s="74" t="s">
        <v>35</v>
      </c>
      <c r="F25" s="84">
        <v>508194721</v>
      </c>
      <c r="G25" s="57">
        <v>53573</v>
      </c>
      <c r="H25" s="22">
        <v>14923704</v>
      </c>
      <c r="I25" s="18"/>
    </row>
    <row r="26" spans="1:9" ht="12">
      <c r="A26" s="35">
        <v>11</v>
      </c>
      <c r="B26" s="63">
        <v>104</v>
      </c>
      <c r="C26" s="18">
        <v>40686</v>
      </c>
      <c r="D26" s="18" t="s">
        <v>72</v>
      </c>
      <c r="E26" s="74" t="s">
        <v>80</v>
      </c>
      <c r="F26" s="84" t="s">
        <v>81</v>
      </c>
      <c r="G26" s="57">
        <v>281550</v>
      </c>
      <c r="H26" s="22">
        <v>14923704</v>
      </c>
      <c r="I26" s="18"/>
    </row>
    <row r="27" spans="1:9" ht="12">
      <c r="A27" s="35">
        <v>11</v>
      </c>
      <c r="B27" s="63">
        <v>105</v>
      </c>
      <c r="C27" s="18">
        <v>40714</v>
      </c>
      <c r="D27" s="18" t="s">
        <v>72</v>
      </c>
      <c r="E27" s="74" t="s">
        <v>67</v>
      </c>
      <c r="F27" s="84" t="s">
        <v>85</v>
      </c>
      <c r="G27" s="57">
        <v>7157.47</v>
      </c>
      <c r="H27" s="22">
        <v>14923704</v>
      </c>
      <c r="I27" s="18"/>
    </row>
    <row r="28" spans="1:9" ht="12">
      <c r="A28" s="35">
        <v>11</v>
      </c>
      <c r="B28" s="63">
        <v>105</v>
      </c>
      <c r="C28" s="18">
        <v>40714</v>
      </c>
      <c r="D28" s="18" t="s">
        <v>72</v>
      </c>
      <c r="E28" s="74" t="s">
        <v>78</v>
      </c>
      <c r="F28" s="84" t="s">
        <v>45</v>
      </c>
      <c r="G28" s="57">
        <f>2228.8+126697.2+252268.8+65651.2+4664+1499.4+665.6+2385.12+62388.05</f>
        <v>518448.17</v>
      </c>
      <c r="H28" s="22">
        <v>14923704</v>
      </c>
      <c r="I28" s="18"/>
    </row>
    <row r="29" spans="1:9" ht="12">
      <c r="A29" s="35">
        <v>11</v>
      </c>
      <c r="B29" s="63">
        <v>105</v>
      </c>
      <c r="C29" s="18">
        <v>40714</v>
      </c>
      <c r="D29" s="18" t="s">
        <v>72</v>
      </c>
      <c r="E29" s="74" t="s">
        <v>21</v>
      </c>
      <c r="F29" s="84" t="s">
        <v>86</v>
      </c>
      <c r="G29" s="57">
        <f>20354.1+23566.8</f>
        <v>43920.899999999994</v>
      </c>
      <c r="H29" s="22">
        <v>14923704</v>
      </c>
      <c r="I29" s="18"/>
    </row>
    <row r="30" ht="12.75" thickBot="1">
      <c r="A30" s="21"/>
    </row>
    <row r="31" spans="1:9" ht="12.75" thickBot="1">
      <c r="A31" s="72"/>
      <c r="B31" s="46"/>
      <c r="C31" s="49"/>
      <c r="D31" s="49"/>
      <c r="E31" s="46"/>
      <c r="F31" s="71"/>
      <c r="G31" s="48">
        <f>SUM(G4:G30)</f>
        <v>5327226.84</v>
      </c>
      <c r="H31" s="51"/>
      <c r="I31" s="73"/>
    </row>
    <row r="33" ht="12">
      <c r="G33" s="17"/>
    </row>
    <row r="34" ht="12">
      <c r="H34" s="90"/>
    </row>
    <row r="35" ht="12">
      <c r="H35" s="90"/>
    </row>
    <row r="36" ht="12">
      <c r="H36" s="90"/>
    </row>
    <row r="37" ht="12">
      <c r="H37" s="90"/>
    </row>
    <row r="38" ht="12">
      <c r="H38" s="90"/>
    </row>
    <row r="39" ht="12">
      <c r="H39" s="90"/>
    </row>
    <row r="40" ht="12">
      <c r="H40" s="90"/>
    </row>
    <row r="41" ht="12">
      <c r="H41" s="90"/>
    </row>
    <row r="42" ht="12">
      <c r="H42" s="90"/>
    </row>
    <row r="43" ht="12">
      <c r="H43" s="90"/>
    </row>
    <row r="44" ht="12">
      <c r="H44" s="90"/>
    </row>
    <row r="45" ht="12">
      <c r="H45" s="90"/>
    </row>
    <row r="46" ht="12">
      <c r="H46" s="90"/>
    </row>
    <row r="47" ht="12">
      <c r="H47" s="90"/>
    </row>
  </sheetData>
  <sheetProtection/>
  <printOptions/>
  <pageMargins left="0.5" right="0" top="0.5" bottom="0.5" header="0.25" footer="0.25"/>
  <pageSetup orientation="landscape"/>
  <headerFooter alignWithMargins="0">
    <oddHeader>&amp;C&amp;A</oddHeader>
    <oddFooter>&amp;L&amp;A&amp;Cpage &amp;P of &amp;N&amp;Ras of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493"/>
  <sheetViews>
    <sheetView workbookViewId="0" topLeftCell="A1">
      <selection activeCell="I5" sqref="I5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9"/>
      <c r="H1" s="5"/>
      <c r="I1" s="9"/>
      <c r="J1" s="26"/>
    </row>
    <row r="2" ht="12.75" thickBot="1">
      <c r="H2" s="10"/>
    </row>
    <row r="3" spans="1:9" ht="13.5" thickBot="1" thickTop="1">
      <c r="A3" s="15" t="s">
        <v>58</v>
      </c>
      <c r="B3" s="15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spans="1:10" s="17" customFormat="1" ht="13.5" customHeight="1" thickTop="1">
      <c r="A4" s="23"/>
      <c r="B4" s="64"/>
      <c r="C4" s="18"/>
      <c r="D4" s="18" t="s">
        <v>56</v>
      </c>
      <c r="E4" s="69"/>
      <c r="F4" s="68"/>
      <c r="G4" s="70"/>
      <c r="H4" s="23"/>
      <c r="I4" s="18"/>
      <c r="J4" s="27"/>
    </row>
    <row r="5" spans="1:10" s="17" customFormat="1" ht="13.5" customHeight="1" thickBot="1">
      <c r="A5" s="23"/>
      <c r="B5" s="64"/>
      <c r="C5" s="18"/>
      <c r="D5" s="18"/>
      <c r="E5" s="69"/>
      <c r="F5" s="68"/>
      <c r="G5" s="70"/>
      <c r="H5" s="23"/>
      <c r="I5" s="18"/>
      <c r="J5" s="27"/>
    </row>
    <row r="6" spans="1:10" s="17" customFormat="1" ht="12.75" thickBot="1">
      <c r="A6" s="54"/>
      <c r="B6" s="46"/>
      <c r="C6" s="49"/>
      <c r="D6" s="49"/>
      <c r="E6" s="46"/>
      <c r="F6" s="49"/>
      <c r="G6" s="48">
        <f>SUM(G4:G5)</f>
        <v>0</v>
      </c>
      <c r="H6" s="53"/>
      <c r="I6" s="73"/>
      <c r="J6" s="27"/>
    </row>
    <row r="7" spans="2:8" ht="12">
      <c r="B7" s="24"/>
      <c r="C7" s="19"/>
      <c r="D7" s="19"/>
      <c r="E7" s="17"/>
      <c r="F7" s="19"/>
      <c r="G7" s="17"/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  <row r="483" ht="12">
      <c r="H483" s="20"/>
    </row>
    <row r="484" ht="12">
      <c r="H484" s="20"/>
    </row>
    <row r="485" ht="12">
      <c r="H485" s="20"/>
    </row>
    <row r="486" ht="12">
      <c r="H486" s="20"/>
    </row>
    <row r="487" ht="12">
      <c r="H487" s="20"/>
    </row>
    <row r="488" ht="12">
      <c r="H488" s="20"/>
    </row>
    <row r="489" ht="12">
      <c r="H489" s="20"/>
    </row>
    <row r="490" ht="12">
      <c r="H490" s="20"/>
    </row>
    <row r="491" ht="12">
      <c r="H491" s="20"/>
    </row>
    <row r="492" ht="12">
      <c r="H492" s="20"/>
    </row>
    <row r="493" ht="12">
      <c r="H493" s="20"/>
    </row>
  </sheetData>
  <sheetProtection/>
  <printOptions/>
  <pageMargins left="0.75" right="0.5" top="1" bottom="1" header="0.5" footer="0.5"/>
  <pageSetup horizontalDpi="600" verticalDpi="600" orientation="landscape"/>
  <headerFooter alignWithMargins="0">
    <oddHeader>&amp;L&amp;A</oddHeader>
    <oddFooter>&amp;L&amp;A&amp;Cpage &amp;P of &amp;N&amp;Ras of 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G20" sqref="G20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7" customWidth="1"/>
    <col min="5" max="5" width="30.7109375" style="0" customWidth="1"/>
    <col min="6" max="6" width="15.7109375" style="80" customWidth="1"/>
    <col min="7" max="7" width="16.00390625" style="0" customWidth="1"/>
    <col min="8" max="8" width="10.421875" style="5" customWidth="1"/>
    <col min="9" max="9" width="9.7109375" style="9" customWidth="1"/>
    <col min="10" max="11" width="10.7109375" style="0" bestFit="1" customWidth="1"/>
  </cols>
  <sheetData>
    <row r="1" spans="2:10" ht="12">
      <c r="B1" s="1" t="s">
        <v>49</v>
      </c>
      <c r="C1" s="9"/>
      <c r="D1" s="9"/>
      <c r="F1" s="21"/>
      <c r="J1" s="26"/>
    </row>
    <row r="2" spans="2:8" ht="12.75" thickBot="1">
      <c r="B2" s="14"/>
      <c r="H2" s="10"/>
    </row>
    <row r="3" spans="1:9" ht="13.5" thickBot="1" thickTop="1">
      <c r="A3" s="15" t="s">
        <v>58</v>
      </c>
      <c r="B3" s="15" t="s">
        <v>59</v>
      </c>
      <c r="C3" s="8" t="s">
        <v>60</v>
      </c>
      <c r="D3" s="8" t="s">
        <v>47</v>
      </c>
      <c r="E3" s="3" t="s">
        <v>61</v>
      </c>
      <c r="F3" s="44" t="s">
        <v>65</v>
      </c>
      <c r="G3" s="3" t="s">
        <v>54</v>
      </c>
      <c r="H3" s="11" t="s">
        <v>62</v>
      </c>
      <c r="I3" s="8" t="s">
        <v>63</v>
      </c>
    </row>
    <row r="4" spans="1:9" ht="12.75" thickTop="1">
      <c r="A4" s="35">
        <v>11</v>
      </c>
      <c r="B4" s="64">
        <v>93</v>
      </c>
      <c r="C4" s="38">
        <v>40379</v>
      </c>
      <c r="D4" s="18" t="s">
        <v>55</v>
      </c>
      <c r="E4" s="57" t="s">
        <v>37</v>
      </c>
      <c r="F4" s="84" t="s">
        <v>5</v>
      </c>
      <c r="G4" s="57">
        <f>9925+31251.5+43752</f>
        <v>84928.5</v>
      </c>
      <c r="H4" s="22">
        <v>14923704</v>
      </c>
      <c r="I4" s="18">
        <v>40385</v>
      </c>
    </row>
    <row r="5" spans="1:9" ht="12">
      <c r="A5" s="35">
        <v>11</v>
      </c>
      <c r="B5" s="64">
        <v>94</v>
      </c>
      <c r="C5" s="38">
        <v>40413</v>
      </c>
      <c r="D5" s="18" t="s">
        <v>55</v>
      </c>
      <c r="E5" s="57" t="s">
        <v>37</v>
      </c>
      <c r="F5" s="84" t="s">
        <v>11</v>
      </c>
      <c r="G5" s="57">
        <v>9975</v>
      </c>
      <c r="H5" s="22">
        <v>14923704</v>
      </c>
      <c r="I5" s="18">
        <v>40414</v>
      </c>
    </row>
    <row r="6" spans="1:9" ht="12">
      <c r="A6" s="35">
        <v>11</v>
      </c>
      <c r="B6" s="64">
        <v>100</v>
      </c>
      <c r="C6" s="38">
        <v>40564</v>
      </c>
      <c r="D6" s="18" t="s">
        <v>55</v>
      </c>
      <c r="E6" s="57" t="s">
        <v>46</v>
      </c>
      <c r="F6" s="84" t="s">
        <v>28</v>
      </c>
      <c r="G6" s="57">
        <v>120866</v>
      </c>
      <c r="H6" s="22">
        <v>14923704</v>
      </c>
      <c r="I6" s="18">
        <v>40567</v>
      </c>
    </row>
    <row r="7" spans="1:9" ht="12">
      <c r="A7" s="35">
        <v>11</v>
      </c>
      <c r="B7" s="64">
        <v>102</v>
      </c>
      <c r="C7" s="38">
        <v>40620</v>
      </c>
      <c r="D7" s="18" t="s">
        <v>55</v>
      </c>
      <c r="E7" s="57" t="s">
        <v>44</v>
      </c>
      <c r="F7" s="84" t="s">
        <v>75</v>
      </c>
      <c r="G7" s="57">
        <f>139909+140430.04</f>
        <v>280339.04000000004</v>
      </c>
      <c r="H7" s="22">
        <v>14923704</v>
      </c>
      <c r="I7" s="18"/>
    </row>
    <row r="8" spans="1:9" ht="12">
      <c r="A8" s="35">
        <v>11</v>
      </c>
      <c r="B8" s="64">
        <v>102</v>
      </c>
      <c r="C8" s="38">
        <v>40620</v>
      </c>
      <c r="D8" s="18" t="s">
        <v>55</v>
      </c>
      <c r="E8" s="57" t="s">
        <v>42</v>
      </c>
      <c r="F8" s="84">
        <v>609115</v>
      </c>
      <c r="G8" s="57">
        <v>154838</v>
      </c>
      <c r="H8" s="22">
        <v>14923704</v>
      </c>
      <c r="I8" s="18"/>
    </row>
    <row r="9" spans="1:9" ht="12">
      <c r="A9" s="35">
        <v>11</v>
      </c>
      <c r="B9" s="64">
        <v>102</v>
      </c>
      <c r="C9" s="38">
        <v>40620</v>
      </c>
      <c r="D9" s="18" t="s">
        <v>55</v>
      </c>
      <c r="E9" s="57" t="s">
        <v>67</v>
      </c>
      <c r="F9" s="84" t="s">
        <v>76</v>
      </c>
      <c r="G9" s="57">
        <v>176966.66</v>
      </c>
      <c r="H9" s="22">
        <v>14923704</v>
      </c>
      <c r="I9" s="18"/>
    </row>
    <row r="10" spans="1:9" ht="12">
      <c r="A10" s="35">
        <v>11</v>
      </c>
      <c r="B10" s="64">
        <v>105</v>
      </c>
      <c r="C10" s="38">
        <v>40714</v>
      </c>
      <c r="D10" s="18" t="s">
        <v>55</v>
      </c>
      <c r="E10" s="57" t="s">
        <v>46</v>
      </c>
      <c r="F10" s="84" t="s">
        <v>87</v>
      </c>
      <c r="G10" s="57">
        <v>60000</v>
      </c>
      <c r="H10" s="22"/>
      <c r="I10" s="18"/>
    </row>
    <row r="11" spans="1:8" ht="12.75" thickBot="1">
      <c r="A11" s="35"/>
      <c r="B11" s="35"/>
      <c r="C11" s="38"/>
      <c r="D11" s="18"/>
      <c r="F11" s="83"/>
      <c r="H11" s="22"/>
    </row>
    <row r="12" spans="1:9" ht="12.75" thickBot="1">
      <c r="A12" s="54"/>
      <c r="B12" s="46"/>
      <c r="C12" s="47"/>
      <c r="D12" s="47"/>
      <c r="E12" s="46"/>
      <c r="F12" s="85"/>
      <c r="G12" s="48">
        <f>SUM(G4:G11)</f>
        <v>887913.2000000001</v>
      </c>
      <c r="H12" s="51"/>
      <c r="I12" s="91"/>
    </row>
    <row r="14" ht="12">
      <c r="G14" s="17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482"/>
  <sheetViews>
    <sheetView workbookViewId="0" topLeftCell="A1">
      <selection activeCell="F16" sqref="F16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9"/>
      <c r="H1" s="5"/>
      <c r="I1" s="9"/>
      <c r="J1" s="26"/>
    </row>
    <row r="2" ht="12.75" thickBot="1">
      <c r="H2" s="10"/>
    </row>
    <row r="3" spans="1:9" ht="13.5" thickBot="1" thickTop="1">
      <c r="A3" s="15" t="s">
        <v>58</v>
      </c>
      <c r="B3" s="15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ht="12.75" thickTop="1">
      <c r="H4" s="20"/>
    </row>
    <row r="5" ht="12">
      <c r="H5" s="20"/>
    </row>
    <row r="6" ht="12">
      <c r="H6" s="20"/>
    </row>
    <row r="7" ht="12"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J494"/>
  <sheetViews>
    <sheetView tabSelected="1" workbookViewId="0" topLeftCell="A1">
      <selection activeCell="F20" sqref="F20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20.7109375" style="56" customWidth="1"/>
    <col min="7" max="7" width="14.7109375" style="0" customWidth="1"/>
    <col min="8" max="8" width="10.7109375" style="56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21"/>
      <c r="H1" s="21"/>
      <c r="I1" s="9"/>
      <c r="J1" s="26"/>
    </row>
    <row r="2" ht="12.75" thickBot="1">
      <c r="H2" s="21"/>
    </row>
    <row r="3" spans="1:9" ht="13.5" thickBot="1" thickTop="1">
      <c r="A3" s="15" t="s">
        <v>58</v>
      </c>
      <c r="B3" s="15" t="s">
        <v>59</v>
      </c>
      <c r="C3" s="8" t="s">
        <v>60</v>
      </c>
      <c r="D3" s="8" t="s">
        <v>47</v>
      </c>
      <c r="E3" s="3" t="s">
        <v>61</v>
      </c>
      <c r="F3" s="44" t="s">
        <v>65</v>
      </c>
      <c r="G3" s="3" t="s">
        <v>54</v>
      </c>
      <c r="H3" s="44" t="s">
        <v>62</v>
      </c>
      <c r="I3" s="8" t="s">
        <v>63</v>
      </c>
    </row>
    <row r="4" spans="1:10" s="17" customFormat="1" ht="13.5" customHeight="1" thickTop="1">
      <c r="A4" s="35">
        <v>11</v>
      </c>
      <c r="B4" s="64">
        <v>94</v>
      </c>
      <c r="C4" s="18">
        <v>40413</v>
      </c>
      <c r="D4" s="18" t="s">
        <v>66</v>
      </c>
      <c r="E4" s="86" t="s">
        <v>51</v>
      </c>
      <c r="F4" s="82" t="s">
        <v>12</v>
      </c>
      <c r="G4" s="70">
        <v>9209</v>
      </c>
      <c r="H4" s="64">
        <v>14923704</v>
      </c>
      <c r="I4" s="18">
        <v>40414</v>
      </c>
      <c r="J4" s="27"/>
    </row>
    <row r="5" spans="1:10" s="17" customFormat="1" ht="13.5" customHeight="1">
      <c r="A5" s="35">
        <v>11</v>
      </c>
      <c r="B5" s="64">
        <v>101</v>
      </c>
      <c r="C5" s="18">
        <v>40596</v>
      </c>
      <c r="D5" s="18" t="s">
        <v>66</v>
      </c>
      <c r="E5" s="86" t="s">
        <v>51</v>
      </c>
      <c r="F5" s="82" t="s">
        <v>31</v>
      </c>
      <c r="G5" s="70">
        <v>768</v>
      </c>
      <c r="H5" s="64">
        <v>14923704</v>
      </c>
      <c r="I5" s="18">
        <v>40597</v>
      </c>
      <c r="J5" s="27"/>
    </row>
    <row r="6" spans="1:10" s="17" customFormat="1" ht="13.5" customHeight="1" thickBot="1">
      <c r="A6" s="23"/>
      <c r="B6" s="37"/>
      <c r="C6" s="18"/>
      <c r="D6" s="18"/>
      <c r="E6" s="57"/>
      <c r="F6" s="83"/>
      <c r="G6" s="57"/>
      <c r="H6" s="35"/>
      <c r="I6" s="18"/>
      <c r="J6" s="27"/>
    </row>
    <row r="7" spans="1:10" s="17" customFormat="1" ht="12.75" thickBot="1">
      <c r="A7" s="54"/>
      <c r="B7" s="46"/>
      <c r="C7" s="49"/>
      <c r="D7" s="49"/>
      <c r="E7" s="46"/>
      <c r="F7" s="52"/>
      <c r="G7" s="48">
        <f>SUM(G4:G6)</f>
        <v>9977</v>
      </c>
      <c r="H7" s="88"/>
      <c r="I7" s="73"/>
      <c r="J7" s="27"/>
    </row>
    <row r="8" spans="2:8" ht="12">
      <c r="B8" s="24"/>
      <c r="C8" s="19"/>
      <c r="D8" s="19"/>
      <c r="E8" s="17"/>
      <c r="F8" s="45"/>
      <c r="G8" s="17"/>
      <c r="H8" s="34"/>
    </row>
    <row r="9" ht="12">
      <c r="H9" s="34"/>
    </row>
    <row r="10" ht="12">
      <c r="H10" s="34"/>
    </row>
    <row r="11" spans="2:9" s="1" customFormat="1" ht="12">
      <c r="B11" s="93"/>
      <c r="C11" s="94"/>
      <c r="D11" s="94"/>
      <c r="E11" s="1" t="s">
        <v>88</v>
      </c>
      <c r="F11" s="95"/>
      <c r="G11" s="1">
        <f>UMB!G31+UMCP!G17+BSU!G7+UMBC!G12+USM!G7+'Administrative Expenses'!G14</f>
        <v>12752962.25</v>
      </c>
      <c r="H11" s="96"/>
      <c r="I11" s="94"/>
    </row>
    <row r="12" ht="12">
      <c r="H12" s="34"/>
    </row>
    <row r="13" ht="12">
      <c r="H13" s="34"/>
    </row>
    <row r="14" ht="12">
      <c r="H14" s="34"/>
    </row>
    <row r="15" ht="12">
      <c r="H15" s="34"/>
    </row>
    <row r="16" ht="12">
      <c r="H16" s="34"/>
    </row>
    <row r="17" ht="12">
      <c r="H17" s="34"/>
    </row>
    <row r="18" ht="12">
      <c r="H18" s="34"/>
    </row>
    <row r="19" ht="12">
      <c r="H19" s="34"/>
    </row>
    <row r="20" ht="12">
      <c r="H20" s="34"/>
    </row>
    <row r="21" ht="12">
      <c r="H21" s="34"/>
    </row>
    <row r="22" ht="12">
      <c r="H22" s="34"/>
    </row>
    <row r="23" ht="12">
      <c r="H23" s="34"/>
    </row>
    <row r="24" ht="12">
      <c r="H24" s="34"/>
    </row>
    <row r="25" ht="12">
      <c r="H25" s="34"/>
    </row>
    <row r="26" ht="12">
      <c r="H26" s="34"/>
    </row>
    <row r="27" ht="12">
      <c r="H27" s="34"/>
    </row>
    <row r="28" ht="12">
      <c r="H28" s="34"/>
    </row>
    <row r="29" ht="12">
      <c r="H29" s="34"/>
    </row>
    <row r="30" ht="12">
      <c r="H30" s="34"/>
    </row>
    <row r="31" ht="12">
      <c r="H31" s="34"/>
    </row>
    <row r="32" ht="12">
      <c r="H32" s="34"/>
    </row>
    <row r="33" ht="12">
      <c r="H33" s="34"/>
    </row>
    <row r="34" ht="12">
      <c r="H34" s="34"/>
    </row>
    <row r="35" ht="12">
      <c r="H35" s="34"/>
    </row>
    <row r="36" ht="12">
      <c r="H36" s="34"/>
    </row>
    <row r="37" ht="12">
      <c r="H37" s="34"/>
    </row>
    <row r="38" ht="12">
      <c r="H38" s="34"/>
    </row>
    <row r="39" ht="12">
      <c r="H39" s="34"/>
    </row>
    <row r="40" ht="12">
      <c r="H40" s="34"/>
    </row>
    <row r="41" ht="12">
      <c r="H41" s="34"/>
    </row>
    <row r="42" ht="12">
      <c r="H42" s="34"/>
    </row>
    <row r="43" ht="12">
      <c r="H43" s="34"/>
    </row>
    <row r="44" ht="12">
      <c r="H44" s="34"/>
    </row>
    <row r="45" ht="12">
      <c r="H45" s="34"/>
    </row>
    <row r="46" ht="12">
      <c r="H46" s="34"/>
    </row>
    <row r="47" ht="12">
      <c r="H47" s="34"/>
    </row>
    <row r="48" ht="12">
      <c r="H48" s="34"/>
    </row>
    <row r="49" ht="12">
      <c r="H49" s="34"/>
    </row>
    <row r="50" ht="12">
      <c r="H50" s="34"/>
    </row>
    <row r="51" ht="12">
      <c r="H51" s="34"/>
    </row>
    <row r="52" ht="12">
      <c r="H52" s="34"/>
    </row>
    <row r="53" ht="12">
      <c r="H53" s="34"/>
    </row>
    <row r="54" ht="12">
      <c r="H54" s="34"/>
    </row>
    <row r="55" ht="12">
      <c r="H55" s="34"/>
    </row>
    <row r="56" ht="12">
      <c r="H56" s="34"/>
    </row>
    <row r="57" ht="12">
      <c r="H57" s="34"/>
    </row>
    <row r="58" ht="12">
      <c r="H58" s="34"/>
    </row>
    <row r="59" ht="12">
      <c r="H59" s="34"/>
    </row>
    <row r="60" ht="12">
      <c r="H60" s="34"/>
    </row>
    <row r="61" ht="12">
      <c r="H61" s="34"/>
    </row>
    <row r="62" ht="12">
      <c r="H62" s="34"/>
    </row>
    <row r="63" ht="12">
      <c r="H63" s="34"/>
    </row>
    <row r="64" ht="12">
      <c r="H64" s="34"/>
    </row>
    <row r="65" ht="12">
      <c r="H65" s="34"/>
    </row>
    <row r="66" ht="12">
      <c r="H66" s="34"/>
    </row>
    <row r="67" ht="12">
      <c r="H67" s="34"/>
    </row>
    <row r="68" ht="12">
      <c r="H68" s="34"/>
    </row>
    <row r="69" ht="12">
      <c r="H69" s="34"/>
    </row>
    <row r="70" ht="12">
      <c r="H70" s="34"/>
    </row>
    <row r="71" ht="12">
      <c r="H71" s="34"/>
    </row>
    <row r="72" ht="12">
      <c r="H72" s="34"/>
    </row>
    <row r="73" ht="12">
      <c r="H73" s="34"/>
    </row>
    <row r="74" ht="12">
      <c r="H74" s="34"/>
    </row>
    <row r="75" ht="12">
      <c r="H75" s="34"/>
    </row>
    <row r="76" ht="12">
      <c r="H76" s="34"/>
    </row>
    <row r="77" ht="12">
      <c r="H77" s="34"/>
    </row>
    <row r="78" ht="12">
      <c r="H78" s="34"/>
    </row>
    <row r="79" ht="12">
      <c r="H79" s="34"/>
    </row>
    <row r="80" ht="12">
      <c r="H80" s="34"/>
    </row>
    <row r="81" ht="12">
      <c r="H81" s="34"/>
    </row>
    <row r="82" ht="12">
      <c r="H82" s="34"/>
    </row>
    <row r="83" ht="12">
      <c r="H83" s="34"/>
    </row>
    <row r="84" ht="12">
      <c r="H84" s="34"/>
    </row>
    <row r="85" ht="12">
      <c r="H85" s="34"/>
    </row>
    <row r="86" ht="12">
      <c r="H86" s="34"/>
    </row>
    <row r="87" ht="12">
      <c r="H87" s="34"/>
    </row>
    <row r="88" ht="12">
      <c r="H88" s="34"/>
    </row>
    <row r="89" ht="12">
      <c r="H89" s="34"/>
    </row>
    <row r="90" ht="12">
      <c r="H90" s="34"/>
    </row>
    <row r="91" ht="12">
      <c r="H91" s="34"/>
    </row>
    <row r="92" ht="12">
      <c r="H92" s="34"/>
    </row>
    <row r="93" ht="12">
      <c r="H93" s="34"/>
    </row>
    <row r="94" ht="12">
      <c r="H94" s="34"/>
    </row>
    <row r="95" ht="12">
      <c r="H95" s="34"/>
    </row>
    <row r="96" ht="12">
      <c r="H96" s="34"/>
    </row>
    <row r="97" ht="12">
      <c r="H97" s="34"/>
    </row>
    <row r="98" ht="12">
      <c r="H98" s="34"/>
    </row>
    <row r="99" ht="12">
      <c r="H99" s="34"/>
    </row>
    <row r="100" ht="12">
      <c r="H100" s="34"/>
    </row>
    <row r="101" ht="12">
      <c r="H101" s="34"/>
    </row>
    <row r="102" ht="12">
      <c r="H102" s="34"/>
    </row>
    <row r="103" ht="12">
      <c r="H103" s="34"/>
    </row>
    <row r="104" ht="12">
      <c r="H104" s="34"/>
    </row>
    <row r="105" ht="12">
      <c r="H105" s="34"/>
    </row>
    <row r="106" ht="12">
      <c r="H106" s="34"/>
    </row>
    <row r="107" ht="12">
      <c r="H107" s="34"/>
    </row>
    <row r="108" ht="12">
      <c r="H108" s="34"/>
    </row>
    <row r="109" ht="12">
      <c r="H109" s="34"/>
    </row>
    <row r="110" ht="12">
      <c r="H110" s="34"/>
    </row>
    <row r="111" ht="12">
      <c r="H111" s="34"/>
    </row>
    <row r="112" ht="12">
      <c r="H112" s="34"/>
    </row>
    <row r="113" ht="12">
      <c r="H113" s="34"/>
    </row>
    <row r="114" ht="12">
      <c r="H114" s="34"/>
    </row>
    <row r="115" ht="12">
      <c r="H115" s="34"/>
    </row>
    <row r="116" ht="12">
      <c r="H116" s="34"/>
    </row>
    <row r="117" ht="12">
      <c r="H117" s="34"/>
    </row>
    <row r="118" ht="12">
      <c r="H118" s="34"/>
    </row>
    <row r="119" ht="12">
      <c r="H119" s="34"/>
    </row>
    <row r="120" ht="12">
      <c r="H120" s="34"/>
    </row>
    <row r="121" ht="12">
      <c r="H121" s="34"/>
    </row>
    <row r="122" ht="12">
      <c r="H122" s="34"/>
    </row>
    <row r="123" ht="12">
      <c r="H123" s="34"/>
    </row>
    <row r="124" ht="12">
      <c r="H124" s="34"/>
    </row>
    <row r="125" ht="12">
      <c r="H125" s="34"/>
    </row>
    <row r="126" ht="12">
      <c r="H126" s="34"/>
    </row>
    <row r="127" ht="12">
      <c r="H127" s="34"/>
    </row>
    <row r="128" ht="12">
      <c r="H128" s="34"/>
    </row>
    <row r="129" ht="12">
      <c r="H129" s="34"/>
    </row>
    <row r="130" ht="12">
      <c r="H130" s="34"/>
    </row>
    <row r="131" ht="12">
      <c r="H131" s="34"/>
    </row>
    <row r="132" ht="12">
      <c r="H132" s="34"/>
    </row>
    <row r="133" ht="12">
      <c r="H133" s="34"/>
    </row>
    <row r="134" ht="12">
      <c r="H134" s="34"/>
    </row>
    <row r="135" ht="12">
      <c r="H135" s="34"/>
    </row>
    <row r="136" ht="12">
      <c r="H136" s="34"/>
    </row>
    <row r="137" ht="12">
      <c r="H137" s="34"/>
    </row>
    <row r="138" ht="12">
      <c r="H138" s="34"/>
    </row>
    <row r="139" ht="12">
      <c r="H139" s="34"/>
    </row>
    <row r="140" ht="12">
      <c r="H140" s="34"/>
    </row>
    <row r="141" ht="12">
      <c r="H141" s="34"/>
    </row>
    <row r="142" ht="12">
      <c r="H142" s="34"/>
    </row>
    <row r="143" ht="12">
      <c r="H143" s="34"/>
    </row>
    <row r="144" ht="12">
      <c r="H144" s="34"/>
    </row>
    <row r="145" ht="12">
      <c r="H145" s="34"/>
    </row>
    <row r="146" ht="12">
      <c r="H146" s="34"/>
    </row>
    <row r="147" ht="12">
      <c r="H147" s="34"/>
    </row>
    <row r="148" ht="12">
      <c r="H148" s="34"/>
    </row>
    <row r="149" ht="12">
      <c r="H149" s="34"/>
    </row>
    <row r="150" ht="12">
      <c r="H150" s="34"/>
    </row>
    <row r="151" ht="12">
      <c r="H151" s="34"/>
    </row>
    <row r="152" ht="12">
      <c r="H152" s="34"/>
    </row>
    <row r="153" ht="12">
      <c r="H153" s="34"/>
    </row>
    <row r="154" ht="12">
      <c r="H154" s="34"/>
    </row>
    <row r="155" ht="12">
      <c r="H155" s="34"/>
    </row>
    <row r="156" ht="12">
      <c r="H156" s="34"/>
    </row>
    <row r="157" ht="12">
      <c r="H157" s="34"/>
    </row>
    <row r="158" ht="12">
      <c r="H158" s="34"/>
    </row>
    <row r="159" ht="12">
      <c r="H159" s="34"/>
    </row>
    <row r="160" ht="12">
      <c r="H160" s="34"/>
    </row>
    <row r="161" ht="12">
      <c r="H161" s="34"/>
    </row>
    <row r="162" ht="12">
      <c r="H162" s="34"/>
    </row>
    <row r="163" ht="12">
      <c r="H163" s="34"/>
    </row>
    <row r="164" ht="12">
      <c r="H164" s="34"/>
    </row>
    <row r="165" ht="12">
      <c r="H165" s="34"/>
    </row>
    <row r="166" ht="12">
      <c r="H166" s="34"/>
    </row>
    <row r="167" ht="12">
      <c r="H167" s="34"/>
    </row>
    <row r="168" ht="12">
      <c r="H168" s="34"/>
    </row>
    <row r="169" ht="12">
      <c r="H169" s="34"/>
    </row>
    <row r="170" ht="12">
      <c r="H170" s="34"/>
    </row>
    <row r="171" ht="12">
      <c r="H171" s="34"/>
    </row>
    <row r="172" ht="12">
      <c r="H172" s="34"/>
    </row>
    <row r="173" ht="12">
      <c r="H173" s="34"/>
    </row>
    <row r="174" ht="12">
      <c r="H174" s="34"/>
    </row>
    <row r="175" ht="12">
      <c r="H175" s="34"/>
    </row>
    <row r="176" ht="12">
      <c r="H176" s="34"/>
    </row>
    <row r="177" ht="12">
      <c r="H177" s="34"/>
    </row>
    <row r="178" ht="12">
      <c r="H178" s="34"/>
    </row>
    <row r="179" ht="12">
      <c r="H179" s="34"/>
    </row>
    <row r="180" ht="12">
      <c r="H180" s="34"/>
    </row>
    <row r="181" ht="12">
      <c r="H181" s="34"/>
    </row>
    <row r="182" ht="12">
      <c r="H182" s="34"/>
    </row>
    <row r="183" ht="12">
      <c r="H183" s="34"/>
    </row>
    <row r="184" ht="12">
      <c r="H184" s="34"/>
    </row>
    <row r="185" ht="12">
      <c r="H185" s="34"/>
    </row>
    <row r="186" ht="12">
      <c r="H186" s="34"/>
    </row>
    <row r="187" ht="12">
      <c r="H187" s="34"/>
    </row>
    <row r="188" ht="12">
      <c r="H188" s="34"/>
    </row>
    <row r="189" ht="12">
      <c r="H189" s="34"/>
    </row>
    <row r="190" ht="12">
      <c r="H190" s="34"/>
    </row>
    <row r="191" ht="12">
      <c r="H191" s="34"/>
    </row>
    <row r="192" ht="12">
      <c r="H192" s="34"/>
    </row>
    <row r="193" ht="12">
      <c r="H193" s="34"/>
    </row>
    <row r="194" ht="12">
      <c r="H194" s="34"/>
    </row>
    <row r="195" ht="12">
      <c r="H195" s="34"/>
    </row>
    <row r="196" ht="12">
      <c r="H196" s="34"/>
    </row>
    <row r="197" ht="12">
      <c r="H197" s="34"/>
    </row>
    <row r="198" ht="12">
      <c r="H198" s="34"/>
    </row>
    <row r="199" ht="12">
      <c r="H199" s="34"/>
    </row>
    <row r="200" ht="12">
      <c r="H200" s="34"/>
    </row>
    <row r="201" ht="12">
      <c r="H201" s="34"/>
    </row>
    <row r="202" ht="12">
      <c r="H202" s="34"/>
    </row>
    <row r="203" ht="12">
      <c r="H203" s="34"/>
    </row>
    <row r="204" ht="12">
      <c r="H204" s="34"/>
    </row>
    <row r="205" ht="12">
      <c r="H205" s="34"/>
    </row>
    <row r="206" ht="12">
      <c r="H206" s="34"/>
    </row>
    <row r="207" ht="12">
      <c r="H207" s="34"/>
    </row>
    <row r="208" ht="12">
      <c r="H208" s="34"/>
    </row>
    <row r="209" ht="12">
      <c r="H209" s="34"/>
    </row>
    <row r="210" ht="12">
      <c r="H210" s="34"/>
    </row>
    <row r="211" ht="12">
      <c r="H211" s="34"/>
    </row>
    <row r="212" ht="12">
      <c r="H212" s="34"/>
    </row>
    <row r="213" ht="12">
      <c r="H213" s="34"/>
    </row>
    <row r="214" ht="12">
      <c r="H214" s="34"/>
    </row>
    <row r="215" ht="12">
      <c r="H215" s="34"/>
    </row>
    <row r="216" ht="12">
      <c r="H216" s="34"/>
    </row>
    <row r="217" ht="12">
      <c r="H217" s="34"/>
    </row>
    <row r="218" ht="12">
      <c r="H218" s="34"/>
    </row>
    <row r="219" ht="12">
      <c r="H219" s="34"/>
    </row>
    <row r="220" ht="12">
      <c r="H220" s="34"/>
    </row>
    <row r="221" ht="12">
      <c r="H221" s="34"/>
    </row>
    <row r="222" ht="12">
      <c r="H222" s="34"/>
    </row>
    <row r="223" ht="12">
      <c r="H223" s="34"/>
    </row>
    <row r="224" ht="12">
      <c r="H224" s="34"/>
    </row>
    <row r="225" ht="12">
      <c r="H225" s="34"/>
    </row>
    <row r="226" ht="12">
      <c r="H226" s="34"/>
    </row>
    <row r="227" ht="12">
      <c r="H227" s="34"/>
    </row>
    <row r="228" ht="12">
      <c r="H228" s="34"/>
    </row>
    <row r="229" ht="12">
      <c r="H229" s="34"/>
    </row>
    <row r="230" ht="12">
      <c r="H230" s="34"/>
    </row>
    <row r="231" ht="12">
      <c r="H231" s="34"/>
    </row>
    <row r="232" ht="12">
      <c r="H232" s="34"/>
    </row>
    <row r="233" ht="12">
      <c r="H233" s="34"/>
    </row>
    <row r="234" ht="12">
      <c r="H234" s="34"/>
    </row>
    <row r="235" ht="12">
      <c r="H235" s="34"/>
    </row>
    <row r="236" ht="12">
      <c r="H236" s="34"/>
    </row>
    <row r="237" ht="12">
      <c r="H237" s="34"/>
    </row>
    <row r="238" ht="12">
      <c r="H238" s="34"/>
    </row>
    <row r="239" ht="12">
      <c r="H239" s="34"/>
    </row>
    <row r="240" ht="12">
      <c r="H240" s="34"/>
    </row>
    <row r="241" ht="12">
      <c r="H241" s="34"/>
    </row>
    <row r="242" ht="12">
      <c r="H242" s="34"/>
    </row>
    <row r="243" ht="12">
      <c r="H243" s="34"/>
    </row>
    <row r="244" ht="12">
      <c r="H244" s="34"/>
    </row>
    <row r="245" ht="12">
      <c r="H245" s="34"/>
    </row>
    <row r="246" ht="12">
      <c r="H246" s="34"/>
    </row>
    <row r="247" ht="12">
      <c r="H247" s="34"/>
    </row>
    <row r="248" ht="12">
      <c r="H248" s="34"/>
    </row>
    <row r="249" ht="12">
      <c r="H249" s="34"/>
    </row>
    <row r="250" ht="12">
      <c r="H250" s="34"/>
    </row>
    <row r="251" ht="12">
      <c r="H251" s="34"/>
    </row>
    <row r="252" ht="12">
      <c r="H252" s="34"/>
    </row>
    <row r="253" ht="12">
      <c r="H253" s="34"/>
    </row>
    <row r="254" ht="12">
      <c r="H254" s="34"/>
    </row>
    <row r="255" ht="12">
      <c r="H255" s="34"/>
    </row>
    <row r="256" ht="12">
      <c r="H256" s="34"/>
    </row>
    <row r="257" ht="12">
      <c r="H257" s="34"/>
    </row>
    <row r="258" ht="12">
      <c r="H258" s="34"/>
    </row>
    <row r="259" ht="12">
      <c r="H259" s="34"/>
    </row>
    <row r="260" ht="12">
      <c r="H260" s="34"/>
    </row>
    <row r="261" ht="12">
      <c r="H261" s="34"/>
    </row>
    <row r="262" ht="12">
      <c r="H262" s="34"/>
    </row>
    <row r="263" ht="12">
      <c r="H263" s="34"/>
    </row>
    <row r="264" ht="12">
      <c r="H264" s="34"/>
    </row>
    <row r="265" ht="12">
      <c r="H265" s="34"/>
    </row>
    <row r="266" ht="12">
      <c r="H266" s="34"/>
    </row>
    <row r="267" ht="12">
      <c r="H267" s="34"/>
    </row>
    <row r="268" ht="12">
      <c r="H268" s="34"/>
    </row>
    <row r="269" ht="12">
      <c r="H269" s="34"/>
    </row>
    <row r="270" ht="12">
      <c r="H270" s="34"/>
    </row>
    <row r="271" ht="12">
      <c r="H271" s="34"/>
    </row>
    <row r="272" ht="12">
      <c r="H272" s="34"/>
    </row>
    <row r="273" ht="12">
      <c r="H273" s="34"/>
    </row>
    <row r="274" ht="12">
      <c r="H274" s="34"/>
    </row>
    <row r="275" ht="12">
      <c r="H275" s="34"/>
    </row>
    <row r="276" ht="12">
      <c r="H276" s="34"/>
    </row>
    <row r="277" ht="12">
      <c r="H277" s="34"/>
    </row>
    <row r="278" ht="12">
      <c r="H278" s="34"/>
    </row>
    <row r="279" ht="12">
      <c r="H279" s="34"/>
    </row>
    <row r="280" ht="12">
      <c r="H280" s="34"/>
    </row>
    <row r="281" ht="12">
      <c r="H281" s="34"/>
    </row>
    <row r="282" ht="12">
      <c r="H282" s="34"/>
    </row>
    <row r="283" ht="12">
      <c r="H283" s="34"/>
    </row>
    <row r="284" ht="12">
      <c r="H284" s="34"/>
    </row>
    <row r="285" ht="12">
      <c r="H285" s="34"/>
    </row>
    <row r="286" ht="12">
      <c r="H286" s="34"/>
    </row>
    <row r="287" ht="12">
      <c r="H287" s="34"/>
    </row>
    <row r="288" ht="12">
      <c r="H288" s="34"/>
    </row>
    <row r="289" ht="12">
      <c r="H289" s="34"/>
    </row>
    <row r="290" ht="12">
      <c r="H290" s="34"/>
    </row>
    <row r="291" ht="12">
      <c r="H291" s="34"/>
    </row>
    <row r="292" ht="12">
      <c r="H292" s="34"/>
    </row>
    <row r="293" ht="12">
      <c r="H293" s="34"/>
    </row>
    <row r="294" ht="12">
      <c r="H294" s="34"/>
    </row>
    <row r="295" ht="12">
      <c r="H295" s="34"/>
    </row>
    <row r="296" ht="12">
      <c r="H296" s="34"/>
    </row>
    <row r="297" ht="12">
      <c r="H297" s="34"/>
    </row>
    <row r="298" ht="12">
      <c r="H298" s="34"/>
    </row>
    <row r="299" ht="12">
      <c r="H299" s="34"/>
    </row>
    <row r="300" ht="12">
      <c r="H300" s="34"/>
    </row>
    <row r="301" ht="12">
      <c r="H301" s="34"/>
    </row>
    <row r="302" ht="12">
      <c r="H302" s="34"/>
    </row>
    <row r="303" ht="12">
      <c r="H303" s="34"/>
    </row>
    <row r="304" ht="12">
      <c r="H304" s="34"/>
    </row>
    <row r="305" ht="12">
      <c r="H305" s="34"/>
    </row>
    <row r="306" ht="12">
      <c r="H306" s="34"/>
    </row>
    <row r="307" ht="12">
      <c r="H307" s="34"/>
    </row>
    <row r="308" ht="12">
      <c r="H308" s="34"/>
    </row>
    <row r="309" ht="12">
      <c r="H309" s="34"/>
    </row>
    <row r="310" ht="12">
      <c r="H310" s="34"/>
    </row>
    <row r="311" ht="12">
      <c r="H311" s="34"/>
    </row>
    <row r="312" ht="12">
      <c r="H312" s="34"/>
    </row>
    <row r="313" ht="12">
      <c r="H313" s="34"/>
    </row>
    <row r="314" ht="12">
      <c r="H314" s="34"/>
    </row>
    <row r="315" ht="12">
      <c r="H315" s="34"/>
    </row>
    <row r="316" ht="12">
      <c r="H316" s="34"/>
    </row>
    <row r="317" ht="12">
      <c r="H317" s="34"/>
    </row>
    <row r="318" ht="12">
      <c r="H318" s="34"/>
    </row>
    <row r="319" ht="12">
      <c r="H319" s="34"/>
    </row>
    <row r="320" ht="12">
      <c r="H320" s="34"/>
    </row>
    <row r="321" ht="12">
      <c r="H321" s="34"/>
    </row>
    <row r="322" ht="12">
      <c r="H322" s="34"/>
    </row>
    <row r="323" ht="12">
      <c r="H323" s="34"/>
    </row>
    <row r="324" ht="12">
      <c r="H324" s="34"/>
    </row>
    <row r="325" ht="12">
      <c r="H325" s="34"/>
    </row>
    <row r="326" ht="12">
      <c r="H326" s="34"/>
    </row>
    <row r="327" ht="12">
      <c r="H327" s="34"/>
    </row>
    <row r="328" ht="12">
      <c r="H328" s="34"/>
    </row>
    <row r="329" ht="12">
      <c r="H329" s="34"/>
    </row>
    <row r="330" ht="12">
      <c r="H330" s="34"/>
    </row>
    <row r="331" ht="12">
      <c r="H331" s="34"/>
    </row>
    <row r="332" ht="12">
      <c r="H332" s="34"/>
    </row>
    <row r="333" ht="12">
      <c r="H333" s="34"/>
    </row>
    <row r="334" ht="12">
      <c r="H334" s="34"/>
    </row>
    <row r="335" ht="12">
      <c r="H335" s="34"/>
    </row>
    <row r="336" ht="12">
      <c r="H336" s="34"/>
    </row>
    <row r="337" ht="12">
      <c r="H337" s="34"/>
    </row>
    <row r="338" ht="12">
      <c r="H338" s="34"/>
    </row>
    <row r="339" ht="12">
      <c r="H339" s="34"/>
    </row>
    <row r="340" ht="12">
      <c r="H340" s="34"/>
    </row>
    <row r="341" ht="12">
      <c r="H341" s="34"/>
    </row>
    <row r="342" ht="12">
      <c r="H342" s="34"/>
    </row>
    <row r="343" ht="12">
      <c r="H343" s="34"/>
    </row>
    <row r="344" ht="12">
      <c r="H344" s="34"/>
    </row>
    <row r="345" ht="12">
      <c r="H345" s="34"/>
    </row>
    <row r="346" ht="12">
      <c r="H346" s="34"/>
    </row>
    <row r="347" ht="12">
      <c r="H347" s="34"/>
    </row>
    <row r="348" ht="12">
      <c r="H348" s="34"/>
    </row>
    <row r="349" ht="12">
      <c r="H349" s="34"/>
    </row>
    <row r="350" ht="12">
      <c r="H350" s="34"/>
    </row>
    <row r="351" ht="12">
      <c r="H351" s="34"/>
    </row>
    <row r="352" ht="12">
      <c r="H352" s="34"/>
    </row>
    <row r="353" ht="12">
      <c r="H353" s="34"/>
    </row>
    <row r="354" ht="12">
      <c r="H354" s="34"/>
    </row>
    <row r="355" ht="12">
      <c r="H355" s="34"/>
    </row>
    <row r="356" ht="12">
      <c r="H356" s="34"/>
    </row>
    <row r="357" ht="12">
      <c r="H357" s="34"/>
    </row>
    <row r="358" ht="12">
      <c r="H358" s="34"/>
    </row>
    <row r="359" ht="12">
      <c r="H359" s="34"/>
    </row>
    <row r="360" ht="12">
      <c r="H360" s="34"/>
    </row>
    <row r="361" ht="12">
      <c r="H361" s="34"/>
    </row>
    <row r="362" ht="12">
      <c r="H362" s="34"/>
    </row>
    <row r="363" ht="12">
      <c r="H363" s="34"/>
    </row>
    <row r="364" ht="12">
      <c r="H364" s="34"/>
    </row>
    <row r="365" ht="12">
      <c r="H365" s="34"/>
    </row>
    <row r="366" ht="12">
      <c r="H366" s="34"/>
    </row>
    <row r="367" ht="12">
      <c r="H367" s="34"/>
    </row>
    <row r="368" ht="12">
      <c r="H368" s="34"/>
    </row>
    <row r="369" ht="12">
      <c r="H369" s="34"/>
    </row>
    <row r="370" ht="12">
      <c r="H370" s="34"/>
    </row>
    <row r="371" ht="12">
      <c r="H371" s="34"/>
    </row>
    <row r="372" ht="12">
      <c r="H372" s="34"/>
    </row>
    <row r="373" ht="12">
      <c r="H373" s="34"/>
    </row>
    <row r="374" ht="12">
      <c r="H374" s="34"/>
    </row>
    <row r="375" ht="12">
      <c r="H375" s="34"/>
    </row>
    <row r="376" ht="12">
      <c r="H376" s="34"/>
    </row>
    <row r="377" ht="12">
      <c r="H377" s="34"/>
    </row>
    <row r="378" ht="12">
      <c r="H378" s="34"/>
    </row>
    <row r="379" ht="12">
      <c r="H379" s="34"/>
    </row>
    <row r="380" ht="12">
      <c r="H380" s="34"/>
    </row>
    <row r="381" ht="12">
      <c r="H381" s="34"/>
    </row>
    <row r="382" ht="12">
      <c r="H382" s="34"/>
    </row>
    <row r="383" ht="12">
      <c r="H383" s="34"/>
    </row>
    <row r="384" ht="12">
      <c r="H384" s="34"/>
    </row>
    <row r="385" ht="12">
      <c r="H385" s="34"/>
    </row>
    <row r="386" ht="12">
      <c r="H386" s="34"/>
    </row>
    <row r="387" ht="12">
      <c r="H387" s="34"/>
    </row>
    <row r="388" ht="12">
      <c r="H388" s="34"/>
    </row>
    <row r="389" ht="12">
      <c r="H389" s="34"/>
    </row>
    <row r="390" ht="12">
      <c r="H390" s="34"/>
    </row>
    <row r="391" ht="12">
      <c r="H391" s="34"/>
    </row>
    <row r="392" ht="12">
      <c r="H392" s="34"/>
    </row>
    <row r="393" ht="12">
      <c r="H393" s="34"/>
    </row>
    <row r="394" ht="12">
      <c r="H394" s="34"/>
    </row>
    <row r="395" ht="12">
      <c r="H395" s="34"/>
    </row>
    <row r="396" ht="12">
      <c r="H396" s="34"/>
    </row>
    <row r="397" ht="12">
      <c r="H397" s="34"/>
    </row>
    <row r="398" ht="12">
      <c r="H398" s="34"/>
    </row>
    <row r="399" ht="12">
      <c r="H399" s="34"/>
    </row>
    <row r="400" ht="12">
      <c r="H400" s="34"/>
    </row>
    <row r="401" ht="12">
      <c r="H401" s="34"/>
    </row>
    <row r="402" ht="12">
      <c r="H402" s="34"/>
    </row>
    <row r="403" ht="12">
      <c r="H403" s="34"/>
    </row>
    <row r="404" ht="12">
      <c r="H404" s="34"/>
    </row>
    <row r="405" ht="12">
      <c r="H405" s="34"/>
    </row>
    <row r="406" ht="12">
      <c r="H406" s="34"/>
    </row>
    <row r="407" ht="12">
      <c r="H407" s="34"/>
    </row>
    <row r="408" ht="12">
      <c r="H408" s="34"/>
    </row>
    <row r="409" ht="12">
      <c r="H409" s="34"/>
    </row>
    <row r="410" ht="12">
      <c r="H410" s="34"/>
    </row>
    <row r="411" ht="12">
      <c r="H411" s="34"/>
    </row>
    <row r="412" ht="12">
      <c r="H412" s="34"/>
    </row>
    <row r="413" ht="12">
      <c r="H413" s="34"/>
    </row>
    <row r="414" ht="12">
      <c r="H414" s="34"/>
    </row>
    <row r="415" ht="12">
      <c r="H415" s="34"/>
    </row>
    <row r="416" ht="12">
      <c r="H416" s="34"/>
    </row>
    <row r="417" ht="12">
      <c r="H417" s="34"/>
    </row>
    <row r="418" ht="12">
      <c r="H418" s="34"/>
    </row>
    <row r="419" ht="12">
      <c r="H419" s="34"/>
    </row>
    <row r="420" ht="12">
      <c r="H420" s="34"/>
    </row>
    <row r="421" ht="12">
      <c r="H421" s="34"/>
    </row>
    <row r="422" ht="12">
      <c r="H422" s="34"/>
    </row>
    <row r="423" ht="12">
      <c r="H423" s="34"/>
    </row>
    <row r="424" ht="12">
      <c r="H424" s="34"/>
    </row>
    <row r="425" ht="12">
      <c r="H425" s="34"/>
    </row>
    <row r="426" ht="12">
      <c r="H426" s="34"/>
    </row>
    <row r="427" ht="12">
      <c r="H427" s="34"/>
    </row>
    <row r="428" ht="12">
      <c r="H428" s="34"/>
    </row>
    <row r="429" ht="12">
      <c r="H429" s="34"/>
    </row>
    <row r="430" ht="12">
      <c r="H430" s="34"/>
    </row>
    <row r="431" ht="12">
      <c r="H431" s="34"/>
    </row>
    <row r="432" ht="12">
      <c r="H432" s="34"/>
    </row>
    <row r="433" ht="12">
      <c r="H433" s="34"/>
    </row>
    <row r="434" ht="12">
      <c r="H434" s="34"/>
    </row>
    <row r="435" ht="12">
      <c r="H435" s="34"/>
    </row>
    <row r="436" ht="12">
      <c r="H436" s="34"/>
    </row>
    <row r="437" ht="12">
      <c r="H437" s="34"/>
    </row>
    <row r="438" ht="12">
      <c r="H438" s="34"/>
    </row>
    <row r="439" ht="12">
      <c r="H439" s="34"/>
    </row>
    <row r="440" ht="12">
      <c r="H440" s="34"/>
    </row>
    <row r="441" ht="12">
      <c r="H441" s="34"/>
    </row>
    <row r="442" ht="12">
      <c r="H442" s="34"/>
    </row>
    <row r="443" ht="12">
      <c r="H443" s="34"/>
    </row>
    <row r="444" ht="12">
      <c r="H444" s="34"/>
    </row>
    <row r="445" ht="12">
      <c r="H445" s="34"/>
    </row>
    <row r="446" ht="12">
      <c r="H446" s="34"/>
    </row>
    <row r="447" ht="12">
      <c r="H447" s="34"/>
    </row>
    <row r="448" ht="12">
      <c r="H448" s="34"/>
    </row>
    <row r="449" ht="12">
      <c r="H449" s="34"/>
    </row>
    <row r="450" ht="12">
      <c r="H450" s="34"/>
    </row>
    <row r="451" ht="12">
      <c r="H451" s="34"/>
    </row>
    <row r="452" ht="12">
      <c r="H452" s="34"/>
    </row>
    <row r="453" ht="12">
      <c r="H453" s="34"/>
    </row>
    <row r="454" ht="12">
      <c r="H454" s="34"/>
    </row>
    <row r="455" ht="12">
      <c r="H455" s="34"/>
    </row>
    <row r="456" ht="12">
      <c r="H456" s="34"/>
    </row>
    <row r="457" ht="12">
      <c r="H457" s="34"/>
    </row>
    <row r="458" ht="12">
      <c r="H458" s="34"/>
    </row>
    <row r="459" ht="12">
      <c r="H459" s="34"/>
    </row>
    <row r="460" ht="12">
      <c r="H460" s="34"/>
    </row>
    <row r="461" ht="12">
      <c r="H461" s="34"/>
    </row>
    <row r="462" ht="12">
      <c r="H462" s="34"/>
    </row>
    <row r="463" ht="12">
      <c r="H463" s="34"/>
    </row>
    <row r="464" ht="12">
      <c r="H464" s="34"/>
    </row>
    <row r="465" ht="12">
      <c r="H465" s="34"/>
    </row>
    <row r="466" ht="12">
      <c r="H466" s="34"/>
    </row>
    <row r="467" ht="12">
      <c r="H467" s="34"/>
    </row>
    <row r="468" ht="12">
      <c r="H468" s="34"/>
    </row>
    <row r="469" ht="12">
      <c r="H469" s="34"/>
    </row>
    <row r="470" ht="12">
      <c r="H470" s="34"/>
    </row>
    <row r="471" ht="12">
      <c r="H471" s="34"/>
    </row>
    <row r="472" ht="12">
      <c r="H472" s="34"/>
    </row>
    <row r="473" ht="12">
      <c r="H473" s="34"/>
    </row>
    <row r="474" ht="12">
      <c r="H474" s="34"/>
    </row>
    <row r="475" ht="12">
      <c r="H475" s="34"/>
    </row>
    <row r="476" ht="12">
      <c r="H476" s="34"/>
    </row>
    <row r="477" ht="12">
      <c r="H477" s="34"/>
    </row>
    <row r="478" ht="12">
      <c r="H478" s="34"/>
    </row>
    <row r="479" ht="12">
      <c r="H479" s="34"/>
    </row>
    <row r="480" ht="12">
      <c r="H480" s="34"/>
    </row>
    <row r="481" ht="12">
      <c r="H481" s="34"/>
    </row>
    <row r="482" ht="12">
      <c r="H482" s="34"/>
    </row>
    <row r="483" ht="12">
      <c r="H483" s="34"/>
    </row>
    <row r="484" ht="12">
      <c r="H484" s="34"/>
    </row>
    <row r="485" ht="12">
      <c r="H485" s="34"/>
    </row>
    <row r="486" ht="12">
      <c r="H486" s="34"/>
    </row>
    <row r="487" ht="12">
      <c r="H487" s="34"/>
    </row>
    <row r="488" ht="12">
      <c r="H488" s="34"/>
    </row>
    <row r="489" ht="12">
      <c r="H489" s="34"/>
    </row>
    <row r="490" ht="12">
      <c r="H490" s="34"/>
    </row>
    <row r="491" ht="12">
      <c r="H491" s="34"/>
    </row>
    <row r="492" ht="12">
      <c r="H492" s="34"/>
    </row>
    <row r="493" ht="12">
      <c r="H493" s="34"/>
    </row>
    <row r="494" ht="12">
      <c r="H494" s="34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G19" sqref="G19"/>
    </sheetView>
  </sheetViews>
  <sheetFormatPr defaultColWidth="8.8515625" defaultRowHeight="12.75"/>
  <cols>
    <col min="1" max="1" width="3.7109375" style="5" customWidth="1"/>
    <col min="2" max="2" width="5.7109375" style="21" customWidth="1"/>
    <col min="3" max="3" width="9.7109375" style="60" bestFit="1" customWidth="1"/>
    <col min="4" max="4" width="12.7109375" style="9" customWidth="1"/>
    <col min="5" max="5" width="32.00390625" style="0" customWidth="1"/>
    <col min="6" max="6" width="25.7109375" style="0" customWidth="1"/>
    <col min="7" max="7" width="14.7109375" style="36" customWidth="1"/>
    <col min="8" max="8" width="10.7109375" style="14" customWidth="1"/>
    <col min="9" max="9" width="9.7109375" style="9" customWidth="1"/>
  </cols>
  <sheetData>
    <row r="1" spans="2:10" ht="12">
      <c r="B1" s="1" t="s">
        <v>49</v>
      </c>
      <c r="C1" s="9"/>
      <c r="F1" s="9"/>
      <c r="G1"/>
      <c r="H1" s="5"/>
      <c r="J1" s="26"/>
    </row>
    <row r="2" ht="12.75" thickBot="1">
      <c r="H2" s="10"/>
    </row>
    <row r="3" spans="1:9" ht="13.5" thickBot="1" thickTop="1">
      <c r="A3" s="16" t="s">
        <v>58</v>
      </c>
      <c r="B3" s="16" t="s">
        <v>59</v>
      </c>
      <c r="C3" s="58" t="s">
        <v>60</v>
      </c>
      <c r="D3" s="8" t="s">
        <v>47</v>
      </c>
      <c r="E3" s="3" t="s">
        <v>61</v>
      </c>
      <c r="F3" s="3" t="s">
        <v>65</v>
      </c>
      <c r="G3" s="39" t="s">
        <v>54</v>
      </c>
      <c r="H3" s="11" t="s">
        <v>62</v>
      </c>
      <c r="I3" s="8" t="s">
        <v>63</v>
      </c>
    </row>
    <row r="4" spans="1:9" ht="12.75" thickTop="1">
      <c r="A4" s="35">
        <v>11</v>
      </c>
      <c r="B4" s="37">
        <v>93</v>
      </c>
      <c r="C4" s="75">
        <v>40379</v>
      </c>
      <c r="D4" s="40" t="s">
        <v>48</v>
      </c>
      <c r="E4" s="57" t="s">
        <v>33</v>
      </c>
      <c r="F4" s="81" t="s">
        <v>6</v>
      </c>
      <c r="G4" s="28">
        <v>15126.29</v>
      </c>
      <c r="H4" s="22">
        <v>14923704</v>
      </c>
      <c r="I4" s="18">
        <v>40385</v>
      </c>
    </row>
    <row r="5" spans="1:9" ht="12">
      <c r="A5" s="35">
        <v>11</v>
      </c>
      <c r="B5" s="37">
        <v>93</v>
      </c>
      <c r="C5" s="75">
        <v>40379</v>
      </c>
      <c r="D5" s="40" t="s">
        <v>48</v>
      </c>
      <c r="E5" s="57" t="s">
        <v>34</v>
      </c>
      <c r="F5" s="81">
        <v>25342</v>
      </c>
      <c r="G5" s="28">
        <v>1719.68</v>
      </c>
      <c r="H5" s="22">
        <v>14923704</v>
      </c>
      <c r="I5" s="18">
        <v>40385</v>
      </c>
    </row>
    <row r="6" spans="1:9" ht="12">
      <c r="A6" s="35">
        <v>11</v>
      </c>
      <c r="B6" s="37">
        <v>94</v>
      </c>
      <c r="C6" s="75">
        <v>40413</v>
      </c>
      <c r="D6" s="40" t="s">
        <v>41</v>
      </c>
      <c r="E6" s="57" t="s">
        <v>52</v>
      </c>
      <c r="F6" s="81">
        <v>54393</v>
      </c>
      <c r="G6" s="28">
        <v>2500</v>
      </c>
      <c r="H6" s="22">
        <v>14923704</v>
      </c>
      <c r="I6" s="18">
        <v>40414</v>
      </c>
    </row>
    <row r="7" spans="1:9" ht="12">
      <c r="A7" s="35">
        <v>11</v>
      </c>
      <c r="B7" s="37">
        <v>95</v>
      </c>
      <c r="C7" s="75">
        <v>40442</v>
      </c>
      <c r="D7" s="40" t="s">
        <v>40</v>
      </c>
      <c r="E7" s="57" t="s">
        <v>53</v>
      </c>
      <c r="F7" s="81" t="s">
        <v>19</v>
      </c>
      <c r="G7" s="28">
        <f>25214.09+562.5</f>
        <v>25776.59</v>
      </c>
      <c r="H7" s="22">
        <v>14923704</v>
      </c>
      <c r="I7" s="18">
        <v>40444</v>
      </c>
    </row>
    <row r="8" spans="1:9" ht="12">
      <c r="A8" s="35">
        <v>11</v>
      </c>
      <c r="B8" s="37">
        <v>96</v>
      </c>
      <c r="C8" s="75">
        <v>40450</v>
      </c>
      <c r="D8" s="40" t="s">
        <v>39</v>
      </c>
      <c r="E8" s="57" t="s">
        <v>70</v>
      </c>
      <c r="F8" s="81">
        <v>689716</v>
      </c>
      <c r="G8" s="28">
        <v>2800</v>
      </c>
      <c r="H8" s="22">
        <v>14923704</v>
      </c>
      <c r="I8" s="18">
        <v>40455</v>
      </c>
    </row>
    <row r="9" spans="1:9" ht="12">
      <c r="A9" s="35">
        <v>11</v>
      </c>
      <c r="B9" s="37">
        <v>97</v>
      </c>
      <c r="C9" s="75">
        <v>40472</v>
      </c>
      <c r="D9" s="40" t="s">
        <v>48</v>
      </c>
      <c r="E9" s="57" t="s">
        <v>52</v>
      </c>
      <c r="F9" s="81">
        <v>54609</v>
      </c>
      <c r="G9" s="28">
        <v>2500</v>
      </c>
      <c r="H9" s="22">
        <v>14923704</v>
      </c>
      <c r="I9" s="18">
        <v>40473</v>
      </c>
    </row>
    <row r="10" spans="1:9" ht="12">
      <c r="A10" s="35">
        <v>11</v>
      </c>
      <c r="B10" s="37">
        <v>101</v>
      </c>
      <c r="C10" s="75">
        <v>40596</v>
      </c>
      <c r="D10" s="40" t="s">
        <v>40</v>
      </c>
      <c r="E10" s="57" t="s">
        <v>53</v>
      </c>
      <c r="F10" s="81" t="s">
        <v>32</v>
      </c>
      <c r="G10" s="28">
        <f>405+5376.15</f>
        <v>5781.15</v>
      </c>
      <c r="H10" s="22">
        <v>14923704</v>
      </c>
      <c r="I10" s="18">
        <v>40597</v>
      </c>
    </row>
    <row r="11" spans="1:9" ht="12">
      <c r="A11" s="35">
        <v>11</v>
      </c>
      <c r="B11" s="37">
        <v>102</v>
      </c>
      <c r="C11" s="75">
        <v>40620</v>
      </c>
      <c r="D11" s="40" t="s">
        <v>40</v>
      </c>
      <c r="E11" s="57" t="s">
        <v>53</v>
      </c>
      <c r="F11" s="81" t="s">
        <v>77</v>
      </c>
      <c r="G11" s="28">
        <v>462.5</v>
      </c>
      <c r="H11" s="22"/>
      <c r="I11" s="18"/>
    </row>
    <row r="12" spans="1:9" ht="12">
      <c r="A12" s="35">
        <v>11</v>
      </c>
      <c r="B12" s="37">
        <v>104</v>
      </c>
      <c r="C12" s="75">
        <v>40686</v>
      </c>
      <c r="D12" s="40" t="s">
        <v>40</v>
      </c>
      <c r="E12" s="57" t="s">
        <v>53</v>
      </c>
      <c r="F12" s="81" t="s">
        <v>82</v>
      </c>
      <c r="G12" s="28">
        <v>116</v>
      </c>
      <c r="H12" s="22"/>
      <c r="I12" s="18"/>
    </row>
    <row r="13" spans="1:9" ht="12.75" thickBot="1">
      <c r="A13" s="92"/>
      <c r="B13" s="41"/>
      <c r="C13" s="76"/>
      <c r="D13" s="55"/>
      <c r="E13" s="12"/>
      <c r="F13" s="12"/>
      <c r="G13" s="25"/>
      <c r="H13" s="13"/>
      <c r="I13" s="78"/>
    </row>
    <row r="14" spans="1:9" ht="12.75" thickBot="1">
      <c r="A14" s="31"/>
      <c r="B14" s="33"/>
      <c r="C14" s="77"/>
      <c r="D14" s="31"/>
      <c r="E14" s="4"/>
      <c r="F14" s="30" t="s">
        <v>64</v>
      </c>
      <c r="G14" s="42">
        <f>SUM(G4:G13)</f>
        <v>56782.21</v>
      </c>
      <c r="H14" s="32"/>
      <c r="I14" s="79"/>
    </row>
    <row r="15" ht="12.75" thickTop="1">
      <c r="D15" s="5"/>
    </row>
    <row r="16" spans="4:7" ht="12">
      <c r="D16" s="5"/>
      <c r="G16"/>
    </row>
    <row r="17" ht="12">
      <c r="D17" s="5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 xml:space="preserve">&amp;L&amp;A&amp;Cpage &amp;P of &amp;N&amp;Ras of &amp;D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1">
      <selection activeCell="G29" sqref="G29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9" customWidth="1"/>
    <col min="5" max="5" width="30.7109375" style="0" customWidth="1"/>
    <col min="6" max="6" width="15.7109375" style="9" customWidth="1"/>
    <col min="7" max="7" width="14.7109375" style="0" customWidth="1"/>
    <col min="8" max="8" width="10.7109375" style="5" customWidth="1"/>
    <col min="9" max="9" width="10.7109375" style="9" customWidth="1"/>
    <col min="10" max="10" width="13.7109375" style="26" customWidth="1"/>
  </cols>
  <sheetData>
    <row r="1" ht="12">
      <c r="B1" s="1" t="s">
        <v>49</v>
      </c>
    </row>
    <row r="2" ht="12.75" thickBot="1"/>
    <row r="3" spans="1:9" ht="13.5" thickBot="1" thickTop="1">
      <c r="A3" s="2" t="s">
        <v>58</v>
      </c>
      <c r="B3" s="2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3" t="s">
        <v>62</v>
      </c>
      <c r="I3" s="8" t="s">
        <v>63</v>
      </c>
    </row>
    <row r="4" spans="1:9" ht="12.75" thickTop="1">
      <c r="A4" s="35">
        <v>11</v>
      </c>
      <c r="B4" s="37">
        <v>93</v>
      </c>
      <c r="C4" s="18">
        <v>40379</v>
      </c>
      <c r="D4" s="18" t="s">
        <v>71</v>
      </c>
      <c r="E4" s="57" t="s">
        <v>1</v>
      </c>
      <c r="F4" s="84" t="s">
        <v>2</v>
      </c>
      <c r="G4" s="57">
        <v>479633.62</v>
      </c>
      <c r="H4" s="35">
        <v>14923704</v>
      </c>
      <c r="I4" s="18">
        <v>40385</v>
      </c>
    </row>
    <row r="5" spans="1:9" ht="12">
      <c r="A5" s="35">
        <v>11</v>
      </c>
      <c r="B5" s="37">
        <v>94</v>
      </c>
      <c r="C5" s="18">
        <v>40413</v>
      </c>
      <c r="D5" s="18" t="s">
        <v>71</v>
      </c>
      <c r="E5" s="57" t="s">
        <v>8</v>
      </c>
      <c r="F5" s="84" t="s">
        <v>9</v>
      </c>
      <c r="G5" s="57">
        <f>15121+10995</f>
        <v>26116</v>
      </c>
      <c r="H5" s="35">
        <v>14923704</v>
      </c>
      <c r="I5" s="18">
        <v>40414</v>
      </c>
    </row>
    <row r="6" spans="1:9" ht="12">
      <c r="A6" s="35">
        <v>11</v>
      </c>
      <c r="B6" s="37">
        <v>94</v>
      </c>
      <c r="C6" s="18">
        <v>40413</v>
      </c>
      <c r="D6" s="18" t="s">
        <v>71</v>
      </c>
      <c r="E6" s="57" t="s">
        <v>0</v>
      </c>
      <c r="F6" s="84" t="s">
        <v>45</v>
      </c>
      <c r="G6" s="57">
        <f>10480+2600.23+7000+520+1750+1750+1332.5+537.27+4500+182+3500</f>
        <v>34152</v>
      </c>
      <c r="H6" s="35">
        <v>14923704</v>
      </c>
      <c r="I6" s="18">
        <v>40414</v>
      </c>
    </row>
    <row r="7" spans="1:9" ht="12">
      <c r="A7" s="35">
        <v>11</v>
      </c>
      <c r="B7" s="37">
        <v>95</v>
      </c>
      <c r="C7" s="18">
        <v>40442</v>
      </c>
      <c r="D7" s="18" t="s">
        <v>71</v>
      </c>
      <c r="E7" s="57" t="s">
        <v>0</v>
      </c>
      <c r="F7" s="83" t="s">
        <v>13</v>
      </c>
      <c r="G7" s="57">
        <f>156.18+747.47+1913.6+1732.9</f>
        <v>4550.15</v>
      </c>
      <c r="H7" s="35">
        <v>14923704</v>
      </c>
      <c r="I7" s="18">
        <v>40444</v>
      </c>
    </row>
    <row r="8" spans="1:9" ht="12">
      <c r="A8" s="35">
        <v>11</v>
      </c>
      <c r="B8" s="37">
        <v>97</v>
      </c>
      <c r="C8" s="18">
        <v>40472</v>
      </c>
      <c r="D8" s="18" t="s">
        <v>71</v>
      </c>
      <c r="E8" s="57" t="s">
        <v>50</v>
      </c>
      <c r="F8" s="83">
        <v>110178758</v>
      </c>
      <c r="G8" s="57">
        <v>38812.87</v>
      </c>
      <c r="H8" s="35">
        <v>14923704</v>
      </c>
      <c r="I8" s="18">
        <v>40473</v>
      </c>
    </row>
    <row r="9" spans="1:9" ht="12">
      <c r="A9" s="35">
        <v>11</v>
      </c>
      <c r="B9" s="37">
        <v>97</v>
      </c>
      <c r="C9" s="18">
        <v>40472</v>
      </c>
      <c r="D9" s="18" t="s">
        <v>71</v>
      </c>
      <c r="E9" s="57" t="s">
        <v>38</v>
      </c>
      <c r="F9" s="84" t="s">
        <v>20</v>
      </c>
      <c r="G9" s="57">
        <v>11438</v>
      </c>
      <c r="H9" s="35">
        <v>14923704</v>
      </c>
      <c r="I9" s="18">
        <v>40473</v>
      </c>
    </row>
    <row r="10" spans="1:9" ht="12">
      <c r="A10" s="35">
        <v>11</v>
      </c>
      <c r="B10" s="37">
        <v>98</v>
      </c>
      <c r="C10" s="18">
        <v>40504</v>
      </c>
      <c r="D10" s="18" t="s">
        <v>71</v>
      </c>
      <c r="E10" s="57" t="s">
        <v>0</v>
      </c>
      <c r="F10" s="84" t="s">
        <v>45</v>
      </c>
      <c r="G10" s="57">
        <f>1325+4000+1406.83+1439+364.38</f>
        <v>8535.21</v>
      </c>
      <c r="H10" s="35">
        <v>14923704</v>
      </c>
      <c r="I10" s="18">
        <v>40505</v>
      </c>
    </row>
    <row r="11" spans="1:9" ht="12">
      <c r="A11" s="35">
        <v>11</v>
      </c>
      <c r="B11" s="37">
        <v>99</v>
      </c>
      <c r="C11" s="18">
        <v>40533</v>
      </c>
      <c r="D11" s="18" t="s">
        <v>71</v>
      </c>
      <c r="E11" s="57" t="s">
        <v>0</v>
      </c>
      <c r="F11" s="84" t="s">
        <v>45</v>
      </c>
      <c r="G11" s="57">
        <f>1838.96+15600+5850</f>
        <v>23288.96</v>
      </c>
      <c r="H11" s="35">
        <v>14923704</v>
      </c>
      <c r="I11" s="18"/>
    </row>
    <row r="12" spans="1:9" ht="12">
      <c r="A12" s="35">
        <v>11</v>
      </c>
      <c r="B12" s="37">
        <v>102</v>
      </c>
      <c r="C12" s="18">
        <v>40620</v>
      </c>
      <c r="D12" s="18" t="s">
        <v>71</v>
      </c>
      <c r="E12" s="57" t="s">
        <v>73</v>
      </c>
      <c r="F12" s="84" t="s">
        <v>74</v>
      </c>
      <c r="G12" s="57">
        <v>35721</v>
      </c>
      <c r="H12" s="35"/>
      <c r="I12" s="18"/>
    </row>
    <row r="13" spans="1:9" ht="12">
      <c r="A13" s="35">
        <v>11</v>
      </c>
      <c r="B13" s="37">
        <v>103</v>
      </c>
      <c r="C13" s="18">
        <v>40653</v>
      </c>
      <c r="D13" s="18" t="s">
        <v>71</v>
      </c>
      <c r="E13" s="57" t="s">
        <v>0</v>
      </c>
      <c r="F13" s="84" t="s">
        <v>45</v>
      </c>
      <c r="G13" s="57">
        <f>474.97+3082.1+1041.1+1500+1102.07+4000+4420+3250</f>
        <v>18870.239999999998</v>
      </c>
      <c r="H13" s="35"/>
      <c r="I13" s="18"/>
    </row>
    <row r="14" spans="1:9" ht="12">
      <c r="A14" s="35">
        <v>11</v>
      </c>
      <c r="B14" s="37">
        <v>105</v>
      </c>
      <c r="C14" s="18">
        <v>40714</v>
      </c>
      <c r="D14" s="18" t="s">
        <v>71</v>
      </c>
      <c r="E14" s="57" t="s">
        <v>83</v>
      </c>
      <c r="F14" s="84" t="s">
        <v>84</v>
      </c>
      <c r="G14" s="57">
        <v>1496800</v>
      </c>
      <c r="H14" s="35"/>
      <c r="I14" s="18"/>
    </row>
    <row r="15" spans="1:9" ht="12">
      <c r="A15" s="35">
        <v>11</v>
      </c>
      <c r="B15" s="37">
        <v>106</v>
      </c>
      <c r="C15" s="18">
        <v>40714</v>
      </c>
      <c r="D15" s="18" t="s">
        <v>71</v>
      </c>
      <c r="E15" s="57" t="s">
        <v>0</v>
      </c>
      <c r="F15" s="84" t="s">
        <v>45</v>
      </c>
      <c r="G15" s="57">
        <f>1080.98+1755+260+520+659.53+1033.83</f>
        <v>5309.34</v>
      </c>
      <c r="H15" s="35"/>
      <c r="I15" s="18"/>
    </row>
    <row r="16" spans="1:10" s="17" customFormat="1" ht="12.75" thickBot="1">
      <c r="A16" s="64"/>
      <c r="B16" s="45"/>
      <c r="C16" s="18"/>
      <c r="D16" s="18"/>
      <c r="F16" s="66"/>
      <c r="H16" s="23"/>
      <c r="I16" s="18"/>
      <c r="J16" s="27"/>
    </row>
    <row r="17" spans="1:10" s="17" customFormat="1" ht="12.75" thickBot="1">
      <c r="A17" s="54"/>
      <c r="B17" s="46"/>
      <c r="C17" s="49"/>
      <c r="D17" s="49"/>
      <c r="E17" s="46"/>
      <c r="F17" s="49"/>
      <c r="G17" s="48">
        <f>SUM(G4:G16)</f>
        <v>2183227.3899999997</v>
      </c>
      <c r="H17" s="53"/>
      <c r="I17" s="73"/>
      <c r="J17" s="27"/>
    </row>
    <row r="18" spans="1:10" s="17" customFormat="1" ht="12">
      <c r="A18" s="40"/>
      <c r="C18" s="18"/>
      <c r="D18" s="18"/>
      <c r="F18" s="18"/>
      <c r="G18" s="89"/>
      <c r="H18" s="23"/>
      <c r="I18" s="18"/>
      <c r="J18" s="27"/>
    </row>
    <row r="19" spans="1:10" s="17" customFormat="1" ht="12">
      <c r="A19" s="40"/>
      <c r="C19" s="18"/>
      <c r="D19" s="18"/>
      <c r="F19" s="18"/>
      <c r="H19" s="23"/>
      <c r="I19" s="18"/>
      <c r="J19" s="27"/>
    </row>
    <row r="20" spans="1:10" s="17" customFormat="1" ht="12">
      <c r="A20" s="40"/>
      <c r="C20" s="18"/>
      <c r="D20" s="18"/>
      <c r="F20" s="18"/>
      <c r="H20" s="23"/>
      <c r="I20" s="18"/>
      <c r="J20" s="27"/>
    </row>
    <row r="21" spans="1:10" s="17" customFormat="1" ht="12">
      <c r="A21" s="40"/>
      <c r="C21" s="18"/>
      <c r="D21" s="18"/>
      <c r="F21" s="18"/>
      <c r="H21" s="23"/>
      <c r="I21" s="18"/>
      <c r="J21" s="27"/>
    </row>
    <row r="22" spans="1:10" s="17" customFormat="1" ht="12">
      <c r="A22" s="40"/>
      <c r="C22" s="18"/>
      <c r="D22" s="18"/>
      <c r="F22" s="18"/>
      <c r="H22" s="23"/>
      <c r="I22" s="18"/>
      <c r="J22" s="27"/>
    </row>
    <row r="23" ht="12">
      <c r="H23" s="6"/>
    </row>
    <row r="24" ht="12">
      <c r="H24" s="6"/>
    </row>
    <row r="25" ht="12">
      <c r="H25" s="6"/>
    </row>
    <row r="26" ht="12">
      <c r="H26" s="6"/>
    </row>
    <row r="27" ht="12">
      <c r="H27" s="6"/>
    </row>
    <row r="28" ht="12">
      <c r="H28" s="6"/>
    </row>
    <row r="29" ht="12">
      <c r="H29" s="6"/>
    </row>
    <row r="30" ht="12">
      <c r="H30" s="6"/>
    </row>
    <row r="31" ht="12">
      <c r="H31" s="6"/>
    </row>
    <row r="32" ht="12">
      <c r="H32" s="6"/>
    </row>
    <row r="33" ht="12">
      <c r="H33" s="6"/>
    </row>
    <row r="34" ht="12">
      <c r="H34" s="6"/>
    </row>
    <row r="35" ht="12">
      <c r="H35" s="6"/>
    </row>
    <row r="36" ht="12">
      <c r="H36" s="6"/>
    </row>
    <row r="37" ht="12">
      <c r="H37" s="6"/>
    </row>
    <row r="38" ht="12">
      <c r="H38" s="6"/>
    </row>
    <row r="39" ht="12">
      <c r="H39" s="6"/>
    </row>
    <row r="40" ht="12">
      <c r="H40" s="6"/>
    </row>
    <row r="41" ht="12">
      <c r="H41" s="6"/>
    </row>
    <row r="42" ht="12">
      <c r="H42" s="6"/>
    </row>
    <row r="43" ht="12">
      <c r="H43" s="6"/>
    </row>
    <row r="44" ht="12">
      <c r="H44" s="6"/>
    </row>
    <row r="45" ht="12">
      <c r="H45" s="6"/>
    </row>
    <row r="46" ht="12">
      <c r="H46" s="6"/>
    </row>
    <row r="47" ht="12">
      <c r="H47" s="6"/>
    </row>
    <row r="48" ht="12">
      <c r="H48" s="6"/>
    </row>
    <row r="49" ht="12">
      <c r="H49" s="6"/>
    </row>
    <row r="50" ht="12">
      <c r="H50" s="6"/>
    </row>
    <row r="51" ht="12">
      <c r="H51" s="6"/>
    </row>
    <row r="52" ht="12">
      <c r="H52" s="6"/>
    </row>
    <row r="53" ht="12">
      <c r="H53" s="6"/>
    </row>
    <row r="54" ht="12">
      <c r="H54" s="6"/>
    </row>
    <row r="55" ht="12">
      <c r="H55" s="6"/>
    </row>
    <row r="56" ht="12">
      <c r="H56" s="6"/>
    </row>
    <row r="57" ht="12">
      <c r="H57" s="6"/>
    </row>
    <row r="58" ht="12">
      <c r="H58" s="6"/>
    </row>
    <row r="59" ht="12">
      <c r="H59" s="6"/>
    </row>
    <row r="60" ht="12">
      <c r="H60" s="6"/>
    </row>
    <row r="61" ht="12">
      <c r="H61" s="6"/>
    </row>
    <row r="62" ht="12">
      <c r="H62" s="6"/>
    </row>
    <row r="63" ht="12">
      <c r="H63" s="6"/>
    </row>
    <row r="64" ht="12">
      <c r="H64" s="6"/>
    </row>
    <row r="65" ht="12">
      <c r="H65" s="6"/>
    </row>
    <row r="66" ht="12">
      <c r="H66" s="6"/>
    </row>
    <row r="67" ht="12">
      <c r="H67" s="6"/>
    </row>
    <row r="68" ht="12">
      <c r="H68" s="6"/>
    </row>
    <row r="69" ht="12">
      <c r="H69" s="6"/>
    </row>
    <row r="70" ht="12">
      <c r="H70" s="6"/>
    </row>
    <row r="71" ht="12">
      <c r="H71" s="6"/>
    </row>
    <row r="72" ht="12">
      <c r="H72" s="6"/>
    </row>
    <row r="73" ht="12">
      <c r="H73" s="6"/>
    </row>
    <row r="74" ht="12">
      <c r="H74" s="6"/>
    </row>
    <row r="75" ht="12">
      <c r="H75" s="6"/>
    </row>
    <row r="76" ht="12">
      <c r="H76" s="6"/>
    </row>
    <row r="77" ht="12">
      <c r="H77" s="6"/>
    </row>
    <row r="78" ht="12">
      <c r="H78" s="6"/>
    </row>
    <row r="79" ht="12">
      <c r="H79" s="6"/>
    </row>
    <row r="80" ht="12">
      <c r="H80" s="6"/>
    </row>
    <row r="81" ht="12">
      <c r="H81" s="6"/>
    </row>
    <row r="82" ht="12">
      <c r="H82" s="6"/>
    </row>
    <row r="83" ht="12">
      <c r="H83" s="6"/>
    </row>
    <row r="84" ht="12">
      <c r="H84" s="6"/>
    </row>
    <row r="85" ht="12">
      <c r="H85" s="6"/>
    </row>
    <row r="86" ht="12">
      <c r="H86" s="6"/>
    </row>
    <row r="87" ht="12">
      <c r="H87" s="6"/>
    </row>
    <row r="88" ht="12">
      <c r="H88" s="6"/>
    </row>
    <row r="89" ht="12">
      <c r="H89" s="6"/>
    </row>
    <row r="90" ht="12">
      <c r="H90" s="6"/>
    </row>
    <row r="91" ht="12">
      <c r="H91" s="6"/>
    </row>
    <row r="92" ht="12">
      <c r="H92" s="6"/>
    </row>
    <row r="93" ht="12">
      <c r="H93" s="6"/>
    </row>
    <row r="94" ht="12">
      <c r="H94" s="6"/>
    </row>
    <row r="95" ht="12">
      <c r="H95" s="6"/>
    </row>
    <row r="96" ht="12">
      <c r="H96" s="6"/>
    </row>
    <row r="97" ht="12">
      <c r="H97" s="6"/>
    </row>
    <row r="98" ht="12">
      <c r="H98" s="6"/>
    </row>
    <row r="99" ht="12">
      <c r="H99" s="6"/>
    </row>
    <row r="100" ht="12">
      <c r="H100" s="6"/>
    </row>
    <row r="101" ht="12">
      <c r="H101" s="6"/>
    </row>
    <row r="102" ht="12">
      <c r="H102" s="6"/>
    </row>
    <row r="103" ht="12">
      <c r="H103" s="6"/>
    </row>
    <row r="104" ht="12">
      <c r="H104" s="6"/>
    </row>
    <row r="105" ht="12">
      <c r="H105" s="6"/>
    </row>
    <row r="106" ht="12">
      <c r="H106" s="6"/>
    </row>
    <row r="107" ht="12">
      <c r="H107" s="6"/>
    </row>
    <row r="108" ht="12">
      <c r="H108" s="6"/>
    </row>
    <row r="109" ht="12">
      <c r="H109" s="6"/>
    </row>
    <row r="110" ht="12">
      <c r="H110" s="6"/>
    </row>
    <row r="111" ht="12">
      <c r="H111" s="6"/>
    </row>
    <row r="112" ht="12">
      <c r="H112" s="6"/>
    </row>
    <row r="113" ht="12">
      <c r="H113" s="6"/>
    </row>
    <row r="114" ht="12">
      <c r="H114" s="6"/>
    </row>
    <row r="115" ht="12">
      <c r="H115" s="6"/>
    </row>
    <row r="116" ht="12">
      <c r="H116" s="6"/>
    </row>
    <row r="117" ht="12">
      <c r="H117" s="6"/>
    </row>
    <row r="118" ht="12">
      <c r="H118" s="6"/>
    </row>
    <row r="119" ht="12">
      <c r="H119" s="6"/>
    </row>
    <row r="120" ht="12">
      <c r="H120" s="6"/>
    </row>
    <row r="121" ht="12">
      <c r="H121" s="6"/>
    </row>
    <row r="122" ht="12">
      <c r="H122" s="6"/>
    </row>
    <row r="123" ht="12">
      <c r="H123" s="6"/>
    </row>
    <row r="124" ht="12">
      <c r="H124" s="6"/>
    </row>
    <row r="125" ht="12">
      <c r="H125" s="6"/>
    </row>
    <row r="126" ht="12">
      <c r="H126" s="6"/>
    </row>
    <row r="127" ht="12">
      <c r="H127" s="6"/>
    </row>
    <row r="128" ht="12">
      <c r="H128" s="6"/>
    </row>
    <row r="129" ht="12">
      <c r="H129" s="6"/>
    </row>
    <row r="130" ht="12">
      <c r="H130" s="6"/>
    </row>
    <row r="131" ht="12">
      <c r="H131" s="6"/>
    </row>
    <row r="132" ht="12">
      <c r="H132" s="6"/>
    </row>
    <row r="133" ht="12">
      <c r="H133" s="6"/>
    </row>
    <row r="134" ht="12">
      <c r="H134" s="6"/>
    </row>
    <row r="135" ht="12">
      <c r="H135" s="6"/>
    </row>
    <row r="136" ht="12">
      <c r="H136" s="6"/>
    </row>
    <row r="137" ht="12">
      <c r="H137" s="6"/>
    </row>
    <row r="138" ht="12">
      <c r="H138" s="6"/>
    </row>
    <row r="139" ht="12">
      <c r="H139" s="6"/>
    </row>
    <row r="140" ht="12">
      <c r="H140" s="6"/>
    </row>
    <row r="141" ht="12">
      <c r="H141" s="6"/>
    </row>
    <row r="142" ht="12">
      <c r="H142" s="6"/>
    </row>
    <row r="143" ht="12">
      <c r="H143" s="6"/>
    </row>
    <row r="144" ht="12">
      <c r="H144" s="6"/>
    </row>
    <row r="145" ht="12">
      <c r="H145" s="6"/>
    </row>
    <row r="146" ht="12">
      <c r="H146" s="6"/>
    </row>
    <row r="147" ht="12">
      <c r="H147" s="6"/>
    </row>
    <row r="148" ht="12">
      <c r="H148" s="6"/>
    </row>
    <row r="149" ht="12">
      <c r="H149" s="6"/>
    </row>
    <row r="150" ht="12">
      <c r="H150" s="6"/>
    </row>
    <row r="151" ht="12">
      <c r="H151" s="6"/>
    </row>
    <row r="152" ht="12">
      <c r="H152" s="6"/>
    </row>
    <row r="153" ht="12">
      <c r="H153" s="6"/>
    </row>
    <row r="154" ht="12">
      <c r="H154" s="6"/>
    </row>
    <row r="155" ht="12">
      <c r="H155" s="6"/>
    </row>
    <row r="156" ht="12">
      <c r="H156" s="6"/>
    </row>
    <row r="157" ht="12">
      <c r="H157" s="6"/>
    </row>
    <row r="158" ht="12">
      <c r="H158" s="6"/>
    </row>
    <row r="159" ht="12">
      <c r="H159" s="6"/>
    </row>
    <row r="160" ht="12">
      <c r="H160" s="6"/>
    </row>
    <row r="161" ht="12">
      <c r="H161" s="6"/>
    </row>
    <row r="162" ht="12">
      <c r="H162" s="6"/>
    </row>
    <row r="163" ht="12">
      <c r="H163" s="6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pane ySplit="3" topLeftCell="BM4" activePane="bottomLeft" state="frozen"/>
      <selection pane="topLeft" activeCell="A1" sqref="A1"/>
      <selection pane="bottomLeft" activeCell="F11" sqref="F11"/>
    </sheetView>
  </sheetViews>
  <sheetFormatPr defaultColWidth="8.8515625" defaultRowHeight="12.75"/>
  <cols>
    <col min="1" max="1" width="3.7109375" style="5" customWidth="1"/>
    <col min="2" max="2" width="6.7109375" style="0" customWidth="1"/>
    <col min="3" max="4" width="9.7109375" style="60" customWidth="1"/>
    <col min="5" max="5" width="30.7109375" style="0" customWidth="1"/>
    <col min="6" max="6" width="15.7109375" style="29" customWidth="1"/>
    <col min="7" max="7" width="14.7109375" style="0" customWidth="1"/>
    <col min="8" max="8" width="13.421875" style="5" bestFit="1" customWidth="1"/>
    <col min="9" max="9" width="9.7109375" style="9" customWidth="1"/>
  </cols>
  <sheetData>
    <row r="1" spans="2:10" ht="12">
      <c r="B1" s="1" t="s">
        <v>49</v>
      </c>
      <c r="C1" s="9"/>
      <c r="D1" s="9"/>
      <c r="F1" s="9"/>
      <c r="J1" s="26"/>
    </row>
    <row r="2" spans="2:8" ht="12.75" thickBot="1">
      <c r="B2" s="21"/>
      <c r="F2" s="67"/>
      <c r="H2" s="10"/>
    </row>
    <row r="3" spans="1:9" ht="13.5" thickBot="1" thickTop="1">
      <c r="A3" s="16" t="s">
        <v>58</v>
      </c>
      <c r="B3" s="16" t="s">
        <v>59</v>
      </c>
      <c r="C3" s="58" t="s">
        <v>60</v>
      </c>
      <c r="D3" s="5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spans="1:9" ht="12.75" thickTop="1">
      <c r="A4" s="64">
        <v>11</v>
      </c>
      <c r="B4" s="64">
        <v>93</v>
      </c>
      <c r="C4" s="59">
        <v>40379</v>
      </c>
      <c r="D4" s="87" t="s">
        <v>57</v>
      </c>
      <c r="E4" s="74" t="s">
        <v>68</v>
      </c>
      <c r="F4" s="84" t="s">
        <v>7</v>
      </c>
      <c r="G4" s="28">
        <f>3971567.99+15453.12</f>
        <v>3987021.1100000003</v>
      </c>
      <c r="H4" s="21">
        <v>14923704</v>
      </c>
      <c r="I4" s="18">
        <v>40382</v>
      </c>
    </row>
    <row r="5" spans="1:9" ht="12">
      <c r="A5" s="64">
        <v>11</v>
      </c>
      <c r="B5" s="64">
        <v>98</v>
      </c>
      <c r="C5" s="59">
        <v>40504</v>
      </c>
      <c r="D5" s="87" t="s">
        <v>57</v>
      </c>
      <c r="E5" s="74" t="s">
        <v>68</v>
      </c>
      <c r="F5" s="84">
        <v>632155</v>
      </c>
      <c r="G5" s="28">
        <v>300814.5</v>
      </c>
      <c r="H5" s="21">
        <v>14923704</v>
      </c>
      <c r="I5" s="18">
        <v>40505</v>
      </c>
    </row>
    <row r="6" spans="1:9" ht="12.75" thickBot="1">
      <c r="A6" s="6"/>
      <c r="B6" s="5"/>
      <c r="C6" s="61"/>
      <c r="E6" s="17"/>
      <c r="F6" s="65"/>
      <c r="G6" s="17"/>
      <c r="H6" s="22"/>
      <c r="I6" s="18"/>
    </row>
    <row r="7" spans="1:9" ht="12.75" thickBot="1">
      <c r="A7" s="54"/>
      <c r="B7" s="52"/>
      <c r="C7" s="62"/>
      <c r="D7" s="62"/>
      <c r="E7" s="46"/>
      <c r="F7" s="71"/>
      <c r="G7" s="48">
        <f>SUM(G4:G6)</f>
        <v>4287835.61</v>
      </c>
      <c r="H7" s="50"/>
      <c r="I7" s="73"/>
    </row>
    <row r="9" ht="12">
      <c r="G9" s="43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490"/>
  <sheetViews>
    <sheetView workbookViewId="0" topLeftCell="A1">
      <selection activeCell="H4" sqref="H4:H7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9"/>
      <c r="H1" s="5"/>
      <c r="I1" s="9"/>
      <c r="J1" s="26"/>
    </row>
    <row r="2" ht="12.75" thickBot="1">
      <c r="H2" s="10"/>
    </row>
    <row r="3" spans="1:9" ht="13.5" thickBot="1" thickTop="1">
      <c r="A3" s="15" t="s">
        <v>58</v>
      </c>
      <c r="B3" s="15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spans="2:8" ht="12.75" thickTop="1">
      <c r="B4" s="24"/>
      <c r="C4" s="19"/>
      <c r="D4" s="19"/>
      <c r="E4" s="17"/>
      <c r="F4" s="19"/>
      <c r="G4" s="17"/>
      <c r="H4" s="20"/>
    </row>
    <row r="5" ht="12">
      <c r="H5" s="20"/>
    </row>
    <row r="6" ht="12">
      <c r="H6" s="20"/>
    </row>
    <row r="7" ht="12"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  <row r="483" ht="12">
      <c r="H483" s="20"/>
    </row>
    <row r="484" ht="12">
      <c r="H484" s="20"/>
    </row>
    <row r="485" ht="12">
      <c r="H485" s="20"/>
    </row>
    <row r="486" ht="12">
      <c r="H486" s="20"/>
    </row>
    <row r="487" ht="12">
      <c r="H487" s="20"/>
    </row>
    <row r="488" ht="12">
      <c r="H488" s="20"/>
    </row>
    <row r="489" ht="12">
      <c r="H489" s="20"/>
    </row>
    <row r="490" ht="12">
      <c r="H490" s="20"/>
    </row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487"/>
  <sheetViews>
    <sheetView workbookViewId="0" topLeftCell="A1">
      <selection activeCell="H4" sqref="H4:H14"/>
    </sheetView>
  </sheetViews>
  <sheetFormatPr defaultColWidth="8.8515625" defaultRowHeight="12.75"/>
  <cols>
    <col min="1" max="1" width="3.7109375" style="0" customWidth="1"/>
    <col min="2" max="2" width="6.7109375" style="14" customWidth="1"/>
    <col min="3" max="4" width="9.7109375" style="7" customWidth="1"/>
    <col min="5" max="5" width="30.7109375" style="0" customWidth="1"/>
    <col min="6" max="6" width="20.7109375" style="7" customWidth="1"/>
    <col min="7" max="7" width="14.7109375" style="0" customWidth="1"/>
    <col min="8" max="8" width="10.7109375" style="14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9"/>
      <c r="H1" s="5"/>
      <c r="I1" s="9"/>
      <c r="J1" s="26"/>
    </row>
    <row r="2" ht="12.75" thickBot="1">
      <c r="H2" s="10"/>
    </row>
    <row r="3" spans="1:9" ht="13.5" thickBot="1" thickTop="1">
      <c r="A3" s="15" t="s">
        <v>58</v>
      </c>
      <c r="B3" s="15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ht="12.75" thickTop="1">
      <c r="H4" s="20"/>
    </row>
    <row r="5" ht="12">
      <c r="H5" s="20"/>
    </row>
    <row r="6" ht="12">
      <c r="H6" s="20"/>
    </row>
    <row r="7" ht="12">
      <c r="H7" s="20"/>
    </row>
    <row r="8" ht="12">
      <c r="H8" s="20"/>
    </row>
    <row r="9" ht="12">
      <c r="H9" s="20"/>
    </row>
    <row r="10" ht="12">
      <c r="H10" s="20"/>
    </row>
    <row r="11" ht="12">
      <c r="H11" s="20"/>
    </row>
    <row r="12" ht="12">
      <c r="H12" s="20"/>
    </row>
    <row r="13" ht="12">
      <c r="H13" s="20"/>
    </row>
    <row r="14" ht="12">
      <c r="H14" s="20"/>
    </row>
    <row r="15" ht="12">
      <c r="H15" s="20"/>
    </row>
    <row r="16" ht="12">
      <c r="H16" s="20"/>
    </row>
    <row r="17" ht="12">
      <c r="H17" s="20"/>
    </row>
    <row r="18" ht="12">
      <c r="H18" s="20"/>
    </row>
    <row r="19" ht="12">
      <c r="H19" s="20"/>
    </row>
    <row r="20" ht="12">
      <c r="H20" s="20"/>
    </row>
    <row r="21" ht="12">
      <c r="H21" s="20"/>
    </row>
    <row r="22" ht="12">
      <c r="H22" s="20"/>
    </row>
    <row r="23" ht="12">
      <c r="H23" s="20"/>
    </row>
    <row r="24" ht="12">
      <c r="H24" s="20"/>
    </row>
    <row r="25" ht="12">
      <c r="H25" s="20"/>
    </row>
    <row r="26" ht="12">
      <c r="H26" s="20"/>
    </row>
    <row r="27" ht="12">
      <c r="H27" s="20"/>
    </row>
    <row r="28" ht="12">
      <c r="H28" s="20"/>
    </row>
    <row r="29" ht="12">
      <c r="H29" s="20"/>
    </row>
    <row r="30" ht="12">
      <c r="H30" s="20"/>
    </row>
    <row r="31" ht="12">
      <c r="H31" s="20"/>
    </row>
    <row r="32" ht="12">
      <c r="H32" s="20"/>
    </row>
    <row r="33" ht="12">
      <c r="H33" s="20"/>
    </row>
    <row r="34" ht="12">
      <c r="H34" s="20"/>
    </row>
    <row r="35" ht="12">
      <c r="H35" s="20"/>
    </row>
    <row r="36" ht="12">
      <c r="H36" s="20"/>
    </row>
    <row r="37" ht="12">
      <c r="H37" s="20"/>
    </row>
    <row r="38" ht="12">
      <c r="H38" s="20"/>
    </row>
    <row r="39" ht="12">
      <c r="H39" s="20"/>
    </row>
    <row r="40" ht="12">
      <c r="H40" s="20"/>
    </row>
    <row r="41" ht="12">
      <c r="H41" s="20"/>
    </row>
    <row r="42" ht="12">
      <c r="H42" s="20"/>
    </row>
    <row r="43" ht="12">
      <c r="H43" s="20"/>
    </row>
    <row r="44" ht="12">
      <c r="H44" s="20"/>
    </row>
    <row r="45" ht="12">
      <c r="H45" s="20"/>
    </row>
    <row r="46" ht="12">
      <c r="H46" s="20"/>
    </row>
    <row r="47" ht="12">
      <c r="H47" s="20"/>
    </row>
    <row r="48" ht="12">
      <c r="H48" s="20"/>
    </row>
    <row r="49" ht="12">
      <c r="H49" s="20"/>
    </row>
    <row r="50" ht="12">
      <c r="H50" s="20"/>
    </row>
    <row r="51" ht="12">
      <c r="H51" s="20"/>
    </row>
    <row r="52" ht="12">
      <c r="H52" s="20"/>
    </row>
    <row r="53" ht="12">
      <c r="H53" s="20"/>
    </row>
    <row r="54" ht="12">
      <c r="H54" s="20"/>
    </row>
    <row r="55" ht="12">
      <c r="H55" s="20"/>
    </row>
    <row r="56" ht="12">
      <c r="H56" s="20"/>
    </row>
    <row r="57" ht="12">
      <c r="H57" s="20"/>
    </row>
    <row r="58" ht="12">
      <c r="H58" s="20"/>
    </row>
    <row r="59" ht="12">
      <c r="H59" s="20"/>
    </row>
    <row r="60" ht="12">
      <c r="H60" s="20"/>
    </row>
    <row r="61" ht="12">
      <c r="H61" s="20"/>
    </row>
    <row r="62" ht="12">
      <c r="H62" s="20"/>
    </row>
    <row r="63" ht="12">
      <c r="H63" s="20"/>
    </row>
    <row r="64" ht="12">
      <c r="H64" s="20"/>
    </row>
    <row r="65" ht="12">
      <c r="H65" s="20"/>
    </row>
    <row r="66" ht="12">
      <c r="H66" s="20"/>
    </row>
    <row r="67" ht="12">
      <c r="H67" s="20"/>
    </row>
    <row r="68" ht="12">
      <c r="H68" s="20"/>
    </row>
    <row r="69" ht="12">
      <c r="H69" s="20"/>
    </row>
    <row r="70" ht="12">
      <c r="H70" s="20"/>
    </row>
    <row r="71" ht="12">
      <c r="H71" s="20"/>
    </row>
    <row r="72" ht="12">
      <c r="H72" s="20"/>
    </row>
    <row r="73" ht="12">
      <c r="H73" s="20"/>
    </row>
    <row r="74" ht="12">
      <c r="H74" s="20"/>
    </row>
    <row r="75" ht="12">
      <c r="H75" s="20"/>
    </row>
    <row r="76" ht="12">
      <c r="H76" s="20"/>
    </row>
    <row r="77" ht="12">
      <c r="H77" s="20"/>
    </row>
    <row r="78" ht="12">
      <c r="H78" s="20"/>
    </row>
    <row r="79" ht="12">
      <c r="H79" s="20"/>
    </row>
    <row r="80" ht="12">
      <c r="H80" s="20"/>
    </row>
    <row r="81" ht="12">
      <c r="H81" s="20"/>
    </row>
    <row r="82" ht="12">
      <c r="H82" s="20"/>
    </row>
    <row r="83" ht="12">
      <c r="H83" s="20"/>
    </row>
    <row r="84" ht="12">
      <c r="H84" s="20"/>
    </row>
    <row r="85" ht="12">
      <c r="H85" s="20"/>
    </row>
    <row r="86" ht="12">
      <c r="H86" s="20"/>
    </row>
    <row r="87" ht="12">
      <c r="H87" s="20"/>
    </row>
    <row r="88" ht="12">
      <c r="H88" s="20"/>
    </row>
    <row r="89" ht="12">
      <c r="H89" s="20"/>
    </row>
    <row r="90" ht="12">
      <c r="H90" s="20"/>
    </row>
    <row r="91" ht="12">
      <c r="H91" s="20"/>
    </row>
    <row r="92" ht="12">
      <c r="H92" s="20"/>
    </row>
    <row r="93" ht="12">
      <c r="H93" s="20"/>
    </row>
    <row r="94" ht="12">
      <c r="H94" s="20"/>
    </row>
    <row r="95" ht="12">
      <c r="H95" s="20"/>
    </row>
    <row r="96" ht="12">
      <c r="H96" s="20"/>
    </row>
    <row r="97" ht="12">
      <c r="H97" s="20"/>
    </row>
    <row r="98" ht="12">
      <c r="H98" s="20"/>
    </row>
    <row r="99" ht="12">
      <c r="H99" s="20"/>
    </row>
    <row r="100" ht="12">
      <c r="H100" s="20"/>
    </row>
    <row r="101" ht="12">
      <c r="H101" s="20"/>
    </row>
    <row r="102" ht="12">
      <c r="H102" s="20"/>
    </row>
    <row r="103" ht="12">
      <c r="H103" s="20"/>
    </row>
    <row r="104" ht="12">
      <c r="H104" s="20"/>
    </row>
    <row r="105" ht="12">
      <c r="H105" s="20"/>
    </row>
    <row r="106" ht="12">
      <c r="H106" s="20"/>
    </row>
    <row r="107" ht="12">
      <c r="H107" s="20"/>
    </row>
    <row r="108" ht="12">
      <c r="H108" s="20"/>
    </row>
    <row r="109" ht="12">
      <c r="H109" s="20"/>
    </row>
    <row r="110" ht="12">
      <c r="H110" s="20"/>
    </row>
    <row r="111" ht="12">
      <c r="H111" s="20"/>
    </row>
    <row r="112" ht="12">
      <c r="H112" s="20"/>
    </row>
    <row r="113" ht="12">
      <c r="H113" s="20"/>
    </row>
    <row r="114" ht="12">
      <c r="H114" s="20"/>
    </row>
    <row r="115" ht="12">
      <c r="H115" s="20"/>
    </row>
    <row r="116" ht="12">
      <c r="H116" s="20"/>
    </row>
    <row r="117" ht="12">
      <c r="H117" s="20"/>
    </row>
    <row r="118" ht="12">
      <c r="H118" s="20"/>
    </row>
    <row r="119" ht="12">
      <c r="H119" s="20"/>
    </row>
    <row r="120" ht="12">
      <c r="H120" s="20"/>
    </row>
    <row r="121" ht="12">
      <c r="H121" s="20"/>
    </row>
    <row r="122" ht="12">
      <c r="H122" s="20"/>
    </row>
    <row r="123" ht="12">
      <c r="H123" s="20"/>
    </row>
    <row r="124" ht="12">
      <c r="H124" s="20"/>
    </row>
    <row r="125" ht="12">
      <c r="H125" s="20"/>
    </row>
    <row r="126" ht="12">
      <c r="H126" s="20"/>
    </row>
    <row r="127" ht="12">
      <c r="H127" s="20"/>
    </row>
    <row r="128" ht="12">
      <c r="H128" s="20"/>
    </row>
    <row r="129" ht="12">
      <c r="H129" s="20"/>
    </row>
    <row r="130" ht="12">
      <c r="H130" s="20"/>
    </row>
    <row r="131" ht="12">
      <c r="H131" s="20"/>
    </row>
    <row r="132" ht="12">
      <c r="H132" s="20"/>
    </row>
    <row r="133" ht="12">
      <c r="H133" s="20"/>
    </row>
    <row r="134" ht="12">
      <c r="H134" s="20"/>
    </row>
    <row r="135" ht="12">
      <c r="H135" s="20"/>
    </row>
    <row r="136" ht="12">
      <c r="H136" s="20"/>
    </row>
    <row r="137" ht="12">
      <c r="H137" s="20"/>
    </row>
    <row r="138" ht="12">
      <c r="H138" s="20"/>
    </row>
    <row r="139" ht="12">
      <c r="H139" s="20"/>
    </row>
    <row r="140" ht="12">
      <c r="H140" s="20"/>
    </row>
    <row r="141" ht="12">
      <c r="H141" s="20"/>
    </row>
    <row r="142" ht="12">
      <c r="H142" s="20"/>
    </row>
    <row r="143" ht="12">
      <c r="H143" s="20"/>
    </row>
    <row r="144" ht="12">
      <c r="H144" s="20"/>
    </row>
    <row r="145" ht="12">
      <c r="H145" s="20"/>
    </row>
    <row r="146" ht="12">
      <c r="H146" s="20"/>
    </row>
    <row r="147" ht="12">
      <c r="H147" s="20"/>
    </row>
    <row r="148" ht="12">
      <c r="H148" s="20"/>
    </row>
    <row r="149" ht="12">
      <c r="H149" s="20"/>
    </row>
    <row r="150" ht="12">
      <c r="H150" s="20"/>
    </row>
    <row r="151" ht="12">
      <c r="H151" s="20"/>
    </row>
    <row r="152" ht="12">
      <c r="H152" s="20"/>
    </row>
    <row r="153" ht="12">
      <c r="H153" s="20"/>
    </row>
    <row r="154" ht="12">
      <c r="H154" s="20"/>
    </row>
    <row r="155" ht="12">
      <c r="H155" s="20"/>
    </row>
    <row r="156" ht="12">
      <c r="H156" s="20"/>
    </row>
    <row r="157" ht="12">
      <c r="H157" s="20"/>
    </row>
    <row r="158" ht="12">
      <c r="H158" s="20"/>
    </row>
    <row r="159" ht="12">
      <c r="H159" s="20"/>
    </row>
    <row r="160" ht="12">
      <c r="H160" s="20"/>
    </row>
    <row r="161" ht="12">
      <c r="H161" s="20"/>
    </row>
    <row r="162" ht="12">
      <c r="H162" s="20"/>
    </row>
    <row r="163" ht="12">
      <c r="H163" s="20"/>
    </row>
    <row r="164" ht="12">
      <c r="H164" s="20"/>
    </row>
    <row r="165" ht="12">
      <c r="H165" s="20"/>
    </row>
    <row r="166" ht="12">
      <c r="H166" s="20"/>
    </row>
    <row r="167" ht="12">
      <c r="H167" s="20"/>
    </row>
    <row r="168" ht="12">
      <c r="H168" s="20"/>
    </row>
    <row r="169" ht="12">
      <c r="H169" s="20"/>
    </row>
    <row r="170" ht="12">
      <c r="H170" s="20"/>
    </row>
    <row r="171" ht="12">
      <c r="H171" s="20"/>
    </row>
    <row r="172" ht="12">
      <c r="H172" s="20"/>
    </row>
    <row r="173" ht="12">
      <c r="H173" s="20"/>
    </row>
    <row r="174" ht="12">
      <c r="H174" s="20"/>
    </row>
    <row r="175" ht="12">
      <c r="H175" s="20"/>
    </row>
    <row r="176" ht="12">
      <c r="H176" s="20"/>
    </row>
    <row r="177" ht="12">
      <c r="H177" s="20"/>
    </row>
    <row r="178" ht="12">
      <c r="H178" s="20"/>
    </row>
    <row r="179" ht="12">
      <c r="H179" s="20"/>
    </row>
    <row r="180" ht="12">
      <c r="H180" s="20"/>
    </row>
    <row r="181" ht="12">
      <c r="H181" s="20"/>
    </row>
    <row r="182" ht="12">
      <c r="H182" s="20"/>
    </row>
    <row r="183" ht="12">
      <c r="H183" s="20"/>
    </row>
    <row r="184" ht="12">
      <c r="H184" s="20"/>
    </row>
    <row r="185" ht="12">
      <c r="H185" s="20"/>
    </row>
    <row r="186" ht="12">
      <c r="H186" s="20"/>
    </row>
    <row r="187" ht="12">
      <c r="H187" s="20"/>
    </row>
    <row r="188" ht="12">
      <c r="H188" s="20"/>
    </row>
    <row r="189" ht="12">
      <c r="H189" s="20"/>
    </row>
    <row r="190" ht="12">
      <c r="H190" s="20"/>
    </row>
    <row r="191" ht="12">
      <c r="H191" s="20"/>
    </row>
    <row r="192" ht="12">
      <c r="H192" s="20"/>
    </row>
    <row r="193" ht="12">
      <c r="H193" s="20"/>
    </row>
    <row r="194" ht="12">
      <c r="H194" s="20"/>
    </row>
    <row r="195" ht="12">
      <c r="H195" s="20"/>
    </row>
    <row r="196" ht="12">
      <c r="H196" s="20"/>
    </row>
    <row r="197" ht="12">
      <c r="H197" s="20"/>
    </row>
    <row r="198" ht="12">
      <c r="H198" s="20"/>
    </row>
    <row r="199" ht="12">
      <c r="H199" s="20"/>
    </row>
    <row r="200" ht="12">
      <c r="H200" s="20"/>
    </row>
    <row r="201" ht="12">
      <c r="H201" s="20"/>
    </row>
    <row r="202" ht="12">
      <c r="H202" s="20"/>
    </row>
    <row r="203" ht="12">
      <c r="H203" s="20"/>
    </row>
    <row r="204" ht="12">
      <c r="H204" s="20"/>
    </row>
    <row r="205" ht="12">
      <c r="H205" s="20"/>
    </row>
    <row r="206" ht="12">
      <c r="H206" s="20"/>
    </row>
    <row r="207" ht="12">
      <c r="H207" s="20"/>
    </row>
    <row r="208" ht="12">
      <c r="H208" s="20"/>
    </row>
    <row r="209" ht="12">
      <c r="H209" s="20"/>
    </row>
    <row r="210" ht="12">
      <c r="H210" s="20"/>
    </row>
    <row r="211" ht="12">
      <c r="H211" s="20"/>
    </row>
    <row r="212" ht="12">
      <c r="H212" s="20"/>
    </row>
    <row r="213" ht="12">
      <c r="H213" s="20"/>
    </row>
    <row r="214" ht="12">
      <c r="H214" s="20"/>
    </row>
    <row r="215" ht="12">
      <c r="H215" s="20"/>
    </row>
    <row r="216" ht="12">
      <c r="H216" s="20"/>
    </row>
    <row r="217" ht="12">
      <c r="H217" s="20"/>
    </row>
    <row r="218" ht="12">
      <c r="H218" s="20"/>
    </row>
    <row r="219" ht="12">
      <c r="H219" s="20"/>
    </row>
    <row r="220" ht="12">
      <c r="H220" s="20"/>
    </row>
    <row r="221" ht="12">
      <c r="H221" s="20"/>
    </row>
    <row r="222" ht="12">
      <c r="H222" s="20"/>
    </row>
    <row r="223" ht="12">
      <c r="H223" s="20"/>
    </row>
    <row r="224" ht="12">
      <c r="H224" s="20"/>
    </row>
    <row r="225" ht="12">
      <c r="H225" s="20"/>
    </row>
    <row r="226" ht="12">
      <c r="H226" s="20"/>
    </row>
    <row r="227" ht="12">
      <c r="H227" s="20"/>
    </row>
    <row r="228" ht="12">
      <c r="H228" s="20"/>
    </row>
    <row r="229" ht="12">
      <c r="H229" s="20"/>
    </row>
    <row r="230" ht="12">
      <c r="H230" s="20"/>
    </row>
    <row r="231" ht="12">
      <c r="H231" s="20"/>
    </row>
    <row r="232" ht="12">
      <c r="H232" s="20"/>
    </row>
    <row r="233" ht="12">
      <c r="H233" s="20"/>
    </row>
    <row r="234" ht="12">
      <c r="H234" s="20"/>
    </row>
    <row r="235" ht="12">
      <c r="H235" s="20"/>
    </row>
    <row r="236" ht="12">
      <c r="H236" s="20"/>
    </row>
    <row r="237" ht="12">
      <c r="H237" s="20"/>
    </row>
    <row r="238" ht="12">
      <c r="H238" s="20"/>
    </row>
    <row r="239" ht="12">
      <c r="H239" s="20"/>
    </row>
    <row r="240" ht="12">
      <c r="H240" s="20"/>
    </row>
    <row r="241" ht="12">
      <c r="H241" s="20"/>
    </row>
    <row r="242" ht="12">
      <c r="H242" s="20"/>
    </row>
    <row r="243" ht="12">
      <c r="H243" s="20"/>
    </row>
    <row r="244" ht="12">
      <c r="H244" s="20"/>
    </row>
    <row r="245" ht="12">
      <c r="H245" s="20"/>
    </row>
    <row r="246" ht="12">
      <c r="H246" s="20"/>
    </row>
    <row r="247" ht="12">
      <c r="H247" s="20"/>
    </row>
    <row r="248" ht="12">
      <c r="H248" s="20"/>
    </row>
    <row r="249" ht="12">
      <c r="H249" s="20"/>
    </row>
    <row r="250" ht="12">
      <c r="H250" s="20"/>
    </row>
    <row r="251" ht="12">
      <c r="H251" s="20"/>
    </row>
    <row r="252" ht="12">
      <c r="H252" s="20"/>
    </row>
    <row r="253" ht="12">
      <c r="H253" s="20"/>
    </row>
    <row r="254" ht="12">
      <c r="H254" s="20"/>
    </row>
    <row r="255" ht="12">
      <c r="H255" s="20"/>
    </row>
    <row r="256" ht="12">
      <c r="H256" s="20"/>
    </row>
    <row r="257" ht="12">
      <c r="H257" s="20"/>
    </row>
    <row r="258" ht="12">
      <c r="H258" s="20"/>
    </row>
    <row r="259" ht="12">
      <c r="H259" s="20"/>
    </row>
    <row r="260" ht="12">
      <c r="H260" s="20"/>
    </row>
    <row r="261" ht="12">
      <c r="H261" s="20"/>
    </row>
    <row r="262" ht="12">
      <c r="H262" s="20"/>
    </row>
    <row r="263" ht="12">
      <c r="H263" s="20"/>
    </row>
    <row r="264" ht="12">
      <c r="H264" s="20"/>
    </row>
    <row r="265" ht="12">
      <c r="H265" s="20"/>
    </row>
    <row r="266" ht="12">
      <c r="H266" s="20"/>
    </row>
    <row r="267" ht="12">
      <c r="H267" s="20"/>
    </row>
    <row r="268" ht="12">
      <c r="H268" s="20"/>
    </row>
    <row r="269" ht="12">
      <c r="H269" s="20"/>
    </row>
    <row r="270" ht="12">
      <c r="H270" s="20"/>
    </row>
    <row r="271" ht="12">
      <c r="H271" s="20"/>
    </row>
    <row r="272" ht="12">
      <c r="H272" s="20"/>
    </row>
    <row r="273" ht="12">
      <c r="H273" s="20"/>
    </row>
    <row r="274" ht="12">
      <c r="H274" s="20"/>
    </row>
    <row r="275" ht="12">
      <c r="H275" s="20"/>
    </row>
    <row r="276" ht="12">
      <c r="H276" s="20"/>
    </row>
    <row r="277" ht="12">
      <c r="H277" s="20"/>
    </row>
    <row r="278" ht="12">
      <c r="H278" s="20"/>
    </row>
    <row r="279" ht="12">
      <c r="H279" s="20"/>
    </row>
    <row r="280" ht="12">
      <c r="H280" s="20"/>
    </row>
    <row r="281" ht="12">
      <c r="H281" s="20"/>
    </row>
    <row r="282" ht="12">
      <c r="H282" s="20"/>
    </row>
    <row r="283" ht="12">
      <c r="H283" s="20"/>
    </row>
    <row r="284" ht="12">
      <c r="H284" s="20"/>
    </row>
    <row r="285" ht="12">
      <c r="H285" s="20"/>
    </row>
    <row r="286" ht="12">
      <c r="H286" s="20"/>
    </row>
    <row r="287" ht="12">
      <c r="H287" s="20"/>
    </row>
    <row r="288" ht="12">
      <c r="H288" s="20"/>
    </row>
    <row r="289" ht="12">
      <c r="H289" s="20"/>
    </row>
    <row r="290" ht="12">
      <c r="H290" s="20"/>
    </row>
    <row r="291" ht="12">
      <c r="H291" s="20"/>
    </row>
    <row r="292" ht="12">
      <c r="H292" s="20"/>
    </row>
    <row r="293" ht="12">
      <c r="H293" s="20"/>
    </row>
    <row r="294" ht="12">
      <c r="H294" s="20"/>
    </row>
    <row r="295" ht="12">
      <c r="H295" s="20"/>
    </row>
    <row r="296" ht="12">
      <c r="H296" s="20"/>
    </row>
    <row r="297" ht="12">
      <c r="H297" s="20"/>
    </row>
    <row r="298" ht="12">
      <c r="H298" s="20"/>
    </row>
    <row r="299" ht="12">
      <c r="H299" s="20"/>
    </row>
    <row r="300" ht="12">
      <c r="H300" s="20"/>
    </row>
    <row r="301" ht="12">
      <c r="H301" s="20"/>
    </row>
    <row r="302" ht="12">
      <c r="H302" s="20"/>
    </row>
    <row r="303" ht="12">
      <c r="H303" s="20"/>
    </row>
    <row r="304" ht="12">
      <c r="H304" s="20"/>
    </row>
    <row r="305" ht="12">
      <c r="H305" s="20"/>
    </row>
    <row r="306" ht="12">
      <c r="H306" s="20"/>
    </row>
    <row r="307" ht="12">
      <c r="H307" s="20"/>
    </row>
    <row r="308" ht="12">
      <c r="H308" s="20"/>
    </row>
    <row r="309" ht="12">
      <c r="H309" s="20"/>
    </row>
    <row r="310" ht="12">
      <c r="H310" s="20"/>
    </row>
    <row r="311" ht="12">
      <c r="H311" s="20"/>
    </row>
    <row r="312" ht="12">
      <c r="H312" s="20"/>
    </row>
    <row r="313" ht="12">
      <c r="H313" s="20"/>
    </row>
    <row r="314" ht="12">
      <c r="H314" s="20"/>
    </row>
    <row r="315" ht="12">
      <c r="H315" s="20"/>
    </row>
    <row r="316" ht="12">
      <c r="H316" s="20"/>
    </row>
    <row r="317" ht="12">
      <c r="H317" s="20"/>
    </row>
    <row r="318" ht="12">
      <c r="H318" s="20"/>
    </row>
    <row r="319" ht="12">
      <c r="H319" s="20"/>
    </row>
    <row r="320" ht="12">
      <c r="H320" s="20"/>
    </row>
    <row r="321" ht="12">
      <c r="H321" s="20"/>
    </row>
    <row r="322" ht="12">
      <c r="H322" s="20"/>
    </row>
    <row r="323" ht="12">
      <c r="H323" s="20"/>
    </row>
    <row r="324" ht="12">
      <c r="H324" s="20"/>
    </row>
    <row r="325" ht="12">
      <c r="H325" s="20"/>
    </row>
    <row r="326" ht="12">
      <c r="H326" s="20"/>
    </row>
    <row r="327" ht="12">
      <c r="H327" s="20"/>
    </row>
    <row r="328" ht="12">
      <c r="H328" s="20"/>
    </row>
    <row r="329" ht="12">
      <c r="H329" s="20"/>
    </row>
    <row r="330" ht="12">
      <c r="H330" s="20"/>
    </row>
    <row r="331" ht="12">
      <c r="H331" s="20"/>
    </row>
    <row r="332" ht="12">
      <c r="H332" s="20"/>
    </row>
    <row r="333" ht="12">
      <c r="H333" s="20"/>
    </row>
    <row r="334" ht="12">
      <c r="H334" s="20"/>
    </row>
    <row r="335" ht="12">
      <c r="H335" s="20"/>
    </row>
    <row r="336" ht="12">
      <c r="H336" s="20"/>
    </row>
    <row r="337" ht="12">
      <c r="H337" s="20"/>
    </row>
    <row r="338" ht="12">
      <c r="H338" s="20"/>
    </row>
    <row r="339" ht="12">
      <c r="H339" s="20"/>
    </row>
    <row r="340" ht="12">
      <c r="H340" s="20"/>
    </row>
    <row r="341" ht="12">
      <c r="H341" s="20"/>
    </row>
    <row r="342" ht="12">
      <c r="H342" s="20"/>
    </row>
    <row r="343" ht="12">
      <c r="H343" s="20"/>
    </row>
    <row r="344" ht="12">
      <c r="H344" s="20"/>
    </row>
    <row r="345" ht="12">
      <c r="H345" s="20"/>
    </row>
    <row r="346" ht="12">
      <c r="H346" s="20"/>
    </row>
    <row r="347" ht="12">
      <c r="H347" s="20"/>
    </row>
    <row r="348" ht="12">
      <c r="H348" s="20"/>
    </row>
    <row r="349" ht="12">
      <c r="H349" s="20"/>
    </row>
    <row r="350" ht="12">
      <c r="H350" s="20"/>
    </row>
    <row r="351" ht="12">
      <c r="H351" s="20"/>
    </row>
    <row r="352" ht="12">
      <c r="H352" s="20"/>
    </row>
    <row r="353" ht="12">
      <c r="H353" s="20"/>
    </row>
    <row r="354" ht="12">
      <c r="H354" s="20"/>
    </row>
    <row r="355" ht="12">
      <c r="H355" s="20"/>
    </row>
    <row r="356" ht="12">
      <c r="H356" s="20"/>
    </row>
    <row r="357" ht="12">
      <c r="H357" s="20"/>
    </row>
    <row r="358" ht="12">
      <c r="H358" s="20"/>
    </row>
    <row r="359" ht="12">
      <c r="H359" s="20"/>
    </row>
    <row r="360" ht="12">
      <c r="H360" s="20"/>
    </row>
    <row r="361" ht="12">
      <c r="H361" s="20"/>
    </row>
    <row r="362" ht="12">
      <c r="H362" s="20"/>
    </row>
    <row r="363" ht="12">
      <c r="H363" s="20"/>
    </row>
    <row r="364" ht="12">
      <c r="H364" s="20"/>
    </row>
    <row r="365" ht="12">
      <c r="H365" s="20"/>
    </row>
    <row r="366" ht="12">
      <c r="H366" s="20"/>
    </row>
    <row r="367" ht="12">
      <c r="H367" s="20"/>
    </row>
    <row r="368" ht="12">
      <c r="H368" s="20"/>
    </row>
    <row r="369" ht="12">
      <c r="H369" s="20"/>
    </row>
    <row r="370" ht="12">
      <c r="H370" s="20"/>
    </row>
    <row r="371" ht="12">
      <c r="H371" s="20"/>
    </row>
    <row r="372" ht="12">
      <c r="H372" s="20"/>
    </row>
    <row r="373" ht="12">
      <c r="H373" s="20"/>
    </row>
    <row r="374" ht="12">
      <c r="H374" s="20"/>
    </row>
    <row r="375" ht="12">
      <c r="H375" s="20"/>
    </row>
    <row r="376" ht="12">
      <c r="H376" s="20"/>
    </row>
    <row r="377" ht="12">
      <c r="H377" s="20"/>
    </row>
    <row r="378" ht="12">
      <c r="H378" s="20"/>
    </row>
    <row r="379" ht="12">
      <c r="H379" s="20"/>
    </row>
    <row r="380" ht="12">
      <c r="H380" s="20"/>
    </row>
    <row r="381" ht="12">
      <c r="H381" s="20"/>
    </row>
    <row r="382" ht="12">
      <c r="H382" s="20"/>
    </row>
    <row r="383" ht="12">
      <c r="H383" s="20"/>
    </row>
    <row r="384" ht="12">
      <c r="H384" s="20"/>
    </row>
    <row r="385" ht="12">
      <c r="H385" s="20"/>
    </row>
    <row r="386" ht="12">
      <c r="H386" s="20"/>
    </row>
    <row r="387" ht="12">
      <c r="H387" s="20"/>
    </row>
    <row r="388" ht="12">
      <c r="H388" s="20"/>
    </row>
    <row r="389" ht="12">
      <c r="H389" s="20"/>
    </row>
    <row r="390" ht="12">
      <c r="H390" s="20"/>
    </row>
    <row r="391" ht="12">
      <c r="H391" s="20"/>
    </row>
    <row r="392" ht="12">
      <c r="H392" s="20"/>
    </row>
    <row r="393" ht="12">
      <c r="H393" s="20"/>
    </row>
    <row r="394" ht="12">
      <c r="H394" s="20"/>
    </row>
    <row r="395" ht="12">
      <c r="H395" s="20"/>
    </row>
    <row r="396" ht="12">
      <c r="H396" s="20"/>
    </row>
    <row r="397" ht="12">
      <c r="H397" s="20"/>
    </row>
    <row r="398" ht="12">
      <c r="H398" s="20"/>
    </row>
    <row r="399" ht="12">
      <c r="H399" s="20"/>
    </row>
    <row r="400" ht="12">
      <c r="H400" s="20"/>
    </row>
    <row r="401" ht="12">
      <c r="H401" s="20"/>
    </row>
    <row r="402" ht="12">
      <c r="H402" s="20"/>
    </row>
    <row r="403" ht="12">
      <c r="H403" s="20"/>
    </row>
    <row r="404" ht="12">
      <c r="H404" s="20"/>
    </row>
    <row r="405" ht="12">
      <c r="H405" s="20"/>
    </row>
    <row r="406" ht="12">
      <c r="H406" s="20"/>
    </row>
    <row r="407" ht="12">
      <c r="H407" s="20"/>
    </row>
    <row r="408" ht="12">
      <c r="H408" s="20"/>
    </row>
    <row r="409" ht="12">
      <c r="H409" s="20"/>
    </row>
    <row r="410" ht="12">
      <c r="H410" s="20"/>
    </row>
    <row r="411" ht="12">
      <c r="H411" s="20"/>
    </row>
    <row r="412" ht="12">
      <c r="H412" s="20"/>
    </row>
    <row r="413" ht="12">
      <c r="H413" s="20"/>
    </row>
    <row r="414" ht="12">
      <c r="H414" s="20"/>
    </row>
    <row r="415" ht="12">
      <c r="H415" s="20"/>
    </row>
    <row r="416" ht="12">
      <c r="H416" s="20"/>
    </row>
    <row r="417" ht="12">
      <c r="H417" s="20"/>
    </row>
    <row r="418" ht="12">
      <c r="H418" s="20"/>
    </row>
    <row r="419" ht="12">
      <c r="H419" s="20"/>
    </row>
    <row r="420" ht="12">
      <c r="H420" s="20"/>
    </row>
    <row r="421" ht="12">
      <c r="H421" s="20"/>
    </row>
    <row r="422" ht="12">
      <c r="H422" s="20"/>
    </row>
    <row r="423" ht="12">
      <c r="H423" s="20"/>
    </row>
    <row r="424" ht="12">
      <c r="H424" s="20"/>
    </row>
    <row r="425" ht="12">
      <c r="H425" s="20"/>
    </row>
    <row r="426" ht="12">
      <c r="H426" s="20"/>
    </row>
    <row r="427" ht="12">
      <c r="H427" s="20"/>
    </row>
    <row r="428" ht="12">
      <c r="H428" s="20"/>
    </row>
    <row r="429" ht="12">
      <c r="H429" s="20"/>
    </row>
    <row r="430" ht="12">
      <c r="H430" s="20"/>
    </row>
    <row r="431" ht="12">
      <c r="H431" s="20"/>
    </row>
    <row r="432" ht="12">
      <c r="H432" s="20"/>
    </row>
    <row r="433" ht="12">
      <c r="H433" s="20"/>
    </row>
    <row r="434" ht="12">
      <c r="H434" s="20"/>
    </row>
    <row r="435" ht="12">
      <c r="H435" s="20"/>
    </row>
    <row r="436" ht="12">
      <c r="H436" s="20"/>
    </row>
    <row r="437" ht="12">
      <c r="H437" s="20"/>
    </row>
    <row r="438" ht="12">
      <c r="H438" s="20"/>
    </row>
    <row r="439" ht="12">
      <c r="H439" s="20"/>
    </row>
    <row r="440" ht="12">
      <c r="H440" s="20"/>
    </row>
    <row r="441" ht="12">
      <c r="H441" s="20"/>
    </row>
    <row r="442" ht="12">
      <c r="H442" s="20"/>
    </row>
    <row r="443" ht="12">
      <c r="H443" s="20"/>
    </row>
    <row r="444" ht="12">
      <c r="H444" s="20"/>
    </row>
    <row r="445" ht="12">
      <c r="H445" s="20"/>
    </row>
    <row r="446" ht="12">
      <c r="H446" s="20"/>
    </row>
    <row r="447" ht="12">
      <c r="H447" s="20"/>
    </row>
    <row r="448" ht="12">
      <c r="H448" s="20"/>
    </row>
    <row r="449" ht="12">
      <c r="H449" s="20"/>
    </row>
    <row r="450" ht="12">
      <c r="H450" s="20"/>
    </row>
    <row r="451" ht="12">
      <c r="H451" s="20"/>
    </row>
    <row r="452" ht="12">
      <c r="H452" s="20"/>
    </row>
    <row r="453" ht="12">
      <c r="H453" s="20"/>
    </row>
    <row r="454" ht="12">
      <c r="H454" s="20"/>
    </row>
    <row r="455" ht="12">
      <c r="H455" s="20"/>
    </row>
    <row r="456" ht="12">
      <c r="H456" s="20"/>
    </row>
    <row r="457" ht="12">
      <c r="H457" s="20"/>
    </row>
    <row r="458" ht="12">
      <c r="H458" s="20"/>
    </row>
    <row r="459" ht="12">
      <c r="H459" s="20"/>
    </row>
    <row r="460" ht="12">
      <c r="H460" s="20"/>
    </row>
    <row r="461" ht="12">
      <c r="H461" s="20"/>
    </row>
    <row r="462" ht="12">
      <c r="H462" s="20"/>
    </row>
    <row r="463" ht="12">
      <c r="H463" s="20"/>
    </row>
    <row r="464" ht="12">
      <c r="H464" s="20"/>
    </row>
    <row r="465" ht="12">
      <c r="H465" s="20"/>
    </row>
    <row r="466" ht="12">
      <c r="H466" s="20"/>
    </row>
    <row r="467" ht="12">
      <c r="H467" s="20"/>
    </row>
    <row r="468" ht="12">
      <c r="H468" s="20"/>
    </row>
    <row r="469" ht="12">
      <c r="H469" s="20"/>
    </row>
    <row r="470" ht="12">
      <c r="H470" s="20"/>
    </row>
    <row r="471" ht="12">
      <c r="H471" s="20"/>
    </row>
    <row r="472" ht="12">
      <c r="H472" s="20"/>
    </row>
    <row r="473" ht="12">
      <c r="H473" s="20"/>
    </row>
    <row r="474" ht="12">
      <c r="H474" s="20"/>
    </row>
    <row r="475" ht="12">
      <c r="H475" s="20"/>
    </row>
    <row r="476" ht="12">
      <c r="H476" s="20"/>
    </row>
    <row r="477" ht="12">
      <c r="H477" s="20"/>
    </row>
    <row r="478" ht="12">
      <c r="H478" s="20"/>
    </row>
    <row r="479" ht="12">
      <c r="H479" s="20"/>
    </row>
    <row r="480" ht="12">
      <c r="H480" s="20"/>
    </row>
    <row r="481" ht="12">
      <c r="H481" s="20"/>
    </row>
    <row r="482" ht="12">
      <c r="H482" s="20"/>
    </row>
    <row r="483" ht="12">
      <c r="H483" s="20"/>
    </row>
    <row r="484" ht="12">
      <c r="H484" s="20"/>
    </row>
    <row r="485" ht="12">
      <c r="H485" s="20"/>
    </row>
    <row r="486" ht="12">
      <c r="H486" s="20"/>
    </row>
    <row r="487" ht="12">
      <c r="H487" s="20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pane ySplit="3" topLeftCell="BM4" activePane="bottomLeft" state="frozen"/>
      <selection pane="topLeft" activeCell="A1" sqref="A1"/>
      <selection pane="bottomLeft" activeCell="F35" sqref="F35"/>
    </sheetView>
  </sheetViews>
  <sheetFormatPr defaultColWidth="8.8515625" defaultRowHeight="12.75"/>
  <cols>
    <col min="1" max="1" width="3.7109375" style="5" customWidth="1"/>
    <col min="2" max="2" width="6.421875" style="21" customWidth="1"/>
    <col min="3" max="4" width="9.14062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1.28125" style="10" customWidth="1"/>
    <col min="9" max="9" width="9.7109375" style="9" customWidth="1"/>
  </cols>
  <sheetData>
    <row r="1" spans="2:10" ht="12">
      <c r="B1" s="1" t="s">
        <v>49</v>
      </c>
      <c r="C1" s="9"/>
      <c r="D1" s="9"/>
      <c r="F1" s="9"/>
      <c r="H1" s="5"/>
      <c r="J1" s="26"/>
    </row>
    <row r="2" ht="12.75" thickBot="1"/>
    <row r="3" spans="1:9" ht="13.5" thickBot="1" thickTop="1">
      <c r="A3" s="16" t="s">
        <v>58</v>
      </c>
      <c r="B3" s="16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ht="12.75" thickTop="1"/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F32" sqref="F32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0" customWidth="1"/>
    <col min="5" max="5" width="30.7109375" style="0" customWidth="1"/>
    <col min="6" max="6" width="15.7109375" style="0" customWidth="1"/>
    <col min="7" max="7" width="14.7109375" style="0" customWidth="1"/>
    <col min="8" max="8" width="10.7109375" style="21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9"/>
      <c r="H1" s="5"/>
      <c r="I1" s="9"/>
      <c r="J1" s="26"/>
    </row>
    <row r="2" spans="2:6" ht="12.75" thickBot="1">
      <c r="B2" s="21"/>
      <c r="C2" s="7"/>
      <c r="D2" s="7"/>
      <c r="F2" s="7"/>
    </row>
    <row r="3" spans="1:9" ht="13.5" thickBot="1" thickTop="1">
      <c r="A3" s="16" t="s">
        <v>58</v>
      </c>
      <c r="B3" s="16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44" t="s">
        <v>62</v>
      </c>
      <c r="I3" s="8" t="s">
        <v>63</v>
      </c>
    </row>
    <row r="4" spans="1:6" ht="12.75" thickTop="1">
      <c r="A4" s="5"/>
      <c r="B4" s="5"/>
      <c r="C4" s="5"/>
      <c r="D4" s="5"/>
      <c r="F4" s="5"/>
    </row>
    <row r="5" spans="1:6" ht="12">
      <c r="A5" s="5"/>
      <c r="B5" s="5"/>
      <c r="C5" s="5"/>
      <c r="D5" s="5"/>
      <c r="F5" s="5"/>
    </row>
    <row r="6" spans="1:6" ht="12">
      <c r="A6" s="5"/>
      <c r="B6" s="5"/>
      <c r="C6" s="5"/>
      <c r="D6" s="5"/>
      <c r="F6" s="5"/>
    </row>
    <row r="7" spans="1:6" ht="12">
      <c r="A7" s="5"/>
      <c r="B7" s="5"/>
      <c r="C7" s="5"/>
      <c r="D7" s="5"/>
      <c r="F7" s="5"/>
    </row>
    <row r="8" spans="1:6" ht="12">
      <c r="A8" s="5"/>
      <c r="B8" s="5"/>
      <c r="C8" s="5"/>
      <c r="D8" s="5"/>
      <c r="F8" s="5"/>
    </row>
    <row r="9" spans="1:6" ht="12">
      <c r="A9" s="5"/>
      <c r="B9" s="5"/>
      <c r="C9" s="5"/>
      <c r="D9" s="5"/>
      <c r="F9" s="5"/>
    </row>
    <row r="10" spans="1:6" ht="12">
      <c r="A10" s="5"/>
      <c r="B10" s="5"/>
      <c r="C10" s="5"/>
      <c r="D10" s="5"/>
      <c r="F10" s="5"/>
    </row>
    <row r="11" spans="1:6" ht="12">
      <c r="A11" s="5"/>
      <c r="B11" s="5"/>
      <c r="C11" s="5"/>
      <c r="D11" s="5"/>
      <c r="F11" s="5"/>
    </row>
    <row r="12" spans="1:6" ht="12">
      <c r="A12" s="5"/>
      <c r="B12" s="5"/>
      <c r="C12" s="5"/>
      <c r="D12" s="5"/>
      <c r="F12" s="5"/>
    </row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I4" sqref="I4:I58"/>
    </sheetView>
  </sheetViews>
  <sheetFormatPr defaultColWidth="8.8515625" defaultRowHeight="12.75"/>
  <cols>
    <col min="1" max="1" width="3.7109375" style="0" customWidth="1"/>
    <col min="2" max="2" width="6.7109375" style="0" customWidth="1"/>
    <col min="3" max="4" width="9.7109375" style="5" customWidth="1"/>
    <col min="5" max="5" width="32.7109375" style="0" customWidth="1"/>
    <col min="6" max="6" width="15.7109375" style="56" customWidth="1"/>
    <col min="7" max="7" width="14.140625" style="0" customWidth="1"/>
    <col min="8" max="8" width="10.7109375" style="0" customWidth="1"/>
    <col min="9" max="9" width="9.7109375" style="5" customWidth="1"/>
    <col min="10" max="10" width="8.8515625" style="0" customWidth="1"/>
    <col min="11" max="11" width="9.7109375" style="0" bestFit="1" customWidth="1"/>
  </cols>
  <sheetData>
    <row r="1" spans="1:10" ht="12">
      <c r="A1" s="5"/>
      <c r="B1" s="1" t="s">
        <v>49</v>
      </c>
      <c r="C1" s="9"/>
      <c r="D1" s="9"/>
      <c r="F1" s="21"/>
      <c r="H1" s="5"/>
      <c r="I1" s="9"/>
      <c r="J1" s="26"/>
    </row>
    <row r="2" spans="2:9" ht="12.75" thickBot="1">
      <c r="B2" s="21"/>
      <c r="C2" s="9"/>
      <c r="D2" s="9"/>
      <c r="H2" s="10"/>
      <c r="I2" s="9"/>
    </row>
    <row r="3" spans="1:9" ht="13.5" thickBot="1" thickTop="1">
      <c r="A3" s="16" t="s">
        <v>58</v>
      </c>
      <c r="B3" s="16" t="s">
        <v>59</v>
      </c>
      <c r="C3" s="8" t="s">
        <v>60</v>
      </c>
      <c r="D3" s="8" t="s">
        <v>47</v>
      </c>
      <c r="E3" s="3" t="s">
        <v>61</v>
      </c>
      <c r="F3" s="44" t="s">
        <v>65</v>
      </c>
      <c r="G3" s="3" t="s">
        <v>54</v>
      </c>
      <c r="H3" s="11" t="s">
        <v>62</v>
      </c>
      <c r="I3" s="8" t="s">
        <v>63</v>
      </c>
    </row>
    <row r="4" ht="12.75" thickTop="1"/>
  </sheetData>
  <sheetProtection/>
  <printOptions/>
  <pageMargins left="0.5" right="0" top="0.5" bottom="0.5" header="0.25" footer="0.25"/>
  <pageSetup horizontalDpi="600" verticalDpi="600" orientation="landscape"/>
  <headerFooter alignWithMargins="0">
    <oddHeader>&amp;C&amp;A</oddHeader>
    <oddFooter>&amp;L&amp;A&amp;Cpage &amp;P of &amp;N&amp;Ras of 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F19" sqref="F19"/>
    </sheetView>
  </sheetViews>
  <sheetFormatPr defaultColWidth="8.8515625" defaultRowHeight="12.75"/>
  <cols>
    <col min="1" max="1" width="3.7109375" style="0" customWidth="1"/>
    <col min="2" max="2" width="6.8515625" style="21" customWidth="1"/>
    <col min="3" max="4" width="9.140625" style="7" customWidth="1"/>
    <col min="5" max="5" width="30.7109375" style="0" customWidth="1"/>
    <col min="6" max="6" width="15.7109375" style="7" customWidth="1"/>
    <col min="7" max="7" width="14.7109375" style="0" customWidth="1"/>
    <col min="8" max="8" width="10.7109375" style="10" customWidth="1"/>
    <col min="9" max="9" width="9.7109375" style="7" customWidth="1"/>
  </cols>
  <sheetData>
    <row r="1" spans="1:10" ht="12">
      <c r="A1" s="5"/>
      <c r="B1" s="1" t="s">
        <v>49</v>
      </c>
      <c r="C1" s="9"/>
      <c r="D1" s="9"/>
      <c r="F1" s="9"/>
      <c r="H1" s="5"/>
      <c r="I1" s="9"/>
      <c r="J1" s="26"/>
    </row>
    <row r="2" ht="12.75" thickBot="1"/>
    <row r="3" spans="1:9" ht="13.5" thickBot="1" thickTop="1">
      <c r="A3" s="16" t="s">
        <v>58</v>
      </c>
      <c r="B3" s="16" t="s">
        <v>59</v>
      </c>
      <c r="C3" s="8" t="s">
        <v>60</v>
      </c>
      <c r="D3" s="8" t="s">
        <v>47</v>
      </c>
      <c r="E3" s="3" t="s">
        <v>61</v>
      </c>
      <c r="F3" s="8" t="s">
        <v>65</v>
      </c>
      <c r="G3" s="3" t="s">
        <v>54</v>
      </c>
      <c r="H3" s="11" t="s">
        <v>62</v>
      </c>
      <c r="I3" s="8" t="s">
        <v>63</v>
      </c>
    </row>
    <row r="4" ht="12.75" thickTop="1"/>
  </sheetData>
  <sheetProtection/>
  <printOptions/>
  <pageMargins left="0.5" right="0" top="0.5" bottom="0.5" header="0.25" footer="0.25"/>
  <pageSetup horizontalDpi="300" verticalDpi="300" orientation="landscape"/>
  <headerFooter alignWithMargins="0">
    <oddHeader>&amp;C&amp;A</oddHeader>
    <oddFooter>&amp;L&amp;A&amp;Cpage &amp;P of &amp;N&amp;Ras of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MeiChin</dc:creator>
  <cp:keywords/>
  <dc:description/>
  <cp:lastModifiedBy>Eric Nicholson</cp:lastModifiedBy>
  <cp:lastPrinted>2011-02-24T16:48:15Z</cp:lastPrinted>
  <dcterms:created xsi:type="dcterms:W3CDTF">2003-02-25T12:51:54Z</dcterms:created>
  <dcterms:modified xsi:type="dcterms:W3CDTF">2011-07-11T17:47:14Z</dcterms:modified>
  <cp:category/>
  <cp:version/>
  <cp:contentType/>
  <cp:contentStatus/>
</cp:coreProperties>
</file>