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20" windowHeight="4240" activeTab="1"/>
  </bookViews>
  <sheets>
    <sheet name="2001B" sheetId="1" r:id="rId1"/>
    <sheet name="01B-12A" sheetId="2" r:id="rId2"/>
  </sheets>
  <definedNames>
    <definedName name="_xlnm.Print_Area" localSheetId="0">'2001B'!$A$1:$AO$13</definedName>
    <definedName name="_xlnm.Print_Titles" localSheetId="0">'2001B'!$A:$A</definedName>
  </definedNames>
  <calcPr fullCalcOnLoad="1"/>
</workbook>
</file>

<file path=xl/sharedStrings.xml><?xml version="1.0" encoding="utf-8"?>
<sst xmlns="http://schemas.openxmlformats.org/spreadsheetml/2006/main" count="144" uniqueCount="24">
  <si>
    <t>Payment</t>
  </si>
  <si>
    <t>Date</t>
  </si>
  <si>
    <t>Total</t>
  </si>
  <si>
    <t>Principal</t>
  </si>
  <si>
    <t>Interest</t>
  </si>
  <si>
    <t xml:space="preserve">        UMCP Physical Sciences (Auxiliary)</t>
  </si>
  <si>
    <t xml:space="preserve"> UMCP Computer &amp; Space Science (Academic)</t>
  </si>
  <si>
    <t xml:space="preserve">       UMCP Plant Sciences (Academic)</t>
  </si>
  <si>
    <t xml:space="preserve">          UMB Parking Garage (Auxiliary)</t>
  </si>
  <si>
    <t xml:space="preserve">          UMES Residence Hall (Auxiliary)</t>
  </si>
  <si>
    <t xml:space="preserve">    USM Debt Service from Earnings (Auxiliary)</t>
  </si>
  <si>
    <t xml:space="preserve">              University System of Maryland</t>
  </si>
  <si>
    <t xml:space="preserve">         1993 Series A Bond Funded Projects</t>
  </si>
  <si>
    <t xml:space="preserve">            Total Auxiliary Projects - 1993 A</t>
  </si>
  <si>
    <t xml:space="preserve">            Total Academic Projects - 1993 A</t>
  </si>
  <si>
    <t xml:space="preserve">         1993 Series A Bond Funded Projects 2001B</t>
  </si>
  <si>
    <t xml:space="preserve">      1993A refinanced on 2001B</t>
  </si>
  <si>
    <t>Amort of</t>
  </si>
  <si>
    <t>Premium</t>
  </si>
  <si>
    <t>Distribution of Debt Service after 2012A Bond Issue</t>
  </si>
  <si>
    <t>Revised 93A after 2012A</t>
  </si>
  <si>
    <t xml:space="preserve">         1993 Series A Bond Funded Projects 2001B/2012A</t>
  </si>
  <si>
    <t xml:space="preserve">      1993A refinanced on 2001B/2012A</t>
  </si>
  <si>
    <t>Loss on Refunding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</si>
</sst>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0000%"/>
  </numFmts>
  <fonts count="36">
    <font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10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3" fontId="0" fillId="0" borderId="0" xfId="0" applyNumberFormat="1" applyAlignment="1">
      <alignment/>
    </xf>
    <xf numFmtId="165" fontId="0" fillId="0" borderId="0" xfId="0" applyNumberFormat="1" applyAlignment="1">
      <alignment/>
    </xf>
    <xf numFmtId="165" fontId="0" fillId="0" borderId="12" xfId="0" applyNumberFormat="1" applyBorder="1" applyAlignment="1">
      <alignment/>
    </xf>
    <xf numFmtId="165" fontId="0" fillId="0" borderId="13" xfId="0" applyNumberFormat="1" applyBorder="1" applyAlignment="1">
      <alignment horizontal="center"/>
    </xf>
    <xf numFmtId="165" fontId="0" fillId="0" borderId="14" xfId="0" applyNumberFormat="1" applyBorder="1" applyAlignment="1" quotePrefix="1">
      <alignment horizontal="left"/>
    </xf>
    <xf numFmtId="165" fontId="0" fillId="0" borderId="15" xfId="0" applyNumberFormat="1" applyBorder="1" applyAlignment="1">
      <alignment/>
    </xf>
    <xf numFmtId="38" fontId="0" fillId="0" borderId="0" xfId="0" applyNumberFormat="1" applyAlignment="1">
      <alignment/>
    </xf>
    <xf numFmtId="38" fontId="0" fillId="0" borderId="0" xfId="0" applyNumberFormat="1" applyAlignment="1" quotePrefix="1">
      <alignment horizontal="left"/>
    </xf>
    <xf numFmtId="38" fontId="0" fillId="0" borderId="14" xfId="0" applyNumberFormat="1" applyBorder="1" applyAlignment="1" quotePrefix="1">
      <alignment horizontal="left"/>
    </xf>
    <xf numFmtId="38" fontId="0" fillId="0" borderId="12" xfId="0" applyNumberFormat="1" applyBorder="1" applyAlignment="1">
      <alignment/>
    </xf>
    <xf numFmtId="38" fontId="0" fillId="0" borderId="15" xfId="0" applyNumberFormat="1" applyBorder="1" applyAlignment="1">
      <alignment/>
    </xf>
    <xf numFmtId="38" fontId="0" fillId="0" borderId="16" xfId="0" applyNumberFormat="1" applyBorder="1" applyAlignment="1">
      <alignment horizontal="center"/>
    </xf>
    <xf numFmtId="38" fontId="0" fillId="0" borderId="17" xfId="0" applyNumberFormat="1" applyBorder="1" applyAlignment="1">
      <alignment/>
    </xf>
    <xf numFmtId="38" fontId="0" fillId="0" borderId="0" xfId="0" applyNumberFormat="1" applyBorder="1" applyAlignment="1">
      <alignment/>
    </xf>
    <xf numFmtId="38" fontId="0" fillId="0" borderId="0" xfId="0" applyNumberFormat="1" applyAlignment="1">
      <alignment horizontal="left"/>
    </xf>
    <xf numFmtId="38" fontId="0" fillId="0" borderId="12" xfId="0" applyNumberFormat="1" applyBorder="1" applyAlignment="1">
      <alignment horizontal="centerContinuous"/>
    </xf>
    <xf numFmtId="38" fontId="0" fillId="0" borderId="15" xfId="0" applyNumberFormat="1" applyBorder="1" applyAlignment="1">
      <alignment horizontal="centerContinuous"/>
    </xf>
    <xf numFmtId="165" fontId="0" fillId="33" borderId="14" xfId="0" applyNumberFormat="1" applyFill="1" applyBorder="1" applyAlignment="1" quotePrefix="1">
      <alignment horizontal="centerContinuous"/>
    </xf>
    <xf numFmtId="165" fontId="0" fillId="33" borderId="18" xfId="0" applyNumberFormat="1" applyFill="1" applyBorder="1" applyAlignment="1">
      <alignment horizontal="centerContinuous"/>
    </xf>
    <xf numFmtId="165" fontId="0" fillId="33" borderId="15" xfId="0" applyNumberFormat="1" applyFill="1" applyBorder="1" applyAlignment="1">
      <alignment horizontal="centerContinuous"/>
    </xf>
    <xf numFmtId="38" fontId="0" fillId="0" borderId="0" xfId="0" applyNumberForma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T15"/>
  <sheetViews>
    <sheetView showZeros="0" workbookViewId="0" topLeftCell="A1">
      <pane xSplit="2" ySplit="7" topLeftCell="L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U9" sqref="U9"/>
    </sheetView>
  </sheetViews>
  <sheetFormatPr defaultColWidth="8.8515625" defaultRowHeight="12.75"/>
  <cols>
    <col min="1" max="1" width="9.7109375" style="0" customWidth="1"/>
    <col min="2" max="2" width="3.7109375" style="0" customWidth="1"/>
    <col min="3" max="6" width="13.7109375" style="0" customWidth="1"/>
    <col min="7" max="7" width="3.7109375" style="0" customWidth="1"/>
    <col min="8" max="11" width="13.7109375" style="0" customWidth="1"/>
    <col min="12" max="12" width="3.7109375" style="0" customWidth="1"/>
    <col min="13" max="16" width="13.7109375" style="0" customWidth="1"/>
    <col min="17" max="17" width="3.7109375" style="0" customWidth="1"/>
    <col min="18" max="21" width="13.7109375" style="0" customWidth="1"/>
    <col min="22" max="22" width="3.7109375" style="0" customWidth="1"/>
    <col min="23" max="26" width="13.7109375" style="0" customWidth="1"/>
    <col min="27" max="27" width="3.7109375" style="0" customWidth="1"/>
    <col min="28" max="31" width="13.7109375" style="0" customWidth="1"/>
    <col min="32" max="32" width="3.7109375" style="0" customWidth="1"/>
    <col min="33" max="36" width="13.7109375" style="0" customWidth="1"/>
    <col min="37" max="37" width="3.7109375" style="0" customWidth="1"/>
    <col min="38" max="41" width="13.7109375" style="0" customWidth="1"/>
    <col min="42" max="42" width="3.7109375" style="0" customWidth="1"/>
    <col min="43" max="46" width="13.7109375" style="0" customWidth="1"/>
  </cols>
  <sheetData>
    <row r="1" spans="1:46" ht="12">
      <c r="A1" s="1"/>
      <c r="C1" s="11"/>
      <c r="D1" s="11"/>
      <c r="E1" s="10"/>
      <c r="F1" s="10"/>
      <c r="G1" s="10"/>
      <c r="H1" s="11" t="s">
        <v>11</v>
      </c>
      <c r="I1" s="10"/>
      <c r="J1" s="10"/>
      <c r="K1" s="10"/>
      <c r="L1" s="10"/>
      <c r="M1" s="10"/>
      <c r="N1" s="10"/>
      <c r="O1" s="10"/>
      <c r="P1" s="10"/>
      <c r="Q1" s="10"/>
      <c r="R1" s="10"/>
      <c r="S1" s="11"/>
      <c r="T1" s="10"/>
      <c r="U1" s="10"/>
      <c r="V1" s="10"/>
      <c r="W1" s="11" t="s">
        <v>11</v>
      </c>
      <c r="X1" s="10"/>
      <c r="Y1" s="10"/>
      <c r="Z1" s="10"/>
      <c r="AB1" s="11"/>
      <c r="AC1" s="11"/>
      <c r="AD1" s="10"/>
      <c r="AE1" s="10"/>
      <c r="AF1" s="10"/>
      <c r="AG1" s="10"/>
      <c r="AH1" s="10"/>
      <c r="AI1" s="10"/>
      <c r="AJ1" s="10"/>
      <c r="AL1" s="11" t="s">
        <v>11</v>
      </c>
      <c r="AM1" s="11"/>
      <c r="AN1" s="10"/>
      <c r="AO1" s="10"/>
      <c r="AP1" s="10"/>
      <c r="AQ1" s="11"/>
      <c r="AR1" s="10"/>
      <c r="AS1" s="11"/>
      <c r="AT1" s="11"/>
    </row>
    <row r="2" spans="1:46" ht="12">
      <c r="A2" s="1"/>
      <c r="C2" s="11"/>
      <c r="D2" s="11"/>
      <c r="E2" s="10"/>
      <c r="F2" s="10"/>
      <c r="G2" s="10"/>
      <c r="H2" s="11" t="s">
        <v>19</v>
      </c>
      <c r="I2" s="10"/>
      <c r="J2" s="10"/>
      <c r="K2" s="10"/>
      <c r="L2" s="10"/>
      <c r="M2" s="10"/>
      <c r="N2" s="10"/>
      <c r="O2" s="10"/>
      <c r="P2" s="10"/>
      <c r="Q2" s="10"/>
      <c r="R2" s="10"/>
      <c r="S2" s="11"/>
      <c r="T2" s="10"/>
      <c r="U2" s="10"/>
      <c r="V2" s="10"/>
      <c r="W2" s="11" t="str">
        <f>H2</f>
        <v>Distribution of Debt Service after 2012A Bond Issue</v>
      </c>
      <c r="X2" s="10"/>
      <c r="Y2" s="10"/>
      <c r="Z2" s="10"/>
      <c r="AB2" s="11"/>
      <c r="AC2" s="11"/>
      <c r="AD2" s="10"/>
      <c r="AE2" s="10"/>
      <c r="AF2" s="10"/>
      <c r="AG2" s="10"/>
      <c r="AH2" s="10"/>
      <c r="AI2" s="10"/>
      <c r="AJ2" s="10"/>
      <c r="AL2" s="11" t="str">
        <f>W2</f>
        <v>Distribution of Debt Service after 2012A Bond Issue</v>
      </c>
      <c r="AM2" s="11"/>
      <c r="AN2" s="10"/>
      <c r="AO2" s="10"/>
      <c r="AP2" s="10"/>
      <c r="AQ2" s="11"/>
      <c r="AR2" s="10"/>
      <c r="AS2" s="18"/>
      <c r="AT2" s="18"/>
    </row>
    <row r="3" spans="1:46" ht="12">
      <c r="A3" s="1"/>
      <c r="C3" s="10"/>
      <c r="D3" s="10"/>
      <c r="E3" s="10"/>
      <c r="F3" s="10"/>
      <c r="G3" s="10"/>
      <c r="H3" s="11" t="s">
        <v>15</v>
      </c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1" t="s">
        <v>12</v>
      </c>
      <c r="X3" s="10"/>
      <c r="Y3" s="10"/>
      <c r="Z3" s="10"/>
      <c r="AB3" s="11"/>
      <c r="AC3" s="10"/>
      <c r="AD3" s="10"/>
      <c r="AE3" s="10"/>
      <c r="AF3" s="10"/>
      <c r="AG3" s="10"/>
      <c r="AH3" s="10"/>
      <c r="AI3" s="10"/>
      <c r="AJ3" s="10"/>
      <c r="AL3" s="11" t="s">
        <v>12</v>
      </c>
      <c r="AM3" s="10"/>
      <c r="AN3" s="10"/>
      <c r="AO3" s="10"/>
      <c r="AP3" s="10"/>
      <c r="AQ3" s="11"/>
      <c r="AR3" s="10"/>
      <c r="AS3" s="11"/>
      <c r="AT3" s="11"/>
    </row>
    <row r="4" spans="1:46" ht="12">
      <c r="A4" s="1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B4" s="10"/>
      <c r="AC4" s="10"/>
      <c r="AD4" s="10"/>
      <c r="AE4" s="10"/>
      <c r="AF4" s="10"/>
      <c r="AG4" s="10"/>
      <c r="AH4" s="10"/>
      <c r="AI4" s="10"/>
      <c r="AJ4" s="10"/>
      <c r="AL4" s="10"/>
      <c r="AM4" s="10"/>
      <c r="AN4" s="10"/>
      <c r="AO4" s="10"/>
      <c r="AP4" s="10"/>
      <c r="AQ4" s="10"/>
      <c r="AR4" s="10"/>
      <c r="AS4" s="10"/>
      <c r="AT4" s="10"/>
    </row>
    <row r="5" spans="1:46" ht="12">
      <c r="A5" s="2" t="s">
        <v>0</v>
      </c>
      <c r="C5" s="19" t="s">
        <v>20</v>
      </c>
      <c r="D5" s="19"/>
      <c r="E5" s="20"/>
      <c r="F5" s="15"/>
      <c r="G5" s="10"/>
      <c r="H5" s="12" t="s">
        <v>14</v>
      </c>
      <c r="I5" s="13"/>
      <c r="J5" s="14"/>
      <c r="K5" s="15"/>
      <c r="L5" s="10"/>
      <c r="M5" s="12" t="s">
        <v>13</v>
      </c>
      <c r="N5" s="13"/>
      <c r="O5" s="14"/>
      <c r="P5" s="15"/>
      <c r="Q5" s="10"/>
      <c r="R5" s="12" t="s">
        <v>6</v>
      </c>
      <c r="S5" s="13"/>
      <c r="T5" s="14"/>
      <c r="U5" s="15"/>
      <c r="V5" s="10"/>
      <c r="W5" s="12" t="s">
        <v>7</v>
      </c>
      <c r="X5" s="13"/>
      <c r="Y5" s="14"/>
      <c r="Z5" s="15"/>
      <c r="AA5" s="4"/>
      <c r="AB5" s="12" t="s">
        <v>5</v>
      </c>
      <c r="AC5" s="13"/>
      <c r="AD5" s="14"/>
      <c r="AE5" s="15"/>
      <c r="AF5" s="10"/>
      <c r="AG5" s="12" t="s">
        <v>8</v>
      </c>
      <c r="AH5" s="13"/>
      <c r="AI5" s="14"/>
      <c r="AJ5" s="15"/>
      <c r="AK5" s="4"/>
      <c r="AL5" s="12" t="s">
        <v>9</v>
      </c>
      <c r="AM5" s="13"/>
      <c r="AN5" s="14"/>
      <c r="AO5" s="15"/>
      <c r="AP5" s="10"/>
      <c r="AQ5" s="12" t="s">
        <v>10</v>
      </c>
      <c r="AR5" s="13"/>
      <c r="AS5" s="14"/>
      <c r="AT5" s="15"/>
    </row>
    <row r="6" spans="1:46" ht="12">
      <c r="A6" s="7"/>
      <c r="B6" s="5"/>
      <c r="C6" s="21" t="s">
        <v>16</v>
      </c>
      <c r="D6" s="22"/>
      <c r="E6" s="23"/>
      <c r="F6" s="15" t="s">
        <v>17</v>
      </c>
      <c r="G6" s="5"/>
      <c r="H6" s="8"/>
      <c r="I6" s="6"/>
      <c r="J6" s="9"/>
      <c r="K6" s="15" t="s">
        <v>17</v>
      </c>
      <c r="L6" s="5"/>
      <c r="M6" s="8"/>
      <c r="N6" s="6"/>
      <c r="O6" s="9"/>
      <c r="P6" s="15" t="s">
        <v>17</v>
      </c>
      <c r="Q6" s="5"/>
      <c r="R6" s="8"/>
      <c r="S6" s="6">
        <v>0.2131052</v>
      </c>
      <c r="T6" s="9"/>
      <c r="U6" s="15" t="s">
        <v>17</v>
      </c>
      <c r="V6" s="5"/>
      <c r="W6" s="8"/>
      <c r="X6" s="6">
        <v>0.5450234</v>
      </c>
      <c r="Y6" s="9"/>
      <c r="Z6" s="15" t="s">
        <v>17</v>
      </c>
      <c r="AA6" s="5"/>
      <c r="AB6" s="8"/>
      <c r="AC6" s="6">
        <v>0.0337924</v>
      </c>
      <c r="AD6" s="9"/>
      <c r="AE6" s="15" t="s">
        <v>17</v>
      </c>
      <c r="AF6" s="5"/>
      <c r="AG6" s="8"/>
      <c r="AH6" s="6">
        <v>0.1542666</v>
      </c>
      <c r="AI6" s="9"/>
      <c r="AJ6" s="15" t="s">
        <v>17</v>
      </c>
      <c r="AK6" s="5"/>
      <c r="AL6" s="8"/>
      <c r="AM6" s="6">
        <v>0.0538123</v>
      </c>
      <c r="AN6" s="9"/>
      <c r="AO6" s="15" t="s">
        <v>17</v>
      </c>
      <c r="AP6" s="5"/>
      <c r="AQ6" s="8"/>
      <c r="AR6" s="6"/>
      <c r="AS6" s="9"/>
      <c r="AT6" s="15" t="s">
        <v>17</v>
      </c>
    </row>
    <row r="7" spans="1:46" ht="12">
      <c r="A7" s="3" t="s">
        <v>1</v>
      </c>
      <c r="C7" s="15" t="s">
        <v>3</v>
      </c>
      <c r="D7" s="15" t="s">
        <v>4</v>
      </c>
      <c r="E7" s="15" t="s">
        <v>2</v>
      </c>
      <c r="F7" s="15" t="s">
        <v>18</v>
      </c>
      <c r="G7" s="10"/>
      <c r="H7" s="15" t="s">
        <v>3</v>
      </c>
      <c r="I7" s="15" t="s">
        <v>4</v>
      </c>
      <c r="J7" s="15" t="s">
        <v>2</v>
      </c>
      <c r="K7" s="15" t="s">
        <v>18</v>
      </c>
      <c r="L7" s="10"/>
      <c r="M7" s="15" t="s">
        <v>3</v>
      </c>
      <c r="N7" s="15" t="s">
        <v>4</v>
      </c>
      <c r="O7" s="15" t="s">
        <v>2</v>
      </c>
      <c r="P7" s="15" t="s">
        <v>18</v>
      </c>
      <c r="Q7" s="10"/>
      <c r="R7" s="15" t="s">
        <v>3</v>
      </c>
      <c r="S7" s="15" t="s">
        <v>4</v>
      </c>
      <c r="T7" s="15" t="s">
        <v>2</v>
      </c>
      <c r="U7" s="15" t="s">
        <v>18</v>
      </c>
      <c r="V7" s="10"/>
      <c r="W7" s="15" t="s">
        <v>3</v>
      </c>
      <c r="X7" s="15" t="s">
        <v>4</v>
      </c>
      <c r="Y7" s="15" t="s">
        <v>2</v>
      </c>
      <c r="Z7" s="15" t="s">
        <v>18</v>
      </c>
      <c r="AA7" s="4"/>
      <c r="AB7" s="15" t="s">
        <v>3</v>
      </c>
      <c r="AC7" s="15" t="s">
        <v>4</v>
      </c>
      <c r="AD7" s="15" t="s">
        <v>2</v>
      </c>
      <c r="AE7" s="15" t="s">
        <v>18</v>
      </c>
      <c r="AF7" s="10"/>
      <c r="AG7" s="15" t="s">
        <v>3</v>
      </c>
      <c r="AH7" s="15" t="s">
        <v>4</v>
      </c>
      <c r="AI7" s="15" t="s">
        <v>2</v>
      </c>
      <c r="AJ7" s="15" t="s">
        <v>18</v>
      </c>
      <c r="AK7" s="4"/>
      <c r="AL7" s="15" t="s">
        <v>3</v>
      </c>
      <c r="AM7" s="15" t="s">
        <v>4</v>
      </c>
      <c r="AN7" s="15" t="s">
        <v>2</v>
      </c>
      <c r="AO7" s="15" t="s">
        <v>18</v>
      </c>
      <c r="AP7" s="10"/>
      <c r="AQ7" s="15" t="s">
        <v>3</v>
      </c>
      <c r="AR7" s="15" t="s">
        <v>4</v>
      </c>
      <c r="AS7" s="15" t="s">
        <v>2</v>
      </c>
      <c r="AT7" s="15" t="s">
        <v>18</v>
      </c>
    </row>
    <row r="8" spans="1:46" ht="12">
      <c r="A8" s="1">
        <v>40817</v>
      </c>
      <c r="C8" s="10"/>
      <c r="D8" s="10">
        <v>229400</v>
      </c>
      <c r="E8" s="10">
        <f>C8+D8</f>
        <v>229400</v>
      </c>
      <c r="F8" s="10">
        <v>4914</v>
      </c>
      <c r="G8" s="10"/>
      <c r="H8" s="17"/>
      <c r="I8" s="17">
        <f>S8+X8</f>
        <v>173864</v>
      </c>
      <c r="J8" s="17">
        <f>H8+I8</f>
        <v>173864</v>
      </c>
      <c r="K8" s="17">
        <f>U8+Z8</f>
        <v>3725.4439404</v>
      </c>
      <c r="L8" s="10"/>
      <c r="M8" s="17"/>
      <c r="N8" s="17">
        <f>AC8+AH8+AM8+AR8</f>
        <v>55536</v>
      </c>
      <c r="O8" s="17">
        <f>M8+N8</f>
        <v>55536</v>
      </c>
      <c r="P8" s="17">
        <f>AE8+AJ8+AO8+AT8</f>
        <v>1188.5555682</v>
      </c>
      <c r="Q8" s="10"/>
      <c r="R8" s="10">
        <v>0</v>
      </c>
      <c r="S8" s="17">
        <v>48909</v>
      </c>
      <c r="T8" s="17">
        <f>R8+S8</f>
        <v>48909</v>
      </c>
      <c r="U8" s="17">
        <f>S$6*$F8</f>
        <v>1047.1989528</v>
      </c>
      <c r="V8" s="10"/>
      <c r="W8" s="10">
        <v>0</v>
      </c>
      <c r="X8" s="17">
        <v>124955</v>
      </c>
      <c r="Y8" s="17">
        <f>W8+X8</f>
        <v>124955</v>
      </c>
      <c r="Z8" s="17">
        <f>X$6*$F8</f>
        <v>2678.2449876</v>
      </c>
      <c r="AA8" s="10"/>
      <c r="AB8" s="10">
        <v>0</v>
      </c>
      <c r="AC8" s="17">
        <v>7783</v>
      </c>
      <c r="AD8" s="17">
        <f>AB8+AC8</f>
        <v>7783</v>
      </c>
      <c r="AE8" s="17">
        <f>AC$6*$F8</f>
        <v>166.0558536</v>
      </c>
      <c r="AF8" s="10"/>
      <c r="AG8" s="10">
        <v>0</v>
      </c>
      <c r="AH8" s="17">
        <v>35447</v>
      </c>
      <c r="AI8" s="17">
        <f>AG8+AH8</f>
        <v>35447</v>
      </c>
      <c r="AJ8" s="17">
        <f>AH$6*$F8</f>
        <v>758.0660724</v>
      </c>
      <c r="AK8" s="10"/>
      <c r="AL8" s="10">
        <v>0</v>
      </c>
      <c r="AM8" s="17">
        <v>12306</v>
      </c>
      <c r="AN8" s="17">
        <f>AL8+AM8</f>
        <v>12306</v>
      </c>
      <c r="AO8" s="17">
        <f>AM$6*$F8</f>
        <v>264.4336422</v>
      </c>
      <c r="AP8" s="10"/>
      <c r="AQ8" s="10"/>
      <c r="AR8" s="10"/>
      <c r="AS8" s="10"/>
      <c r="AT8" s="10"/>
    </row>
    <row r="9" spans="1:46" ht="12">
      <c r="A9" s="1">
        <v>41000</v>
      </c>
      <c r="C9" s="10">
        <v>5620000</v>
      </c>
      <c r="D9" s="10">
        <v>112400</v>
      </c>
      <c r="E9" s="10">
        <f>C9+D9</f>
        <v>5732400</v>
      </c>
      <c r="F9" s="10">
        <v>4914</v>
      </c>
      <c r="G9" s="10"/>
      <c r="H9" s="17">
        <f>R9+W9</f>
        <v>4258699</v>
      </c>
      <c r="I9" s="17">
        <f>S9+X9</f>
        <v>85203</v>
      </c>
      <c r="J9" s="17">
        <f>H9+I9</f>
        <v>4343902</v>
      </c>
      <c r="K9" s="17">
        <f>U9+Z9</f>
        <v>3725.4439404</v>
      </c>
      <c r="L9" s="10"/>
      <c r="M9" s="17">
        <f>AB9+AG9+AL9+AQ9</f>
        <v>1361301</v>
      </c>
      <c r="N9" s="17">
        <f>AC9+AH9+AM9+AR9</f>
        <v>27197</v>
      </c>
      <c r="O9" s="17">
        <f>M9+N9</f>
        <v>1388498</v>
      </c>
      <c r="P9" s="17">
        <f>AE9+AJ9+AO9+AT9</f>
        <v>1188.5555682</v>
      </c>
      <c r="Q9" s="10"/>
      <c r="R9" s="10">
        <v>1197097</v>
      </c>
      <c r="S9" s="17">
        <v>23985</v>
      </c>
      <c r="T9" s="17">
        <f>R9+S9</f>
        <v>1221082</v>
      </c>
      <c r="U9" s="17">
        <f>S$6*$F9</f>
        <v>1047.1989528</v>
      </c>
      <c r="V9" s="10"/>
      <c r="W9" s="10">
        <v>3061602</v>
      </c>
      <c r="X9" s="17">
        <v>61218</v>
      </c>
      <c r="Y9" s="17">
        <f>W9+X9</f>
        <v>3122820</v>
      </c>
      <c r="Z9" s="17">
        <f>X$6*$F9</f>
        <v>2678.2449876</v>
      </c>
      <c r="AA9" s="10"/>
      <c r="AB9" s="10">
        <v>190688</v>
      </c>
      <c r="AC9" s="17">
        <v>3814</v>
      </c>
      <c r="AD9" s="17">
        <f>AB9+AC9</f>
        <v>194502</v>
      </c>
      <c r="AE9" s="17">
        <f>AC$6*$F9</f>
        <v>166.0558536</v>
      </c>
      <c r="AF9" s="10"/>
      <c r="AG9" s="10">
        <v>868690</v>
      </c>
      <c r="AH9" s="17">
        <v>17362</v>
      </c>
      <c r="AI9" s="17">
        <f>AG9+AH9</f>
        <v>886052</v>
      </c>
      <c r="AJ9" s="17">
        <f>AH$6*$F9</f>
        <v>758.0660724</v>
      </c>
      <c r="AK9" s="10"/>
      <c r="AL9" s="10">
        <v>301923</v>
      </c>
      <c r="AM9" s="17">
        <v>6021</v>
      </c>
      <c r="AN9" s="17">
        <f>AL9+AM9</f>
        <v>307944</v>
      </c>
      <c r="AO9" s="17">
        <f>AM$6*$F9</f>
        <v>264.4336422</v>
      </c>
      <c r="AP9" s="10"/>
      <c r="AQ9" s="10"/>
      <c r="AR9" s="10"/>
      <c r="AS9" s="10"/>
      <c r="AT9" s="10"/>
    </row>
    <row r="10" spans="1:46" ht="12">
      <c r="A10" s="1">
        <v>41183</v>
      </c>
      <c r="C10" s="10"/>
      <c r="D10" s="10"/>
      <c r="E10" s="10">
        <f>C10+D10</f>
        <v>0</v>
      </c>
      <c r="F10" s="10"/>
      <c r="G10" s="10"/>
      <c r="H10" s="17"/>
      <c r="I10" s="17">
        <f>S10+X10</f>
        <v>0</v>
      </c>
      <c r="J10" s="17">
        <f>H10+I10</f>
        <v>0</v>
      </c>
      <c r="K10" s="17">
        <f>U10+Z10</f>
        <v>0</v>
      </c>
      <c r="L10" s="10"/>
      <c r="M10" s="17"/>
      <c r="N10" s="17">
        <f>AC10+AH10+AM10+AR10</f>
        <v>0</v>
      </c>
      <c r="O10" s="17">
        <f>M10+N10</f>
        <v>0</v>
      </c>
      <c r="P10" s="17">
        <f>AE10+AJ10+AO10+AT10</f>
        <v>0</v>
      </c>
      <c r="Q10" s="10"/>
      <c r="R10" s="10">
        <v>0</v>
      </c>
      <c r="S10" s="17">
        <f>S$6*$D10</f>
        <v>0</v>
      </c>
      <c r="T10" s="17">
        <f>R10+S10</f>
        <v>0</v>
      </c>
      <c r="U10" s="17">
        <f>S$6*$F10</f>
        <v>0</v>
      </c>
      <c r="V10" s="10"/>
      <c r="W10" s="10">
        <v>0</v>
      </c>
      <c r="X10" s="17">
        <f>X$6*$D10</f>
        <v>0</v>
      </c>
      <c r="Y10" s="17">
        <f>W10+X10</f>
        <v>0</v>
      </c>
      <c r="Z10" s="17">
        <f>X$6*$F10</f>
        <v>0</v>
      </c>
      <c r="AA10" s="10"/>
      <c r="AB10" s="10">
        <v>0</v>
      </c>
      <c r="AC10" s="17">
        <f>AC$6*$D10</f>
        <v>0</v>
      </c>
      <c r="AD10" s="17">
        <f>AB10+AC10</f>
        <v>0</v>
      </c>
      <c r="AE10" s="17">
        <f>AC$6*$F10</f>
        <v>0</v>
      </c>
      <c r="AF10" s="10"/>
      <c r="AG10" s="10">
        <v>0</v>
      </c>
      <c r="AH10" s="17">
        <f>AH$6*$D10</f>
        <v>0</v>
      </c>
      <c r="AI10" s="17">
        <f>AG10+AH10</f>
        <v>0</v>
      </c>
      <c r="AJ10" s="17">
        <f>AH$6*$F10</f>
        <v>0</v>
      </c>
      <c r="AK10" s="10"/>
      <c r="AL10" s="10">
        <v>0</v>
      </c>
      <c r="AM10" s="17">
        <f>AM$6*$D10</f>
        <v>0</v>
      </c>
      <c r="AN10" s="17">
        <f>AL10+AM10</f>
        <v>0</v>
      </c>
      <c r="AO10" s="17">
        <f>AM$6*$F10</f>
        <v>0</v>
      </c>
      <c r="AP10" s="10"/>
      <c r="AQ10" s="10"/>
      <c r="AR10" s="10"/>
      <c r="AS10" s="10"/>
      <c r="AT10" s="10"/>
    </row>
    <row r="11" spans="1:46" ht="12">
      <c r="A11" s="1">
        <v>41365</v>
      </c>
      <c r="C11" s="10"/>
      <c r="D11" s="10"/>
      <c r="E11" s="10">
        <f>C11+D11</f>
        <v>0</v>
      </c>
      <c r="F11" s="10"/>
      <c r="G11" s="10"/>
      <c r="H11" s="17">
        <f>R11+W11</f>
        <v>0</v>
      </c>
      <c r="I11" s="17">
        <f>S11+X11</f>
        <v>0</v>
      </c>
      <c r="J11" s="17">
        <f>H11+I11</f>
        <v>0</v>
      </c>
      <c r="K11" s="17">
        <f>U11+Z11</f>
        <v>0</v>
      </c>
      <c r="L11" s="10"/>
      <c r="M11" s="17">
        <f>AB11+AG11+AL11+AQ11</f>
        <v>0</v>
      </c>
      <c r="N11" s="17">
        <f>AC11+AH11+AM11+AR11</f>
        <v>0</v>
      </c>
      <c r="O11" s="17">
        <f>M11+N11</f>
        <v>0</v>
      </c>
      <c r="P11" s="17">
        <f>AE11+AJ11+AO11+AT11</f>
        <v>0</v>
      </c>
      <c r="Q11" s="10"/>
      <c r="R11" s="10">
        <f>S$6*$C11</f>
        <v>0</v>
      </c>
      <c r="S11" s="17">
        <f>S$6*$D11</f>
        <v>0</v>
      </c>
      <c r="T11" s="17">
        <f>R11+S11</f>
        <v>0</v>
      </c>
      <c r="U11" s="17">
        <f>S$6*$F11</f>
        <v>0</v>
      </c>
      <c r="V11" s="10"/>
      <c r="W11" s="10">
        <f>X$6*$C11</f>
        <v>0</v>
      </c>
      <c r="X11" s="17">
        <f>X$6*$D11</f>
        <v>0</v>
      </c>
      <c r="Y11" s="17">
        <f>W11+X11</f>
        <v>0</v>
      </c>
      <c r="Z11" s="17">
        <f>X$6*$F11</f>
        <v>0</v>
      </c>
      <c r="AA11" s="10"/>
      <c r="AB11" s="10">
        <f>AC$6*$C11</f>
        <v>0</v>
      </c>
      <c r="AC11" s="17">
        <f>AC$6*$D11</f>
        <v>0</v>
      </c>
      <c r="AD11" s="17">
        <f>AB11+AC11</f>
        <v>0</v>
      </c>
      <c r="AE11" s="17">
        <f>AC$6*$F11</f>
        <v>0</v>
      </c>
      <c r="AF11" s="10"/>
      <c r="AG11" s="10">
        <f>AH$6*$C11</f>
        <v>0</v>
      </c>
      <c r="AH11" s="17">
        <f>AH$6*$D11</f>
        <v>0</v>
      </c>
      <c r="AI11" s="17">
        <f>AG11+AH11</f>
        <v>0</v>
      </c>
      <c r="AJ11" s="17">
        <f>AH$6*$F11</f>
        <v>0</v>
      </c>
      <c r="AK11" s="10"/>
      <c r="AL11" s="10">
        <f>AM$6*$C11</f>
        <v>0</v>
      </c>
      <c r="AM11" s="17">
        <f>AM$6*$D11</f>
        <v>0</v>
      </c>
      <c r="AN11" s="17">
        <f>AL11+AM11</f>
        <v>0</v>
      </c>
      <c r="AO11" s="17">
        <f>AM$6*$F11</f>
        <v>0</v>
      </c>
      <c r="AP11" s="10"/>
      <c r="AQ11" s="10"/>
      <c r="AR11" s="10"/>
      <c r="AS11" s="10"/>
      <c r="AT11" s="10"/>
    </row>
    <row r="12" spans="1:46" ht="12">
      <c r="A12" s="1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4"/>
      <c r="AB12" s="10"/>
      <c r="AC12" s="10"/>
      <c r="AD12" s="10"/>
      <c r="AE12" s="10"/>
      <c r="AF12" s="10"/>
      <c r="AG12" s="10"/>
      <c r="AH12" s="10"/>
      <c r="AI12" s="10"/>
      <c r="AJ12" s="10"/>
      <c r="AK12" s="4"/>
      <c r="AL12" s="10"/>
      <c r="AM12" s="10"/>
      <c r="AN12" s="10"/>
      <c r="AO12" s="10"/>
      <c r="AP12" s="10"/>
      <c r="AQ12" s="10"/>
      <c r="AR12" s="10"/>
      <c r="AS12" s="10"/>
      <c r="AT12" s="10"/>
    </row>
    <row r="13" spans="1:46" ht="12.75" thickBot="1">
      <c r="A13" s="1" t="s">
        <v>2</v>
      </c>
      <c r="C13" s="16">
        <f>SUM(C8:C12)</f>
        <v>5620000</v>
      </c>
      <c r="D13" s="16">
        <f>SUM(D8:D12)</f>
        <v>341800</v>
      </c>
      <c r="E13" s="16">
        <f>SUM(E8:E12)</f>
        <v>5961800</v>
      </c>
      <c r="F13" s="16">
        <f>SUM(F8:F12)</f>
        <v>9828</v>
      </c>
      <c r="G13" s="10"/>
      <c r="H13" s="16">
        <f>SUM(H8:H12)</f>
        <v>4258699</v>
      </c>
      <c r="I13" s="16">
        <f>SUM(I8:I12)</f>
        <v>259067</v>
      </c>
      <c r="J13" s="16">
        <f>SUM(J8:J12)</f>
        <v>4517766</v>
      </c>
      <c r="K13" s="16">
        <f>SUM(K8:K12)</f>
        <v>7450.8878808</v>
      </c>
      <c r="L13" s="10"/>
      <c r="M13" s="16">
        <f>SUM(M8:M12)</f>
        <v>1361301</v>
      </c>
      <c r="N13" s="16">
        <f>SUM(N8:N12)</f>
        <v>82733</v>
      </c>
      <c r="O13" s="16">
        <f>SUM(O8:O12)</f>
        <v>1444034</v>
      </c>
      <c r="P13" s="16">
        <f>SUM(P8:P12)</f>
        <v>2377.1111364</v>
      </c>
      <c r="Q13" s="10"/>
      <c r="R13" s="16">
        <f>SUM(R8:R12)</f>
        <v>1197097</v>
      </c>
      <c r="S13" s="16">
        <f>SUM(S8:S12)</f>
        <v>72894</v>
      </c>
      <c r="T13" s="16">
        <f>SUM(T8:T12)</f>
        <v>1269991</v>
      </c>
      <c r="U13" s="16">
        <f>SUM(U8:U12)</f>
        <v>2094.3979056</v>
      </c>
      <c r="V13" s="10"/>
      <c r="W13" s="16">
        <f>SUM(W8:W12)</f>
        <v>3061602</v>
      </c>
      <c r="X13" s="16">
        <f>SUM(X8:X12)</f>
        <v>186173</v>
      </c>
      <c r="Y13" s="16">
        <f>SUM(Y8:Y12)</f>
        <v>3247775</v>
      </c>
      <c r="Z13" s="16">
        <f>SUM(Z8:Z12)</f>
        <v>5356.4899752</v>
      </c>
      <c r="AA13" s="4"/>
      <c r="AB13" s="16">
        <f>SUM(AB8:AB12)</f>
        <v>190688</v>
      </c>
      <c r="AC13" s="16">
        <f>SUM(AC8:AC12)</f>
        <v>11597</v>
      </c>
      <c r="AD13" s="16">
        <f>SUM(AD8:AD12)</f>
        <v>202285</v>
      </c>
      <c r="AE13" s="16">
        <f>SUM(AE8:AE12)</f>
        <v>332.1117072</v>
      </c>
      <c r="AF13" s="10"/>
      <c r="AG13" s="16">
        <f>SUM(AG8:AG12)</f>
        <v>868690</v>
      </c>
      <c r="AH13" s="16">
        <f>SUM(AH8:AH12)</f>
        <v>52809</v>
      </c>
      <c r="AI13" s="16">
        <f>SUM(AI8:AI12)</f>
        <v>921499</v>
      </c>
      <c r="AJ13" s="16">
        <f>SUM(AJ8:AJ12)</f>
        <v>1516.1321448</v>
      </c>
      <c r="AK13" s="4"/>
      <c r="AL13" s="16">
        <f>SUM(AL8:AL12)</f>
        <v>301923</v>
      </c>
      <c r="AM13" s="16">
        <f>SUM(AM8:AM12)</f>
        <v>18327</v>
      </c>
      <c r="AN13" s="16">
        <f>SUM(AN8:AN12)</f>
        <v>320250</v>
      </c>
      <c r="AO13" s="16">
        <f>SUM(AO8:AO12)</f>
        <v>528.8672844</v>
      </c>
      <c r="AP13" s="10"/>
      <c r="AQ13" s="16">
        <f>SUM(AQ8:AQ9)</f>
        <v>0</v>
      </c>
      <c r="AR13" s="16">
        <f>SUM(AR8:AR9)</f>
        <v>0</v>
      </c>
      <c r="AS13" s="16">
        <f>SUM(AS8:AS9)</f>
        <v>0</v>
      </c>
      <c r="AT13" s="17"/>
    </row>
    <row r="14" ht="12.75" thickTop="1"/>
    <row r="15" spans="3:6" ht="12">
      <c r="C15" s="10">
        <f>H13+M13</f>
        <v>5620000</v>
      </c>
      <c r="D15" s="10">
        <f>I13+N13</f>
        <v>341800</v>
      </c>
      <c r="F15" s="10">
        <f>K13+P13</f>
        <v>9827.9990172</v>
      </c>
    </row>
  </sheetData>
  <sheetProtection/>
  <printOptions/>
  <pageMargins left="0.75" right="0.75" top="1" bottom="1" header="0.5" footer="0.5"/>
  <pageSetup horizontalDpi="600" verticalDpi="600" orientation="landscape" scale="66"/>
  <colBreaks count="2" manualBreakCount="2">
    <brk id="12" max="65535" man="1"/>
    <brk id="2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B15"/>
  <sheetViews>
    <sheetView tabSelected="1" workbookViewId="0" topLeftCell="A1">
      <selection activeCell="A12" sqref="A12"/>
    </sheetView>
  </sheetViews>
  <sheetFormatPr defaultColWidth="8.8515625" defaultRowHeight="12.75"/>
  <cols>
    <col min="1" max="1" width="9.7109375" style="0" customWidth="1"/>
    <col min="2" max="2" width="3.7109375" style="0" customWidth="1"/>
    <col min="3" max="6" width="13.7109375" style="0" customWidth="1"/>
    <col min="7" max="7" width="15.140625" style="0" customWidth="1"/>
    <col min="8" max="8" width="3.7109375" style="0" customWidth="1"/>
    <col min="9" max="13" width="13.7109375" style="0" customWidth="1"/>
    <col min="14" max="14" width="3.7109375" style="0" customWidth="1"/>
    <col min="15" max="19" width="13.7109375" style="0" customWidth="1"/>
    <col min="20" max="20" width="3.7109375" style="0" customWidth="1"/>
    <col min="21" max="25" width="13.7109375" style="0" customWidth="1"/>
    <col min="26" max="26" width="3.7109375" style="0" customWidth="1"/>
    <col min="27" max="31" width="13.7109375" style="0" customWidth="1"/>
    <col min="32" max="32" width="3.7109375" style="0" customWidth="1"/>
    <col min="33" max="37" width="13.7109375" style="0" customWidth="1"/>
    <col min="38" max="38" width="3.7109375" style="0" customWidth="1"/>
    <col min="39" max="43" width="13.7109375" style="0" customWidth="1"/>
    <col min="44" max="44" width="3.7109375" style="0" customWidth="1"/>
    <col min="45" max="49" width="13.7109375" style="0" customWidth="1"/>
    <col min="50" max="50" width="3.7109375" style="0" customWidth="1"/>
    <col min="51" max="54" width="13.7109375" style="0" customWidth="1"/>
  </cols>
  <sheetData>
    <row r="1" spans="1:54" ht="12">
      <c r="A1" s="1"/>
      <c r="C1" s="11"/>
      <c r="D1" s="11"/>
      <c r="E1" s="10"/>
      <c r="F1" s="10"/>
      <c r="G1" s="10"/>
      <c r="H1" s="10"/>
      <c r="I1" s="11" t="s">
        <v>11</v>
      </c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1"/>
      <c r="W1" s="10"/>
      <c r="X1" s="10"/>
      <c r="Y1" s="10"/>
      <c r="Z1" s="10"/>
      <c r="AA1" s="11" t="s">
        <v>11</v>
      </c>
      <c r="AB1" s="10"/>
      <c r="AC1" s="10"/>
      <c r="AD1" s="10"/>
      <c r="AE1" s="10"/>
      <c r="AG1" s="11"/>
      <c r="AH1" s="11"/>
      <c r="AI1" s="10"/>
      <c r="AJ1" s="10"/>
      <c r="AK1" s="10"/>
      <c r="AL1" s="10"/>
      <c r="AM1" s="10"/>
      <c r="AN1" s="10"/>
      <c r="AO1" s="10"/>
      <c r="AP1" s="10"/>
      <c r="AQ1" s="10"/>
      <c r="AS1" s="11" t="s">
        <v>11</v>
      </c>
      <c r="AT1" s="11"/>
      <c r="AU1" s="10"/>
      <c r="AV1" s="10"/>
      <c r="AW1" s="10"/>
      <c r="AX1" s="10"/>
      <c r="AY1" s="11"/>
      <c r="AZ1" s="10"/>
      <c r="BA1" s="11"/>
      <c r="BB1" s="11"/>
    </row>
    <row r="2" spans="1:54" ht="12">
      <c r="A2" s="1"/>
      <c r="C2" s="11"/>
      <c r="D2" s="11"/>
      <c r="E2" s="10"/>
      <c r="F2" s="10"/>
      <c r="G2" s="10"/>
      <c r="H2" s="10"/>
      <c r="I2" s="11" t="s">
        <v>19</v>
      </c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1"/>
      <c r="W2" s="10"/>
      <c r="X2" s="10"/>
      <c r="Y2" s="10"/>
      <c r="Z2" s="10"/>
      <c r="AA2" s="11" t="str">
        <f>I2</f>
        <v>Distribution of Debt Service after 2012A Bond Issue</v>
      </c>
      <c r="AB2" s="10"/>
      <c r="AC2" s="10"/>
      <c r="AD2" s="10"/>
      <c r="AE2" s="10"/>
      <c r="AG2" s="11"/>
      <c r="AH2" s="11"/>
      <c r="AI2" s="10"/>
      <c r="AJ2" s="10"/>
      <c r="AK2" s="10"/>
      <c r="AL2" s="10"/>
      <c r="AM2" s="10"/>
      <c r="AN2" s="10"/>
      <c r="AO2" s="10"/>
      <c r="AP2" s="10"/>
      <c r="AQ2" s="10"/>
      <c r="AS2" s="11" t="str">
        <f>AA2</f>
        <v>Distribution of Debt Service after 2012A Bond Issue</v>
      </c>
      <c r="AT2" s="11"/>
      <c r="AU2" s="10"/>
      <c r="AV2" s="10"/>
      <c r="AW2" s="10"/>
      <c r="AX2" s="10"/>
      <c r="AY2" s="11"/>
      <c r="AZ2" s="10"/>
      <c r="BA2" s="18"/>
      <c r="BB2" s="18"/>
    </row>
    <row r="3" spans="1:54" ht="12">
      <c r="A3" s="1"/>
      <c r="C3" s="10"/>
      <c r="D3" s="10"/>
      <c r="E3" s="10"/>
      <c r="F3" s="10"/>
      <c r="G3" s="10"/>
      <c r="H3" s="10"/>
      <c r="I3" s="11" t="s">
        <v>21</v>
      </c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1" t="str">
        <f>I3</f>
        <v>         1993 Series A Bond Funded Projects 2001B/2012A</v>
      </c>
      <c r="AB3" s="10"/>
      <c r="AC3" s="10"/>
      <c r="AD3" s="10"/>
      <c r="AE3" s="10"/>
      <c r="AG3" s="11"/>
      <c r="AH3" s="10"/>
      <c r="AI3" s="10"/>
      <c r="AJ3" s="10"/>
      <c r="AK3" s="10"/>
      <c r="AL3" s="10"/>
      <c r="AM3" s="10"/>
      <c r="AN3" s="10"/>
      <c r="AO3" s="10"/>
      <c r="AP3" s="10"/>
      <c r="AQ3" s="10"/>
      <c r="AS3" s="11" t="str">
        <f>AA3</f>
        <v>         1993 Series A Bond Funded Projects 2001B/2012A</v>
      </c>
      <c r="AT3" s="10"/>
      <c r="AU3" s="10"/>
      <c r="AV3" s="10"/>
      <c r="AW3" s="10"/>
      <c r="AX3" s="10"/>
      <c r="AY3" s="11"/>
      <c r="AZ3" s="10"/>
      <c r="BA3" s="11"/>
      <c r="BB3" s="11"/>
    </row>
    <row r="4" spans="1:54" ht="12">
      <c r="A4" s="1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S4" s="10"/>
      <c r="AT4" s="10"/>
      <c r="AU4" s="10"/>
      <c r="AV4" s="10"/>
      <c r="AW4" s="10"/>
      <c r="AX4" s="10"/>
      <c r="AY4" s="10"/>
      <c r="AZ4" s="10"/>
      <c r="BA4" s="10"/>
      <c r="BB4" s="10"/>
    </row>
    <row r="5" spans="1:54" ht="12">
      <c r="A5" s="2" t="s">
        <v>0</v>
      </c>
      <c r="C5" s="19" t="s">
        <v>20</v>
      </c>
      <c r="D5" s="19"/>
      <c r="E5" s="20"/>
      <c r="F5" s="15"/>
      <c r="G5" s="24"/>
      <c r="H5" s="10"/>
      <c r="I5" s="12" t="s">
        <v>14</v>
      </c>
      <c r="J5" s="13"/>
      <c r="K5" s="14"/>
      <c r="L5" s="15"/>
      <c r="M5" s="24"/>
      <c r="N5" s="10"/>
      <c r="O5" s="12" t="s">
        <v>13</v>
      </c>
      <c r="P5" s="13"/>
      <c r="Q5" s="14"/>
      <c r="R5" s="15"/>
      <c r="S5" s="24"/>
      <c r="T5" s="10"/>
      <c r="U5" s="12" t="s">
        <v>6</v>
      </c>
      <c r="V5" s="13"/>
      <c r="W5" s="14"/>
      <c r="X5" s="15"/>
      <c r="Y5" s="24"/>
      <c r="Z5" s="10"/>
      <c r="AA5" s="12" t="s">
        <v>7</v>
      </c>
      <c r="AB5" s="13"/>
      <c r="AC5" s="14"/>
      <c r="AD5" s="15"/>
      <c r="AE5" s="24"/>
      <c r="AF5" s="4"/>
      <c r="AG5" s="12" t="s">
        <v>5</v>
      </c>
      <c r="AH5" s="13"/>
      <c r="AI5" s="14"/>
      <c r="AJ5" s="15"/>
      <c r="AK5" s="24"/>
      <c r="AL5" s="10"/>
      <c r="AM5" s="12" t="s">
        <v>8</v>
      </c>
      <c r="AN5" s="13"/>
      <c r="AO5" s="14"/>
      <c r="AP5" s="15"/>
      <c r="AQ5" s="24"/>
      <c r="AR5" s="4"/>
      <c r="AS5" s="12" t="s">
        <v>9</v>
      </c>
      <c r="AT5" s="13"/>
      <c r="AU5" s="14"/>
      <c r="AV5" s="15"/>
      <c r="AW5" s="24"/>
      <c r="AX5" s="10"/>
      <c r="AY5" s="12" t="s">
        <v>10</v>
      </c>
      <c r="AZ5" s="13"/>
      <c r="BA5" s="14"/>
      <c r="BB5" s="15"/>
    </row>
    <row r="6" spans="1:54" ht="12">
      <c r="A6" s="7"/>
      <c r="B6" s="5"/>
      <c r="C6" s="21" t="s">
        <v>22</v>
      </c>
      <c r="D6" s="22"/>
      <c r="E6" s="23"/>
      <c r="F6" s="15" t="s">
        <v>17</v>
      </c>
      <c r="G6" s="15" t="s">
        <v>17</v>
      </c>
      <c r="H6" s="5"/>
      <c r="I6" s="8"/>
      <c r="J6" s="6"/>
      <c r="K6" s="9"/>
      <c r="L6" s="15" t="s">
        <v>17</v>
      </c>
      <c r="M6" s="15" t="s">
        <v>17</v>
      </c>
      <c r="N6" s="5"/>
      <c r="O6" s="8"/>
      <c r="P6" s="6"/>
      <c r="Q6" s="9"/>
      <c r="R6" s="15" t="s">
        <v>17</v>
      </c>
      <c r="S6" s="15" t="s">
        <v>17</v>
      </c>
      <c r="T6" s="5"/>
      <c r="U6" s="8"/>
      <c r="V6" s="6">
        <v>0.2131052</v>
      </c>
      <c r="W6" s="9"/>
      <c r="X6" s="15" t="s">
        <v>17</v>
      </c>
      <c r="Y6" s="15" t="s">
        <v>17</v>
      </c>
      <c r="Z6" s="5"/>
      <c r="AA6" s="8"/>
      <c r="AB6" s="6">
        <v>0.5450234</v>
      </c>
      <c r="AC6" s="9"/>
      <c r="AD6" s="15" t="s">
        <v>17</v>
      </c>
      <c r="AE6" s="15" t="s">
        <v>17</v>
      </c>
      <c r="AF6" s="5"/>
      <c r="AG6" s="8"/>
      <c r="AH6" s="6">
        <v>0.0337924</v>
      </c>
      <c r="AI6" s="9"/>
      <c r="AJ6" s="15" t="s">
        <v>17</v>
      </c>
      <c r="AK6" s="15" t="s">
        <v>17</v>
      </c>
      <c r="AL6" s="5"/>
      <c r="AM6" s="8"/>
      <c r="AN6" s="6">
        <v>0.1542666</v>
      </c>
      <c r="AO6" s="9"/>
      <c r="AP6" s="15" t="s">
        <v>17</v>
      </c>
      <c r="AQ6" s="15" t="s">
        <v>17</v>
      </c>
      <c r="AR6" s="5"/>
      <c r="AS6" s="8"/>
      <c r="AT6" s="6">
        <v>0.0538123</v>
      </c>
      <c r="AU6" s="9"/>
      <c r="AV6" s="15" t="s">
        <v>17</v>
      </c>
      <c r="AW6" s="15" t="s">
        <v>17</v>
      </c>
      <c r="AX6" s="5"/>
      <c r="AY6" s="8"/>
      <c r="AZ6" s="6"/>
      <c r="BA6" s="9"/>
      <c r="BB6" s="15" t="s">
        <v>17</v>
      </c>
    </row>
    <row r="7" spans="1:54" ht="12">
      <c r="A7" s="3" t="s">
        <v>1</v>
      </c>
      <c r="C7" s="15" t="s">
        <v>3</v>
      </c>
      <c r="D7" s="15" t="s">
        <v>4</v>
      </c>
      <c r="E7" s="15" t="s">
        <v>2</v>
      </c>
      <c r="F7" s="15" t="s">
        <v>18</v>
      </c>
      <c r="G7" s="15" t="s">
        <v>23</v>
      </c>
      <c r="H7" s="10"/>
      <c r="I7" s="15" t="s">
        <v>3</v>
      </c>
      <c r="J7" s="15" t="s">
        <v>4</v>
      </c>
      <c r="K7" s="15" t="s">
        <v>2</v>
      </c>
      <c r="L7" s="15" t="s">
        <v>18</v>
      </c>
      <c r="M7" s="15" t="s">
        <v>23</v>
      </c>
      <c r="N7" s="10"/>
      <c r="O7" s="15" t="s">
        <v>3</v>
      </c>
      <c r="P7" s="15" t="s">
        <v>4</v>
      </c>
      <c r="Q7" s="15" t="s">
        <v>2</v>
      </c>
      <c r="R7" s="15" t="s">
        <v>18</v>
      </c>
      <c r="S7" s="15" t="s">
        <v>23</v>
      </c>
      <c r="T7" s="10"/>
      <c r="U7" s="15" t="s">
        <v>3</v>
      </c>
      <c r="V7" s="15" t="s">
        <v>4</v>
      </c>
      <c r="W7" s="15" t="s">
        <v>2</v>
      </c>
      <c r="X7" s="15" t="s">
        <v>18</v>
      </c>
      <c r="Y7" s="15" t="s">
        <v>23</v>
      </c>
      <c r="Z7" s="10"/>
      <c r="AA7" s="15" t="s">
        <v>3</v>
      </c>
      <c r="AB7" s="15" t="s">
        <v>4</v>
      </c>
      <c r="AC7" s="15" t="s">
        <v>2</v>
      </c>
      <c r="AD7" s="15" t="s">
        <v>18</v>
      </c>
      <c r="AE7" s="15" t="s">
        <v>23</v>
      </c>
      <c r="AF7" s="4"/>
      <c r="AG7" s="15" t="s">
        <v>3</v>
      </c>
      <c r="AH7" s="15" t="s">
        <v>4</v>
      </c>
      <c r="AI7" s="15" t="s">
        <v>2</v>
      </c>
      <c r="AJ7" s="15" t="s">
        <v>18</v>
      </c>
      <c r="AK7" s="15" t="s">
        <v>23</v>
      </c>
      <c r="AL7" s="10"/>
      <c r="AM7" s="15" t="s">
        <v>3</v>
      </c>
      <c r="AN7" s="15" t="s">
        <v>4</v>
      </c>
      <c r="AO7" s="15" t="s">
        <v>2</v>
      </c>
      <c r="AP7" s="15" t="s">
        <v>18</v>
      </c>
      <c r="AQ7" s="15" t="s">
        <v>23</v>
      </c>
      <c r="AR7" s="4"/>
      <c r="AS7" s="15" t="s">
        <v>3</v>
      </c>
      <c r="AT7" s="15" t="s">
        <v>4</v>
      </c>
      <c r="AU7" s="15" t="s">
        <v>2</v>
      </c>
      <c r="AV7" s="15" t="s">
        <v>18</v>
      </c>
      <c r="AW7" s="15" t="s">
        <v>23</v>
      </c>
      <c r="AX7" s="10"/>
      <c r="AY7" s="15" t="s">
        <v>3</v>
      </c>
      <c r="AZ7" s="15" t="s">
        <v>4</v>
      </c>
      <c r="BA7" s="15" t="s">
        <v>2</v>
      </c>
      <c r="BB7" s="15" t="s">
        <v>18</v>
      </c>
    </row>
    <row r="8" spans="1:54" ht="12">
      <c r="A8" s="1">
        <v>40817</v>
      </c>
      <c r="C8" s="10"/>
      <c r="D8" s="10"/>
      <c r="E8" s="10">
        <f>C8+D8</f>
        <v>0</v>
      </c>
      <c r="F8" s="10"/>
      <c r="G8" s="10"/>
      <c r="H8" s="10"/>
      <c r="I8" s="17"/>
      <c r="J8" s="17">
        <f>V8+AB8</f>
        <v>0</v>
      </c>
      <c r="K8" s="17">
        <f>I8+J8</f>
        <v>0</v>
      </c>
      <c r="L8" s="17">
        <f>X8+AD8</f>
        <v>0</v>
      </c>
      <c r="M8" s="10"/>
      <c r="N8" s="10"/>
      <c r="O8" s="17"/>
      <c r="P8" s="17">
        <f>AH8+AN8+AT8+AZ8</f>
        <v>0</v>
      </c>
      <c r="Q8" s="17">
        <f>O8+P8</f>
        <v>0</v>
      </c>
      <c r="R8" s="17">
        <f>AJ8+AP8+AV8+BB8</f>
        <v>0</v>
      </c>
      <c r="S8" s="10"/>
      <c r="T8" s="10"/>
      <c r="U8" s="10">
        <v>0</v>
      </c>
      <c r="V8" s="17">
        <f>V$6*$D8</f>
        <v>0</v>
      </c>
      <c r="W8" s="17">
        <f>U8+V8</f>
        <v>0</v>
      </c>
      <c r="X8" s="17">
        <f>V$6*$F8</f>
        <v>0</v>
      </c>
      <c r="Y8" s="10">
        <f>V$6*$G8</f>
        <v>0</v>
      </c>
      <c r="Z8" s="10"/>
      <c r="AA8" s="10">
        <v>0</v>
      </c>
      <c r="AB8" s="17">
        <f>AB$6*$D8</f>
        <v>0</v>
      </c>
      <c r="AC8" s="17">
        <f>AA8+AB8</f>
        <v>0</v>
      </c>
      <c r="AD8" s="17">
        <f>AB$6*$F8</f>
        <v>0</v>
      </c>
      <c r="AE8" s="10">
        <f>AB$6*$G8</f>
        <v>0</v>
      </c>
      <c r="AF8" s="10"/>
      <c r="AG8" s="10">
        <v>0</v>
      </c>
      <c r="AH8" s="17">
        <f>AH$6*$D8</f>
        <v>0</v>
      </c>
      <c r="AI8" s="17">
        <f>AG8+AH8</f>
        <v>0</v>
      </c>
      <c r="AJ8" s="17">
        <f>AH$6*$F8</f>
        <v>0</v>
      </c>
      <c r="AK8" s="10">
        <f>AH$6*$G8</f>
        <v>0</v>
      </c>
      <c r="AL8" s="10"/>
      <c r="AM8" s="10">
        <v>0</v>
      </c>
      <c r="AN8" s="17">
        <f>AN$6*$D8</f>
        <v>0</v>
      </c>
      <c r="AO8" s="17">
        <f>AM8+AN8</f>
        <v>0</v>
      </c>
      <c r="AP8" s="17">
        <f>AN$6*$F8</f>
        <v>0</v>
      </c>
      <c r="AQ8" s="10">
        <f>AN$6*$G8</f>
        <v>0</v>
      </c>
      <c r="AR8" s="10"/>
      <c r="AS8" s="10">
        <v>0</v>
      </c>
      <c r="AT8" s="17">
        <f>AT$6*$D8</f>
        <v>0</v>
      </c>
      <c r="AU8" s="17">
        <f>AS8+AT8</f>
        <v>0</v>
      </c>
      <c r="AV8" s="17">
        <f>AT$6*$F8</f>
        <v>0</v>
      </c>
      <c r="AW8" s="10">
        <f>AT$6*$G8</f>
        <v>0</v>
      </c>
      <c r="AX8" s="10"/>
      <c r="AY8" s="10"/>
      <c r="AZ8" s="10"/>
      <c r="BA8" s="10"/>
      <c r="BB8" s="10"/>
    </row>
    <row r="9" spans="1:54" ht="12">
      <c r="A9" s="1">
        <v>41000</v>
      </c>
      <c r="C9" s="10"/>
      <c r="D9" s="10"/>
      <c r="E9" s="10">
        <f>C9+D9</f>
        <v>0</v>
      </c>
      <c r="F9" s="10"/>
      <c r="G9" s="10"/>
      <c r="H9" s="10"/>
      <c r="I9" s="17">
        <f>U9+AA9</f>
        <v>0</v>
      </c>
      <c r="J9" s="17">
        <f>V9+AB9</f>
        <v>0</v>
      </c>
      <c r="K9" s="17">
        <f>I9+J9</f>
        <v>0</v>
      </c>
      <c r="L9" s="17">
        <f>X9+AD9</f>
        <v>0</v>
      </c>
      <c r="M9" s="10"/>
      <c r="N9" s="10"/>
      <c r="O9" s="17">
        <f>AG9+AM9+AS9+AY9</f>
        <v>0</v>
      </c>
      <c r="P9" s="17">
        <f>AH9+AN9+AT9+AZ9</f>
        <v>0</v>
      </c>
      <c r="Q9" s="17">
        <f>O9+P9</f>
        <v>0</v>
      </c>
      <c r="R9" s="17">
        <f>AJ9+AP9+AV9+BB9</f>
        <v>0</v>
      </c>
      <c r="S9" s="10"/>
      <c r="T9" s="10"/>
      <c r="U9" s="10">
        <f>V$6*$C9</f>
        <v>0</v>
      </c>
      <c r="V9" s="17">
        <f>V$6*$D9</f>
        <v>0</v>
      </c>
      <c r="W9" s="17">
        <f>U9+V9</f>
        <v>0</v>
      </c>
      <c r="X9" s="17">
        <f>V$6*$F9</f>
        <v>0</v>
      </c>
      <c r="Y9" s="10">
        <f>V$6*$G9</f>
        <v>0</v>
      </c>
      <c r="Z9" s="10"/>
      <c r="AA9" s="10">
        <f>AB$6*$C9</f>
        <v>0</v>
      </c>
      <c r="AB9" s="17">
        <f>AB$6*$D9</f>
        <v>0</v>
      </c>
      <c r="AC9" s="17">
        <f>AA9+AB9</f>
        <v>0</v>
      </c>
      <c r="AD9" s="17">
        <f>AB$6*$F9</f>
        <v>0</v>
      </c>
      <c r="AE9" s="10">
        <f>AB$6*$G9</f>
        <v>0</v>
      </c>
      <c r="AF9" s="10"/>
      <c r="AG9" s="10">
        <f>AH$6*$C9</f>
        <v>0</v>
      </c>
      <c r="AH9" s="17">
        <f>AH$6*$D9</f>
        <v>0</v>
      </c>
      <c r="AI9" s="17">
        <f>AG9+AH9</f>
        <v>0</v>
      </c>
      <c r="AJ9" s="17">
        <f>AH$6*$F9</f>
        <v>0</v>
      </c>
      <c r="AK9" s="10">
        <f>AH$6*$G9</f>
        <v>0</v>
      </c>
      <c r="AL9" s="10"/>
      <c r="AM9" s="10">
        <f>AN$6*$C9</f>
        <v>0</v>
      </c>
      <c r="AN9" s="17">
        <f>AN$6*$D9</f>
        <v>0</v>
      </c>
      <c r="AO9" s="17">
        <f>AM9+AN9</f>
        <v>0</v>
      </c>
      <c r="AP9" s="17">
        <f>AN$6*$F9</f>
        <v>0</v>
      </c>
      <c r="AQ9" s="10">
        <f>AN$6*$G9</f>
        <v>0</v>
      </c>
      <c r="AR9" s="10"/>
      <c r="AS9" s="10">
        <f>AT$6*$C9</f>
        <v>0</v>
      </c>
      <c r="AT9" s="17">
        <f>AT$6*$D9</f>
        <v>0</v>
      </c>
      <c r="AU9" s="17">
        <f>AS9+AT9</f>
        <v>0</v>
      </c>
      <c r="AV9" s="17">
        <f>AT$6*$F9</f>
        <v>0</v>
      </c>
      <c r="AW9" s="10">
        <f>AT$6*$G9</f>
        <v>0</v>
      </c>
      <c r="AX9" s="10"/>
      <c r="AY9" s="10"/>
      <c r="AZ9" s="10"/>
      <c r="BA9" s="10"/>
      <c r="BB9" s="10"/>
    </row>
    <row r="10" spans="1:54" ht="12">
      <c r="A10" s="1">
        <v>41183</v>
      </c>
      <c r="C10" s="10"/>
      <c r="D10" s="10">
        <v>112423</v>
      </c>
      <c r="E10" s="10">
        <f>C10+D10</f>
        <v>112423</v>
      </c>
      <c r="F10" s="10">
        <v>261001</v>
      </c>
      <c r="G10" s="10">
        <v>238387</v>
      </c>
      <c r="H10" s="10"/>
      <c r="I10" s="17"/>
      <c r="J10" s="17">
        <f>V10+AB10</f>
        <v>85220</v>
      </c>
      <c r="K10" s="17">
        <f>I10+J10</f>
        <v>85220</v>
      </c>
      <c r="L10" s="17">
        <f>X10+AD10</f>
        <v>197872.32272860003</v>
      </c>
      <c r="M10" s="17">
        <f>Y10+AE10</f>
        <v>180729</v>
      </c>
      <c r="N10" s="10"/>
      <c r="O10" s="17"/>
      <c r="P10" s="17">
        <f>AH10+AN10+AT10+AZ10</f>
        <v>27202</v>
      </c>
      <c r="Q10" s="17">
        <f>O10+P10</f>
        <v>27202</v>
      </c>
      <c r="R10" s="17">
        <f>AJ10+AP10+AV10+BB10</f>
        <v>63128.65117130001</v>
      </c>
      <c r="S10" s="17">
        <f>AK10+AQ10+AW10+BC10</f>
        <v>57658</v>
      </c>
      <c r="T10" s="10"/>
      <c r="U10" s="10">
        <v>0</v>
      </c>
      <c r="V10" s="17">
        <v>23990</v>
      </c>
      <c r="W10" s="17">
        <f>U10+V10</f>
        <v>23990</v>
      </c>
      <c r="X10" s="17">
        <f>V$6*$F10</f>
        <v>55620.6703052</v>
      </c>
      <c r="Y10" s="10">
        <v>50797</v>
      </c>
      <c r="Z10" s="10"/>
      <c r="AA10" s="10">
        <v>0</v>
      </c>
      <c r="AB10" s="17">
        <v>61230</v>
      </c>
      <c r="AC10" s="17">
        <f>AA10+AB10</f>
        <v>61230</v>
      </c>
      <c r="AD10" s="17">
        <f>AB$6*$F10</f>
        <v>142251.65242340002</v>
      </c>
      <c r="AE10" s="10">
        <v>129932</v>
      </c>
      <c r="AF10" s="10"/>
      <c r="AG10" s="10">
        <v>0</v>
      </c>
      <c r="AH10" s="17">
        <v>3814</v>
      </c>
      <c r="AI10" s="17">
        <f>AG10+AH10</f>
        <v>3814</v>
      </c>
      <c r="AJ10" s="17">
        <f>AH$6*$F10</f>
        <v>8819.8501924</v>
      </c>
      <c r="AK10" s="10">
        <v>8055</v>
      </c>
      <c r="AL10" s="10"/>
      <c r="AM10" s="10">
        <v>0</v>
      </c>
      <c r="AN10" s="17">
        <v>17365</v>
      </c>
      <c r="AO10" s="17">
        <f>AM10+AN10</f>
        <v>17365</v>
      </c>
      <c r="AP10" s="17">
        <f>AN$6*$F10</f>
        <v>40263.736866600004</v>
      </c>
      <c r="AQ10" s="10">
        <v>36770</v>
      </c>
      <c r="AR10" s="10"/>
      <c r="AS10" s="10">
        <v>0</v>
      </c>
      <c r="AT10" s="17">
        <v>6023</v>
      </c>
      <c r="AU10" s="17">
        <f>AS10+AT10</f>
        <v>6023</v>
      </c>
      <c r="AV10" s="17">
        <f>AT$6*$F10</f>
        <v>14045.0641123</v>
      </c>
      <c r="AW10" s="10">
        <v>12833</v>
      </c>
      <c r="AX10" s="10"/>
      <c r="AY10" s="10"/>
      <c r="AZ10" s="10"/>
      <c r="BA10" s="10"/>
      <c r="BB10" s="10"/>
    </row>
    <row r="11" spans="1:54" ht="12">
      <c r="A11" s="1">
        <v>41365</v>
      </c>
      <c r="C11" s="10">
        <v>5815000</v>
      </c>
      <c r="D11" s="10">
        <v>87225</v>
      </c>
      <c r="E11" s="10">
        <f>C11+D11</f>
        <v>5902225</v>
      </c>
      <c r="F11" s="10">
        <v>261000</v>
      </c>
      <c r="G11" s="10">
        <v>238384</v>
      </c>
      <c r="H11" s="10"/>
      <c r="I11" s="17">
        <f>U11+AA11</f>
        <v>4407977</v>
      </c>
      <c r="J11" s="17">
        <f>V11+AB11</f>
        <v>66119</v>
      </c>
      <c r="K11" s="17">
        <f>I11+J11</f>
        <v>4474096</v>
      </c>
      <c r="L11" s="17">
        <f>X11+AD11</f>
        <v>197871.5646</v>
      </c>
      <c r="M11" s="17">
        <f>Y11+AE11</f>
        <v>180728</v>
      </c>
      <c r="N11" s="10"/>
      <c r="O11" s="17">
        <f>AG11+AM11+AS11+AY11</f>
        <v>1407023</v>
      </c>
      <c r="P11" s="17">
        <f>AH11+AN11+AT11+AZ11</f>
        <v>21107</v>
      </c>
      <c r="Q11" s="17">
        <f>O11+P11</f>
        <v>1428130</v>
      </c>
      <c r="R11" s="17">
        <f>AJ11+AP11+AV11+BB11</f>
        <v>63128.40930000001</v>
      </c>
      <c r="S11" s="17">
        <f>AK11+AQ11+AW11+BC11</f>
        <v>57656</v>
      </c>
      <c r="T11" s="10"/>
      <c r="U11" s="10">
        <v>1240879</v>
      </c>
      <c r="V11" s="17">
        <v>18613</v>
      </c>
      <c r="W11" s="17">
        <f>U11+V11</f>
        <v>1259492</v>
      </c>
      <c r="X11" s="17">
        <f>V$6*$F11</f>
        <v>55620.4572</v>
      </c>
      <c r="Y11" s="10">
        <v>50796</v>
      </c>
      <c r="Z11" s="10"/>
      <c r="AA11" s="10">
        <v>3167098</v>
      </c>
      <c r="AB11" s="17">
        <v>47506</v>
      </c>
      <c r="AC11" s="17">
        <f>AA11+AB11</f>
        <v>3214604</v>
      </c>
      <c r="AD11" s="17">
        <f>AB$6*$F11</f>
        <v>142251.1074</v>
      </c>
      <c r="AE11" s="10">
        <v>129932</v>
      </c>
      <c r="AF11" s="10"/>
      <c r="AG11" s="10">
        <v>197295</v>
      </c>
      <c r="AH11" s="17">
        <v>2959</v>
      </c>
      <c r="AI11" s="17">
        <f>AG11+AH11</f>
        <v>200254</v>
      </c>
      <c r="AJ11" s="17">
        <f>AH$6*$F11</f>
        <v>8819.8164</v>
      </c>
      <c r="AK11" s="10">
        <v>8054</v>
      </c>
      <c r="AL11" s="10"/>
      <c r="AM11" s="10">
        <v>898210</v>
      </c>
      <c r="AN11" s="17">
        <v>13474</v>
      </c>
      <c r="AO11" s="17">
        <f>AM11+AN11</f>
        <v>911684</v>
      </c>
      <c r="AP11" s="17">
        <f>AN$6*$F11</f>
        <v>40263.5826</v>
      </c>
      <c r="AQ11" s="10">
        <v>36770</v>
      </c>
      <c r="AR11" s="10"/>
      <c r="AS11" s="10">
        <v>311518</v>
      </c>
      <c r="AT11" s="17">
        <v>4674</v>
      </c>
      <c r="AU11" s="17">
        <f>AS11+AT11</f>
        <v>316192</v>
      </c>
      <c r="AV11" s="17">
        <f>AT$6*$F11</f>
        <v>14045.0103</v>
      </c>
      <c r="AW11" s="10">
        <v>12832</v>
      </c>
      <c r="AX11" s="10"/>
      <c r="AY11" s="10"/>
      <c r="AZ11" s="10"/>
      <c r="BA11" s="10"/>
      <c r="BB11" s="10"/>
    </row>
    <row r="12" spans="1:54" ht="12">
      <c r="A12" s="1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4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4"/>
      <c r="AS12" s="10"/>
      <c r="AT12" s="10"/>
      <c r="AU12" s="10"/>
      <c r="AV12" s="10"/>
      <c r="AW12" s="10"/>
      <c r="AX12" s="10"/>
      <c r="AY12" s="10"/>
      <c r="AZ12" s="10"/>
      <c r="BA12" s="10"/>
      <c r="BB12" s="10"/>
    </row>
    <row r="13" spans="1:54" ht="12.75" thickBot="1">
      <c r="A13" s="1" t="s">
        <v>2</v>
      </c>
      <c r="C13" s="16">
        <f>SUM(C8:C12)</f>
        <v>5815000</v>
      </c>
      <c r="D13" s="16">
        <f>SUM(D8:D12)</f>
        <v>199648</v>
      </c>
      <c r="E13" s="16">
        <f>SUM(E8:E12)</f>
        <v>6014648</v>
      </c>
      <c r="F13" s="16">
        <f>SUM(F8:F12)</f>
        <v>522001</v>
      </c>
      <c r="G13" s="16">
        <f>SUM(G8:G12)</f>
        <v>476771</v>
      </c>
      <c r="H13" s="10"/>
      <c r="I13" s="16">
        <f>SUM(I8:I12)</f>
        <v>4407977</v>
      </c>
      <c r="J13" s="16">
        <f>SUM(J8:J12)</f>
        <v>151339</v>
      </c>
      <c r="K13" s="16">
        <f>SUM(K8:K12)</f>
        <v>4559316</v>
      </c>
      <c r="L13" s="16">
        <f>SUM(L8:L12)</f>
        <v>395743.88732860005</v>
      </c>
      <c r="M13" s="16">
        <f>SUM(M8:M12)</f>
        <v>361457</v>
      </c>
      <c r="N13" s="10"/>
      <c r="O13" s="16">
        <f>SUM(O8:O12)</f>
        <v>1407023</v>
      </c>
      <c r="P13" s="16">
        <f>SUM(P8:P12)</f>
        <v>48309</v>
      </c>
      <c r="Q13" s="16">
        <f>SUM(Q8:Q12)</f>
        <v>1455332</v>
      </c>
      <c r="R13" s="16">
        <f>SUM(R8:R12)</f>
        <v>126257.0604713</v>
      </c>
      <c r="S13" s="16">
        <f>SUM(S8:S12)</f>
        <v>115314</v>
      </c>
      <c r="T13" s="10"/>
      <c r="U13" s="16">
        <f>SUM(U8:U12)</f>
        <v>1240879</v>
      </c>
      <c r="V13" s="16">
        <f>SUM(V8:V12)</f>
        <v>42603</v>
      </c>
      <c r="W13" s="16">
        <f>SUM(W8:W12)</f>
        <v>1283482</v>
      </c>
      <c r="X13" s="16">
        <f>SUM(X8:X12)</f>
        <v>111241.1275052</v>
      </c>
      <c r="Y13" s="16">
        <f>SUM(Y8:Y12)</f>
        <v>101593</v>
      </c>
      <c r="Z13" s="10"/>
      <c r="AA13" s="16">
        <f>SUM(AA8:AA12)</f>
        <v>3167098</v>
      </c>
      <c r="AB13" s="16">
        <f>SUM(AB8:AB12)</f>
        <v>108736</v>
      </c>
      <c r="AC13" s="16">
        <f>SUM(AC8:AC12)</f>
        <v>3275834</v>
      </c>
      <c r="AD13" s="16">
        <f>SUM(AD8:AD12)</f>
        <v>284502.75982340006</v>
      </c>
      <c r="AE13" s="16">
        <f>SUM(AE8:AE12)</f>
        <v>259864</v>
      </c>
      <c r="AF13" s="4"/>
      <c r="AG13" s="16">
        <f>SUM(AG8:AG12)</f>
        <v>197295</v>
      </c>
      <c r="AH13" s="16">
        <f>SUM(AH8:AH12)</f>
        <v>6773</v>
      </c>
      <c r="AI13" s="16">
        <f>SUM(AI8:AI12)</f>
        <v>204068</v>
      </c>
      <c r="AJ13" s="16">
        <f>SUM(AJ8:AJ12)</f>
        <v>17639.666592399997</v>
      </c>
      <c r="AK13" s="16">
        <f>SUM(AK8:AK12)</f>
        <v>16109</v>
      </c>
      <c r="AL13" s="10"/>
      <c r="AM13" s="16">
        <f>SUM(AM8:AM12)</f>
        <v>898210</v>
      </c>
      <c r="AN13" s="16">
        <f>SUM(AN8:AN12)</f>
        <v>30839</v>
      </c>
      <c r="AO13" s="16">
        <f>SUM(AO8:AO12)</f>
        <v>929049</v>
      </c>
      <c r="AP13" s="16">
        <f>SUM(AP8:AP12)</f>
        <v>80527.3194666</v>
      </c>
      <c r="AQ13" s="16">
        <f>SUM(AQ8:AQ12)</f>
        <v>73540</v>
      </c>
      <c r="AR13" s="4"/>
      <c r="AS13" s="16">
        <f>SUM(AS8:AS12)</f>
        <v>311518</v>
      </c>
      <c r="AT13" s="16">
        <f>SUM(AT8:AT12)</f>
        <v>10697</v>
      </c>
      <c r="AU13" s="16">
        <f>SUM(AU8:AU12)</f>
        <v>322215</v>
      </c>
      <c r="AV13" s="16">
        <f>SUM(AV8:AV12)</f>
        <v>28090.0744123</v>
      </c>
      <c r="AW13" s="16">
        <f>SUM(AW8:AW12)</f>
        <v>25665</v>
      </c>
      <c r="AX13" s="10"/>
      <c r="AY13" s="16">
        <f>SUM(AY8:AY9)</f>
        <v>0</v>
      </c>
      <c r="AZ13" s="16">
        <f>SUM(AZ8:AZ9)</f>
        <v>0</v>
      </c>
      <c r="BA13" s="16">
        <f>SUM(BA8:BA9)</f>
        <v>0</v>
      </c>
      <c r="BB13" s="17"/>
    </row>
    <row r="14" ht="12.75" thickTop="1"/>
    <row r="15" spans="3:7" ht="12">
      <c r="C15" s="10">
        <f>I13+O13</f>
        <v>5815000</v>
      </c>
      <c r="D15" s="10">
        <f>J13+P13</f>
        <v>199648</v>
      </c>
      <c r="F15" s="10">
        <f>L13+R13</f>
        <v>522000.9477999001</v>
      </c>
      <c r="G15" s="10">
        <f>M13+S13</f>
        <v>476771</v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University of Maryland System Admin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mcyang</dc:creator>
  <cp:keywords/>
  <dc:description/>
  <cp:lastModifiedBy>Eric Nicholson</cp:lastModifiedBy>
  <cp:lastPrinted>2012-01-11T16:25:25Z</cp:lastPrinted>
  <dcterms:created xsi:type="dcterms:W3CDTF">1997-11-06T16:03:09Z</dcterms:created>
  <dcterms:modified xsi:type="dcterms:W3CDTF">2012-04-11T18:50:07Z</dcterms:modified>
  <cp:category/>
  <cp:version/>
  <cp:contentType/>
  <cp:contentStatus/>
</cp:coreProperties>
</file>