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8000" windowHeight="3220" tabRatio="910" activeTab="0"/>
  </bookViews>
  <sheets>
    <sheet name="2001B" sheetId="1" r:id="rId1"/>
    <sheet name="2002A" sheetId="2" r:id="rId2"/>
    <sheet name="02A-12A" sheetId="3" r:id="rId3"/>
  </sheets>
  <definedNames>
    <definedName name="_xlnm.Print_Titles" localSheetId="0">'2001B'!$A:$A</definedName>
    <definedName name="_xlnm.Print_Titles" localSheetId="1">'2002A'!$A:$A</definedName>
  </definedNames>
  <calcPr fullCalcOnLoad="1"/>
</workbook>
</file>

<file path=xl/sharedStrings.xml><?xml version="1.0" encoding="utf-8"?>
<sst xmlns="http://schemas.openxmlformats.org/spreadsheetml/2006/main" count="662" uniqueCount="47">
  <si>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</si>
  <si>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</si>
  <si>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</si>
  <si>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</si>
  <si>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</si>
  <si>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</si>
  <si>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</si>
  <si>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     SSU Holloway Hall (Academic)</t>
  </si>
  <si>
    <t>Date</t>
  </si>
  <si>
    <t>Principal</t>
  </si>
  <si>
    <t>Interest</t>
  </si>
  <si>
    <t xml:space="preserve">          SSU Facilities Renewal (Academic)</t>
  </si>
  <si>
    <t xml:space="preserve">          FSU Facilities Renewal (Academic)</t>
  </si>
  <si>
    <t xml:space="preserve">            UB Facilities Renewal (Academic)</t>
  </si>
  <si>
    <t xml:space="preserve">          CEES Facilities Renewal (Academic)</t>
  </si>
  <si>
    <t xml:space="preserve"> UMB Hlth Science Lib-Construction (Academic)</t>
  </si>
  <si>
    <t xml:space="preserve">  UMB Hlth Science Lib-Equipment (Academic)</t>
  </si>
  <si>
    <t xml:space="preserve">           UMB Facilities Renewal (Academic)</t>
  </si>
  <si>
    <t xml:space="preserve">          BSU Facilities Renewal (Academic)</t>
  </si>
  <si>
    <t xml:space="preserve">            TU Facilities Renewal (Academic)</t>
  </si>
  <si>
    <t xml:space="preserve">            UMCP Golf Course (Auxiliary)</t>
  </si>
  <si>
    <t xml:space="preserve">  TU Richmond Hall &amp; Newell Dining (Auxiliary)</t>
  </si>
  <si>
    <t xml:space="preserve">       UMCP Facilities Renewal (Academic)</t>
  </si>
  <si>
    <t xml:space="preserve">     UMCP Performing Arts Center (Academic)</t>
  </si>
  <si>
    <t xml:space="preserve">           UMCP Track &amp; Field (Auxiliary)</t>
  </si>
  <si>
    <t xml:space="preserve">            UMCP Parking Garage (Auxiliary)</t>
  </si>
  <si>
    <t xml:space="preserve">           UMCP Stamp Union (Auxiliary)</t>
  </si>
  <si>
    <t xml:space="preserve">           SSU Dining Facility (Auxiliary)</t>
  </si>
  <si>
    <t xml:space="preserve">   TU Minnegan Stadium Restroom (Auxiliary)</t>
  </si>
  <si>
    <t xml:space="preserve">   USM Debt Service from Earnings (Auxiliary)</t>
  </si>
  <si>
    <t xml:space="preserve">           Total Auxiliary Projects - 1996 A</t>
  </si>
  <si>
    <t xml:space="preserve">           Total Academic Projects - 1996 A</t>
  </si>
  <si>
    <t>1996 Series A Bond Funded Projects</t>
  </si>
  <si>
    <t xml:space="preserve">    University System of Maryland</t>
  </si>
  <si>
    <t xml:space="preserve">           Distribution of Debt Service after 2005 A Bond Issue</t>
  </si>
  <si>
    <t>Revised 96A after 2005A</t>
  </si>
  <si>
    <t>96A Refinanced on 2001B</t>
  </si>
  <si>
    <t>96A Refinanced on 2002A</t>
  </si>
  <si>
    <t>Amort of</t>
  </si>
  <si>
    <t>Premium</t>
  </si>
  <si>
    <t>Loss on Refunding</t>
  </si>
  <si>
    <t>1996 Series A Bond Funded Projects 2002A</t>
  </si>
  <si>
    <t>1996 Series A Bond Funded Projects 2001B</t>
  </si>
  <si>
    <t xml:space="preserve">           Distribution of Debt Service after 2012 A Bond Issue</t>
  </si>
  <si>
    <t>1996 Series A Bond Funded Projects 2002A/2012A</t>
  </si>
  <si>
    <t>Revised 96A after 2012A</t>
  </si>
  <si>
    <t>96A Refinanced on 2002A/2012A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</si>
</sst>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7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8" fontId="0" fillId="0" borderId="0" xfId="0" applyNumberFormat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1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19" xfId="0" applyNumberFormat="1" applyBorder="1" applyAlignment="1">
      <alignment horizontal="center"/>
    </xf>
    <xf numFmtId="38" fontId="0" fillId="0" borderId="20" xfId="0" applyNumberFormat="1" applyFill="1" applyBorder="1" applyAlignment="1">
      <alignment horizontal="centerContinuous"/>
    </xf>
    <xf numFmtId="38" fontId="0" fillId="0" borderId="19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K80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3.7109375" style="2" customWidth="1"/>
    <col min="8" max="11" width="13.7109375" style="16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" customWidth="1"/>
    <col min="22" max="22" width="3.7109375" style="2" customWidth="1"/>
    <col min="23" max="26" width="13.7109375" style="2" customWidth="1"/>
    <col min="27" max="27" width="3.7109375" style="2" customWidth="1"/>
    <col min="28" max="31" width="13.7109375" style="2" customWidth="1"/>
    <col min="32" max="32" width="3.7109375" style="2" customWidth="1"/>
    <col min="33" max="36" width="13.7109375" style="2" customWidth="1"/>
    <col min="37" max="37" width="3.7109375" style="2" customWidth="1"/>
    <col min="38" max="41" width="13.7109375" style="2" customWidth="1"/>
    <col min="42" max="42" width="3.7109375" style="2" customWidth="1"/>
    <col min="43" max="46" width="13.7109375" style="2" customWidth="1"/>
    <col min="47" max="47" width="3.7109375" style="2" customWidth="1"/>
    <col min="48" max="51" width="13.7109375" style="2" customWidth="1"/>
    <col min="52" max="52" width="3.7109375" style="2" customWidth="1"/>
    <col min="53" max="56" width="13.7109375" style="2" customWidth="1"/>
    <col min="57" max="57" width="3.7109375" style="2" customWidth="1"/>
    <col min="58" max="61" width="13.7109375" style="2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2" customWidth="1"/>
    <col min="77" max="77" width="3.7109375" style="0" customWidth="1"/>
    <col min="78" max="78" width="13.7109375" style="2" customWidth="1"/>
    <col min="79" max="81" width="13.7109375" style="0" customWidth="1"/>
    <col min="82" max="82" width="3.7109375" style="0" customWidth="1"/>
    <col min="83" max="86" width="14.7109375" style="0" customWidth="1"/>
    <col min="87" max="87" width="3.7109375" style="0" customWidth="1"/>
    <col min="88" max="91" width="14.7109375" style="0" customWidth="1"/>
    <col min="92" max="92" width="3.7109375" style="0" customWidth="1"/>
    <col min="93" max="96" width="14.7109375" style="0" customWidth="1"/>
    <col min="97" max="97" width="3.7109375" style="0" customWidth="1"/>
    <col min="98" max="101" width="14.7109375" style="0" customWidth="1"/>
    <col min="102" max="102" width="3.7109375" style="0" customWidth="1"/>
    <col min="103" max="106" width="14.7109375" style="0" customWidth="1"/>
    <col min="107" max="107" width="3.7109375" style="0" customWidth="1"/>
    <col min="108" max="111" width="14.7109375" style="0" customWidth="1"/>
    <col min="112" max="112" width="3.7109375" style="0" customWidth="1"/>
    <col min="113" max="116" width="14.7109375" style="0" customWidth="1"/>
    <col min="117" max="117" width="3.7109375" style="0" customWidth="1"/>
    <col min="118" max="121" width="14.7109375" style="0" customWidth="1"/>
    <col min="122" max="122" width="3.7109375" style="0" customWidth="1"/>
    <col min="123" max="126" width="14.7109375" style="0" customWidth="1"/>
    <col min="127" max="127" width="3.7109375" style="0" customWidth="1"/>
    <col min="128" max="131" width="14.7109375" style="0" customWidth="1"/>
    <col min="132" max="132" width="3.7109375" style="0" customWidth="1"/>
    <col min="133" max="136" width="14.7109375" style="0" customWidth="1"/>
    <col min="137" max="137" width="3.7109375" style="0" customWidth="1"/>
    <col min="138" max="141" width="14.7109375" style="0" customWidth="1"/>
  </cols>
  <sheetData>
    <row r="1" spans="4:82" ht="12">
      <c r="D1" s="19" t="s">
        <v>33</v>
      </c>
      <c r="E1"/>
      <c r="F1"/>
      <c r="H1" s="19"/>
      <c r="M1" s="16"/>
      <c r="N1" s="19" t="s">
        <v>33</v>
      </c>
      <c r="S1" s="3"/>
      <c r="W1" s="19"/>
      <c r="AB1" s="16"/>
      <c r="AC1" s="19" t="s">
        <v>33</v>
      </c>
      <c r="AL1" s="19"/>
      <c r="AM1" s="3"/>
      <c r="AQ1" s="16"/>
      <c r="AR1" s="19" t="s">
        <v>33</v>
      </c>
      <c r="AW1" s="3"/>
      <c r="BA1" s="19"/>
      <c r="BF1" s="16"/>
      <c r="BG1" s="19" t="s">
        <v>33</v>
      </c>
      <c r="BJ1" s="2"/>
      <c r="BK1" s="2"/>
      <c r="BM1" s="2"/>
      <c r="BN1" s="2"/>
      <c r="BO1" s="2"/>
      <c r="BP1" s="19"/>
      <c r="BQ1" s="3"/>
      <c r="BR1" s="2"/>
      <c r="BS1" s="2"/>
      <c r="BT1" s="2"/>
      <c r="BU1" s="16"/>
      <c r="BV1" s="19" t="s">
        <v>33</v>
      </c>
      <c r="CA1" s="3"/>
      <c r="CB1" s="2"/>
      <c r="CC1" s="2"/>
      <c r="CD1" s="2"/>
    </row>
    <row r="2" spans="3:82" ht="12">
      <c r="C2" s="19" t="s">
        <v>34</v>
      </c>
      <c r="D2" s="19"/>
      <c r="E2"/>
      <c r="F2"/>
      <c r="H2" s="19"/>
      <c r="M2" s="19" t="s">
        <v>34</v>
      </c>
      <c r="N2" s="19"/>
      <c r="S2" s="3"/>
      <c r="W2" s="19"/>
      <c r="AB2" s="19" t="s">
        <v>34</v>
      </c>
      <c r="AC2" s="19"/>
      <c r="AL2" s="19"/>
      <c r="AM2" s="3"/>
      <c r="AQ2" s="19" t="s">
        <v>34</v>
      </c>
      <c r="AR2" s="19"/>
      <c r="AW2" s="3"/>
      <c r="BA2" s="19"/>
      <c r="BF2" s="19" t="s">
        <v>34</v>
      </c>
      <c r="BG2" s="19"/>
      <c r="BJ2" s="2"/>
      <c r="BK2" s="2"/>
      <c r="BM2" s="2"/>
      <c r="BN2" s="2"/>
      <c r="BO2" s="2"/>
      <c r="BP2" s="19"/>
      <c r="BQ2" s="3"/>
      <c r="BR2" s="2"/>
      <c r="BS2" s="2"/>
      <c r="BT2" s="2"/>
      <c r="BU2" s="19" t="s">
        <v>34</v>
      </c>
      <c r="BV2" s="19"/>
      <c r="CA2" s="3"/>
      <c r="CB2" s="2"/>
      <c r="CC2" s="2"/>
      <c r="CD2" s="2"/>
    </row>
    <row r="3" spans="4:82" ht="12">
      <c r="D3" s="16" t="s">
        <v>42</v>
      </c>
      <c r="E3"/>
      <c r="F3"/>
      <c r="M3" s="16"/>
      <c r="N3" s="16" t="s">
        <v>42</v>
      </c>
      <c r="W3" s="16"/>
      <c r="AB3" s="16"/>
      <c r="AC3" s="16" t="s">
        <v>32</v>
      </c>
      <c r="AL3" s="16"/>
      <c r="AQ3" s="16"/>
      <c r="AR3" s="16" t="s">
        <v>32</v>
      </c>
      <c r="BA3" s="16"/>
      <c r="BF3" s="16"/>
      <c r="BG3" s="16" t="s">
        <v>32</v>
      </c>
      <c r="BJ3" s="2"/>
      <c r="BK3" s="2"/>
      <c r="BM3" s="2"/>
      <c r="BN3" s="2"/>
      <c r="BO3" s="2"/>
      <c r="BP3" s="16"/>
      <c r="BQ3" s="2"/>
      <c r="BR3" s="2"/>
      <c r="BS3" s="2"/>
      <c r="BT3" s="2"/>
      <c r="BU3" s="16"/>
      <c r="BV3" s="16" t="s">
        <v>32</v>
      </c>
      <c r="CA3" s="2"/>
      <c r="CB3" s="2"/>
      <c r="CC3" s="2"/>
      <c r="CD3" s="2"/>
    </row>
    <row r="4" spans="62:82" ht="12"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CA4" s="2"/>
      <c r="CB4" s="2"/>
      <c r="CC4" s="2"/>
      <c r="CD4" s="2"/>
    </row>
    <row r="5" spans="1:141" ht="12">
      <c r="A5" s="4" t="s">
        <v>1</v>
      </c>
      <c r="C5" s="27" t="s">
        <v>35</v>
      </c>
      <c r="D5" s="27"/>
      <c r="E5" s="28"/>
      <c r="F5" s="26"/>
      <c r="H5" s="22" t="s">
        <v>31</v>
      </c>
      <c r="I5" s="20"/>
      <c r="J5" s="21"/>
      <c r="K5" s="26"/>
      <c r="M5" s="22" t="s">
        <v>30</v>
      </c>
      <c r="N5" s="20"/>
      <c r="O5" s="21"/>
      <c r="P5" s="26"/>
      <c r="R5" s="5" t="s">
        <v>2</v>
      </c>
      <c r="S5" s="6"/>
      <c r="T5" s="7"/>
      <c r="U5" s="26"/>
      <c r="W5" s="5" t="s">
        <v>24</v>
      </c>
      <c r="X5" s="6"/>
      <c r="Y5" s="7"/>
      <c r="Z5" s="26"/>
      <c r="AB5" s="5" t="s">
        <v>3</v>
      </c>
      <c r="AC5" s="6"/>
      <c r="AD5" s="7"/>
      <c r="AE5" s="26"/>
      <c r="AG5" s="5" t="s">
        <v>25</v>
      </c>
      <c r="AH5" s="6"/>
      <c r="AI5" s="7"/>
      <c r="AJ5" s="26"/>
      <c r="AL5" s="5" t="s">
        <v>4</v>
      </c>
      <c r="AM5" s="6"/>
      <c r="AN5" s="7"/>
      <c r="AO5" s="26"/>
      <c r="AP5" s="12"/>
      <c r="AQ5" s="5" t="s">
        <v>5</v>
      </c>
      <c r="AR5" s="6"/>
      <c r="AS5" s="7"/>
      <c r="AT5" s="26"/>
      <c r="AU5" s="12"/>
      <c r="AV5" s="5" t="s">
        <v>20</v>
      </c>
      <c r="AW5" s="6"/>
      <c r="AX5" s="7"/>
      <c r="AY5" s="26"/>
      <c r="BA5" s="5" t="s">
        <v>26</v>
      </c>
      <c r="BB5" s="6"/>
      <c r="BC5" s="7"/>
      <c r="BD5" s="26"/>
      <c r="BF5" s="5" t="s">
        <v>6</v>
      </c>
      <c r="BG5" s="6"/>
      <c r="BH5" s="7"/>
      <c r="BI5" s="26"/>
      <c r="BJ5" s="2"/>
      <c r="BK5" s="5" t="s">
        <v>27</v>
      </c>
      <c r="BL5" s="6"/>
      <c r="BM5" s="7"/>
      <c r="BN5" s="26"/>
      <c r="BO5" s="2"/>
      <c r="BP5" s="5" t="s">
        <v>28</v>
      </c>
      <c r="BQ5" s="6"/>
      <c r="BR5" s="7"/>
      <c r="BS5" s="26"/>
      <c r="BT5" s="2"/>
      <c r="BU5" s="5" t="s">
        <v>21</v>
      </c>
      <c r="BV5" s="6"/>
      <c r="BW5" s="7"/>
      <c r="BX5" s="26"/>
      <c r="BZ5" s="5" t="s">
        <v>29</v>
      </c>
      <c r="CA5" s="6"/>
      <c r="CB5" s="7"/>
      <c r="CC5" s="26"/>
      <c r="CD5" s="2"/>
      <c r="CE5" s="5" t="s">
        <v>22</v>
      </c>
      <c r="CF5" s="6"/>
      <c r="CG5" s="7"/>
      <c r="CH5" s="26"/>
      <c r="CI5" s="2"/>
      <c r="CJ5" s="18" t="s">
        <v>23</v>
      </c>
      <c r="CK5" s="6"/>
      <c r="CL5" s="7"/>
      <c r="CM5" s="26"/>
      <c r="CO5" s="5" t="s">
        <v>15</v>
      </c>
      <c r="CP5" s="6"/>
      <c r="CQ5" s="7"/>
      <c r="CR5" s="26"/>
      <c r="CT5" s="5" t="s">
        <v>16</v>
      </c>
      <c r="CU5" s="6"/>
      <c r="CV5" s="7"/>
      <c r="CW5" s="26"/>
      <c r="CY5" s="5" t="s">
        <v>17</v>
      </c>
      <c r="CZ5" s="6"/>
      <c r="DA5" s="7"/>
      <c r="DB5" s="26"/>
      <c r="DD5" s="5" t="s">
        <v>14</v>
      </c>
      <c r="DE5" s="6"/>
      <c r="DF5" s="7"/>
      <c r="DG5" s="26"/>
      <c r="DH5" s="12"/>
      <c r="DI5" s="5" t="s">
        <v>18</v>
      </c>
      <c r="DJ5" s="6"/>
      <c r="DK5" s="7"/>
      <c r="DL5" s="26"/>
      <c r="DM5" s="12"/>
      <c r="DN5" s="5" t="s">
        <v>12</v>
      </c>
      <c r="DO5" s="6"/>
      <c r="DP5" s="7"/>
      <c r="DQ5" s="26"/>
      <c r="DS5" s="5" t="s">
        <v>7</v>
      </c>
      <c r="DT5" s="6"/>
      <c r="DU5" s="7"/>
      <c r="DV5" s="26"/>
      <c r="DX5" s="5" t="s">
        <v>11</v>
      </c>
      <c r="DY5" s="6"/>
      <c r="DZ5" s="7"/>
      <c r="EA5" s="26"/>
      <c r="EC5" s="5" t="s">
        <v>19</v>
      </c>
      <c r="ED5" s="6"/>
      <c r="EE5" s="7"/>
      <c r="EF5" s="26"/>
      <c r="EH5" s="5" t="s">
        <v>13</v>
      </c>
      <c r="EI5" s="6"/>
      <c r="EJ5" s="7"/>
      <c r="EK5" s="26"/>
    </row>
    <row r="6" spans="1:141" ht="12">
      <c r="A6" s="14" t="s">
        <v>8</v>
      </c>
      <c r="C6" s="29" t="s">
        <v>36</v>
      </c>
      <c r="D6" s="30"/>
      <c r="E6" s="31"/>
      <c r="F6" s="26" t="s">
        <v>38</v>
      </c>
      <c r="H6" s="22"/>
      <c r="I6" s="15">
        <v>0.4681078</v>
      </c>
      <c r="J6" s="21"/>
      <c r="K6" s="26" t="s">
        <v>38</v>
      </c>
      <c r="M6" s="22"/>
      <c r="N6" s="15">
        <f>S6+X6+AC6+AH6+AM6+AR6+AW6+BB6+BG6+BL6+BQ6+BV6</f>
        <v>0.5318922</v>
      </c>
      <c r="O6" s="21"/>
      <c r="P6" s="26" t="s">
        <v>38</v>
      </c>
      <c r="R6" s="5"/>
      <c r="S6" s="15">
        <v>0.0087825</v>
      </c>
      <c r="T6" s="7"/>
      <c r="U6" s="26" t="s">
        <v>38</v>
      </c>
      <c r="W6" s="5"/>
      <c r="X6" s="15">
        <v>0.0115039</v>
      </c>
      <c r="Y6" s="7"/>
      <c r="Z6" s="26" t="s">
        <v>38</v>
      </c>
      <c r="AB6" s="5"/>
      <c r="AC6" s="15">
        <v>0.2801561</v>
      </c>
      <c r="AD6" s="7"/>
      <c r="AE6" s="26" t="s">
        <v>38</v>
      </c>
      <c r="AG6" s="5"/>
      <c r="AH6" s="15">
        <v>0.0025114</v>
      </c>
      <c r="AI6" s="7"/>
      <c r="AJ6" s="26" t="s">
        <v>38</v>
      </c>
      <c r="AL6" s="5"/>
      <c r="AM6" s="15">
        <v>0.0023697</v>
      </c>
      <c r="AN6" s="7"/>
      <c r="AO6" s="26" t="s">
        <v>38</v>
      </c>
      <c r="AP6" s="12"/>
      <c r="AQ6" s="5"/>
      <c r="AR6" s="15">
        <v>0.0759463</v>
      </c>
      <c r="AS6" s="7"/>
      <c r="AT6" s="26" t="s">
        <v>38</v>
      </c>
      <c r="AU6" s="12"/>
      <c r="AV6" s="5"/>
      <c r="AW6" s="15">
        <v>0.0029077</v>
      </c>
      <c r="AX6" s="7"/>
      <c r="AY6" s="26" t="s">
        <v>38</v>
      </c>
      <c r="BA6" s="5"/>
      <c r="BB6" s="15">
        <v>0.0012509</v>
      </c>
      <c r="BC6" s="7"/>
      <c r="BD6" s="26" t="s">
        <v>38</v>
      </c>
      <c r="BF6" s="5"/>
      <c r="BG6" s="15">
        <v>0.0198899</v>
      </c>
      <c r="BH6" s="7"/>
      <c r="BI6" s="26" t="s">
        <v>38</v>
      </c>
      <c r="BJ6" s="2"/>
      <c r="BK6" s="5"/>
      <c r="BL6" s="15">
        <v>0.1162619</v>
      </c>
      <c r="BM6" s="7"/>
      <c r="BN6" s="26" t="s">
        <v>38</v>
      </c>
      <c r="BO6" s="2"/>
      <c r="BP6" s="5"/>
      <c r="BQ6" s="15">
        <v>0.000127</v>
      </c>
      <c r="BR6" s="7"/>
      <c r="BS6" s="26" t="s">
        <v>38</v>
      </c>
      <c r="BT6" s="2"/>
      <c r="BU6" s="5"/>
      <c r="BV6" s="15">
        <v>0.0101849</v>
      </c>
      <c r="BW6" s="7"/>
      <c r="BX6" s="26" t="s">
        <v>38</v>
      </c>
      <c r="BZ6" s="5"/>
      <c r="CA6" s="6"/>
      <c r="CB6" s="7"/>
      <c r="CC6" s="26" t="s">
        <v>38</v>
      </c>
      <c r="CD6" s="2"/>
      <c r="CE6" s="5"/>
      <c r="CF6" s="15">
        <v>0.0385633</v>
      </c>
      <c r="CG6" s="7"/>
      <c r="CH6" s="26" t="s">
        <v>38</v>
      </c>
      <c r="CI6" s="2"/>
      <c r="CJ6" s="5"/>
      <c r="CK6" s="15">
        <v>0.0952473</v>
      </c>
      <c r="CL6" s="7"/>
      <c r="CM6" s="26" t="s">
        <v>38</v>
      </c>
      <c r="CO6" s="5"/>
      <c r="CP6" s="15">
        <v>0.236984</v>
      </c>
      <c r="CQ6" s="7"/>
      <c r="CR6" s="26" t="s">
        <v>38</v>
      </c>
      <c r="CT6" s="5"/>
      <c r="CU6" s="15">
        <v>0.0145714</v>
      </c>
      <c r="CV6" s="7"/>
      <c r="CW6" s="26" t="s">
        <v>38</v>
      </c>
      <c r="CY6" s="5"/>
      <c r="CZ6" s="15">
        <v>0.0002241</v>
      </c>
      <c r="DA6" s="7"/>
      <c r="DB6" s="26" t="s">
        <v>38</v>
      </c>
      <c r="DD6" s="5"/>
      <c r="DE6" s="15">
        <v>0.0051366</v>
      </c>
      <c r="DF6" s="7"/>
      <c r="DG6" s="26" t="s">
        <v>38</v>
      </c>
      <c r="DH6" s="12"/>
      <c r="DI6" s="5"/>
      <c r="DJ6" s="15">
        <v>0.0004142</v>
      </c>
      <c r="DK6" s="7"/>
      <c r="DL6" s="26" t="s">
        <v>38</v>
      </c>
      <c r="DM6" s="12"/>
      <c r="DN6" s="5"/>
      <c r="DO6" s="15">
        <v>0.0015892</v>
      </c>
      <c r="DP6" s="7"/>
      <c r="DQ6" s="26" t="s">
        <v>38</v>
      </c>
      <c r="DS6" s="5"/>
      <c r="DT6" s="15">
        <v>0.0468262</v>
      </c>
      <c r="DU6" s="7"/>
      <c r="DV6" s="26" t="s">
        <v>38</v>
      </c>
      <c r="DX6" s="5"/>
      <c r="DY6" s="15">
        <v>0.0086221</v>
      </c>
      <c r="DZ6" s="7"/>
      <c r="EA6" s="26" t="s">
        <v>38</v>
      </c>
      <c r="EC6" s="5"/>
      <c r="ED6" s="15">
        <v>0.0125588</v>
      </c>
      <c r="EE6" s="7"/>
      <c r="EF6" s="26" t="s">
        <v>38</v>
      </c>
      <c r="EH6" s="5"/>
      <c r="EI6" s="15">
        <v>0.0073706</v>
      </c>
      <c r="EJ6" s="7"/>
      <c r="EK6" s="26" t="s">
        <v>38</v>
      </c>
    </row>
    <row r="7" spans="1:141" ht="12">
      <c r="A7" s="8"/>
      <c r="C7" s="23" t="s">
        <v>9</v>
      </c>
      <c r="D7" s="23" t="s">
        <v>10</v>
      </c>
      <c r="E7" s="26" t="s">
        <v>0</v>
      </c>
      <c r="F7" s="26" t="s">
        <v>39</v>
      </c>
      <c r="H7" s="23" t="s">
        <v>9</v>
      </c>
      <c r="I7" s="23" t="s">
        <v>10</v>
      </c>
      <c r="J7" s="23" t="s">
        <v>0</v>
      </c>
      <c r="K7" s="26" t="s">
        <v>39</v>
      </c>
      <c r="M7" s="23" t="s">
        <v>9</v>
      </c>
      <c r="N7" s="23" t="s">
        <v>10</v>
      </c>
      <c r="O7" s="23" t="s">
        <v>0</v>
      </c>
      <c r="P7" s="26" t="s">
        <v>39</v>
      </c>
      <c r="R7" s="9" t="s">
        <v>9</v>
      </c>
      <c r="S7" s="9" t="s">
        <v>10</v>
      </c>
      <c r="T7" s="9" t="s">
        <v>0</v>
      </c>
      <c r="U7" s="26" t="s">
        <v>39</v>
      </c>
      <c r="W7" s="9" t="s">
        <v>9</v>
      </c>
      <c r="X7" s="9" t="s">
        <v>10</v>
      </c>
      <c r="Y7" s="9" t="s">
        <v>0</v>
      </c>
      <c r="Z7" s="26" t="s">
        <v>39</v>
      </c>
      <c r="AB7" s="9" t="s">
        <v>9</v>
      </c>
      <c r="AC7" s="9" t="s">
        <v>10</v>
      </c>
      <c r="AD7" s="9" t="s">
        <v>0</v>
      </c>
      <c r="AE7" s="26" t="s">
        <v>39</v>
      </c>
      <c r="AG7" s="9" t="s">
        <v>9</v>
      </c>
      <c r="AH7" s="9" t="s">
        <v>10</v>
      </c>
      <c r="AI7" s="9" t="s">
        <v>0</v>
      </c>
      <c r="AJ7" s="26" t="s">
        <v>39</v>
      </c>
      <c r="AL7" s="9" t="s">
        <v>9</v>
      </c>
      <c r="AM7" s="9" t="s">
        <v>10</v>
      </c>
      <c r="AN7" s="9" t="s">
        <v>0</v>
      </c>
      <c r="AO7" s="26" t="s">
        <v>39</v>
      </c>
      <c r="AP7" s="13"/>
      <c r="AQ7" s="9" t="s">
        <v>9</v>
      </c>
      <c r="AR7" s="9" t="s">
        <v>10</v>
      </c>
      <c r="AS7" s="9" t="s">
        <v>0</v>
      </c>
      <c r="AT7" s="26" t="s">
        <v>39</v>
      </c>
      <c r="AU7" s="13"/>
      <c r="AV7" s="9" t="s">
        <v>9</v>
      </c>
      <c r="AW7" s="9" t="s">
        <v>10</v>
      </c>
      <c r="AX7" s="9" t="s">
        <v>0</v>
      </c>
      <c r="AY7" s="26" t="s">
        <v>39</v>
      </c>
      <c r="BA7" s="9" t="s">
        <v>9</v>
      </c>
      <c r="BB7" s="9" t="s">
        <v>10</v>
      </c>
      <c r="BC7" s="9" t="s">
        <v>0</v>
      </c>
      <c r="BD7" s="26" t="s">
        <v>39</v>
      </c>
      <c r="BF7" s="9" t="s">
        <v>9</v>
      </c>
      <c r="BG7" s="9" t="s">
        <v>10</v>
      </c>
      <c r="BH7" s="9" t="s">
        <v>0</v>
      </c>
      <c r="BI7" s="26" t="s">
        <v>39</v>
      </c>
      <c r="BJ7" s="2"/>
      <c r="BK7" s="9" t="s">
        <v>9</v>
      </c>
      <c r="BL7" s="9" t="s">
        <v>10</v>
      </c>
      <c r="BM7" s="9" t="s">
        <v>0</v>
      </c>
      <c r="BN7" s="26" t="s">
        <v>39</v>
      </c>
      <c r="BO7" s="2"/>
      <c r="BP7" s="9" t="s">
        <v>9</v>
      </c>
      <c r="BQ7" s="9" t="s">
        <v>10</v>
      </c>
      <c r="BR7" s="9" t="s">
        <v>0</v>
      </c>
      <c r="BS7" s="26" t="s">
        <v>39</v>
      </c>
      <c r="BT7" s="2"/>
      <c r="BU7" s="9" t="s">
        <v>9</v>
      </c>
      <c r="BV7" s="9" t="s">
        <v>10</v>
      </c>
      <c r="BW7" s="9" t="s">
        <v>0</v>
      </c>
      <c r="BX7" s="26" t="s">
        <v>39</v>
      </c>
      <c r="BZ7" s="9" t="s">
        <v>9</v>
      </c>
      <c r="CA7" s="9" t="s">
        <v>10</v>
      </c>
      <c r="CB7" s="9" t="s">
        <v>0</v>
      </c>
      <c r="CC7" s="26" t="s">
        <v>39</v>
      </c>
      <c r="CD7" s="2"/>
      <c r="CE7" s="9" t="s">
        <v>9</v>
      </c>
      <c r="CF7" s="9" t="s">
        <v>10</v>
      </c>
      <c r="CG7" s="9" t="s">
        <v>0</v>
      </c>
      <c r="CH7" s="26" t="s">
        <v>39</v>
      </c>
      <c r="CI7" s="2"/>
      <c r="CJ7" s="9" t="s">
        <v>9</v>
      </c>
      <c r="CK7" s="9" t="s">
        <v>10</v>
      </c>
      <c r="CL7" s="9" t="s">
        <v>0</v>
      </c>
      <c r="CM7" s="26" t="s">
        <v>39</v>
      </c>
      <c r="CO7" s="9" t="s">
        <v>9</v>
      </c>
      <c r="CP7" s="9" t="s">
        <v>10</v>
      </c>
      <c r="CQ7" s="9" t="s">
        <v>0</v>
      </c>
      <c r="CR7" s="26" t="s">
        <v>39</v>
      </c>
      <c r="CT7" s="9" t="s">
        <v>9</v>
      </c>
      <c r="CU7" s="9" t="s">
        <v>10</v>
      </c>
      <c r="CV7" s="9" t="s">
        <v>0</v>
      </c>
      <c r="CW7" s="26" t="s">
        <v>39</v>
      </c>
      <c r="CY7" s="9" t="s">
        <v>9</v>
      </c>
      <c r="CZ7" s="9" t="s">
        <v>10</v>
      </c>
      <c r="DA7" s="9" t="s">
        <v>0</v>
      </c>
      <c r="DB7" s="26" t="s">
        <v>39</v>
      </c>
      <c r="DD7" s="9" t="s">
        <v>9</v>
      </c>
      <c r="DE7" s="9" t="s">
        <v>10</v>
      </c>
      <c r="DF7" s="9" t="s">
        <v>0</v>
      </c>
      <c r="DG7" s="26" t="s">
        <v>39</v>
      </c>
      <c r="DH7" s="13"/>
      <c r="DI7" s="9" t="s">
        <v>9</v>
      </c>
      <c r="DJ7" s="9" t="s">
        <v>10</v>
      </c>
      <c r="DK7" s="9" t="s">
        <v>0</v>
      </c>
      <c r="DL7" s="26" t="s">
        <v>39</v>
      </c>
      <c r="DM7" s="13"/>
      <c r="DN7" s="9" t="s">
        <v>9</v>
      </c>
      <c r="DO7" s="9" t="s">
        <v>10</v>
      </c>
      <c r="DP7" s="9" t="s">
        <v>0</v>
      </c>
      <c r="DQ7" s="26" t="s">
        <v>39</v>
      </c>
      <c r="DS7" s="9" t="s">
        <v>9</v>
      </c>
      <c r="DT7" s="9" t="s">
        <v>10</v>
      </c>
      <c r="DU7" s="9" t="s">
        <v>0</v>
      </c>
      <c r="DV7" s="26" t="s">
        <v>39</v>
      </c>
      <c r="DX7" s="9" t="s">
        <v>9</v>
      </c>
      <c r="DY7" s="9" t="s">
        <v>10</v>
      </c>
      <c r="DZ7" s="9" t="s">
        <v>0</v>
      </c>
      <c r="EA7" s="26" t="s">
        <v>39</v>
      </c>
      <c r="EC7" s="9" t="s">
        <v>9</v>
      </c>
      <c r="ED7" s="9" t="s">
        <v>10</v>
      </c>
      <c r="EE7" s="9" t="s">
        <v>0</v>
      </c>
      <c r="EF7" s="26" t="s">
        <v>39</v>
      </c>
      <c r="EH7" s="9" t="s">
        <v>9</v>
      </c>
      <c r="EI7" s="9" t="s">
        <v>10</v>
      </c>
      <c r="EJ7" s="9" t="s">
        <v>0</v>
      </c>
      <c r="EK7" s="26" t="s">
        <v>39</v>
      </c>
    </row>
    <row r="8" spans="1:141" ht="12">
      <c r="A8" s="1">
        <v>40817</v>
      </c>
      <c r="D8" s="16">
        <v>73300</v>
      </c>
      <c r="E8" s="16">
        <f>C8+D8</f>
        <v>73300</v>
      </c>
      <c r="F8" s="16">
        <f>K8+P8</f>
        <v>1028</v>
      </c>
      <c r="H8" s="16">
        <f>CE8+CJ8+CO8+CT8+CY8+DD8+DI8+DN8+DS8+DX8+EC8+EH8</f>
        <v>0</v>
      </c>
      <c r="I8" s="16">
        <f>CF8+CK8+CP8+CU8+CZ8+DE8+DJ8+DO8+DT8+DY8+ED8+EI8</f>
        <v>34312.301739999995</v>
      </c>
      <c r="J8" s="16">
        <f>H8+I8</f>
        <v>34312.301739999995</v>
      </c>
      <c r="K8" s="16">
        <f>CH8+CM8+CR8+CW8+DB8+DG8+DL8+DQ8+DV8+EA8+EF8+EK8</f>
        <v>483</v>
      </c>
      <c r="M8" s="16"/>
      <c r="N8" s="16">
        <f>S8+X8+AC8+AH8+AM8+AR8+AW8+BB8+BG8+BL8+BQ8+BV8+CA8</f>
        <v>38987.69826</v>
      </c>
      <c r="O8" s="16">
        <f>M8+N8</f>
        <v>38987.69826</v>
      </c>
      <c r="P8" s="16">
        <f>U8+Z8+AE8+AJ8+AO8+AT8+AY8+BD8+BI8+BN8+BS8+BX8+CC8</f>
        <v>545</v>
      </c>
      <c r="R8" s="16"/>
      <c r="S8" s="16">
        <f>D8*0.87825/100</f>
        <v>643.75725</v>
      </c>
      <c r="T8" s="16">
        <f>R8+S8</f>
        <v>643.75725</v>
      </c>
      <c r="U8" s="16">
        <v>9</v>
      </c>
      <c r="V8" s="16"/>
      <c r="W8" s="16"/>
      <c r="X8" s="16">
        <f>D8*1.15039/100</f>
        <v>843.23587</v>
      </c>
      <c r="Y8" s="16">
        <f>W8+X8</f>
        <v>843.23587</v>
      </c>
      <c r="Z8" s="16">
        <v>12</v>
      </c>
      <c r="AA8" s="16"/>
      <c r="AB8" s="16"/>
      <c r="AC8" s="16">
        <f>D8*28.01561/100</f>
        <v>20535.44213</v>
      </c>
      <c r="AD8" s="16">
        <f>AB8+AC8</f>
        <v>20535.44213</v>
      </c>
      <c r="AE8" s="16">
        <v>289</v>
      </c>
      <c r="AF8" s="16"/>
      <c r="AG8" s="16"/>
      <c r="AH8" s="16">
        <f>D8*0.25114/100</f>
        <v>184.08561999999998</v>
      </c>
      <c r="AI8" s="16">
        <f>AG8+AH8</f>
        <v>184.08561999999998</v>
      </c>
      <c r="AJ8" s="16">
        <v>2</v>
      </c>
      <c r="AK8" s="16"/>
      <c r="AL8" s="16"/>
      <c r="AM8" s="16">
        <f>D8*0.23697/100</f>
        <v>173.69901</v>
      </c>
      <c r="AN8" s="16">
        <f>AL8+AM8</f>
        <v>173.69901</v>
      </c>
      <c r="AO8" s="16">
        <v>2</v>
      </c>
      <c r="AP8" s="16"/>
      <c r="AQ8" s="16"/>
      <c r="AR8" s="16">
        <f>D8*7.59463/100</f>
        <v>5566.86379</v>
      </c>
      <c r="AS8" s="16">
        <f>AQ8+AR8</f>
        <v>5566.86379</v>
      </c>
      <c r="AT8" s="16">
        <v>78</v>
      </c>
      <c r="AU8" s="16"/>
      <c r="AV8" s="16"/>
      <c r="AW8" s="16">
        <f>D8*0.29077/100</f>
        <v>213.13441</v>
      </c>
      <c r="AX8" s="16">
        <f>AV8+AW8</f>
        <v>213.13441</v>
      </c>
      <c r="AY8" s="16">
        <v>3</v>
      </c>
      <c r="AZ8" s="16"/>
      <c r="BA8" s="16"/>
      <c r="BB8" s="16">
        <f>D8*0.12509/100</f>
        <v>91.69097</v>
      </c>
      <c r="BC8" s="16">
        <f>BA8+BB8</f>
        <v>91.69097</v>
      </c>
      <c r="BD8" s="16"/>
      <c r="BE8" s="16"/>
      <c r="BF8" s="16"/>
      <c r="BG8" s="16">
        <f>D8*1.98899/100</f>
        <v>1457.92967</v>
      </c>
      <c r="BH8" s="16">
        <f>BF8+BG8</f>
        <v>1457.92967</v>
      </c>
      <c r="BI8" s="16">
        <v>20</v>
      </c>
      <c r="BJ8" s="16"/>
      <c r="BK8" s="16"/>
      <c r="BL8" s="16">
        <f>D8*11.62619/100</f>
        <v>8521.99727</v>
      </c>
      <c r="BM8" s="16">
        <f>BK8+BL8</f>
        <v>8521.99727</v>
      </c>
      <c r="BN8" s="16">
        <v>120</v>
      </c>
      <c r="BO8" s="16"/>
      <c r="BP8" s="16"/>
      <c r="BQ8" s="16">
        <f>D8*0.0127/100</f>
        <v>9.309099999999999</v>
      </c>
      <c r="BR8" s="16">
        <f>BP8+BQ8</f>
        <v>9.309099999999999</v>
      </c>
      <c r="BS8" s="16"/>
      <c r="BT8" s="16"/>
      <c r="BU8" s="16"/>
      <c r="BV8" s="16">
        <f>D8*1.01849/100</f>
        <v>746.5531699999999</v>
      </c>
      <c r="BW8" s="16">
        <f>BU8+BV8</f>
        <v>746.5531699999999</v>
      </c>
      <c r="BX8" s="16">
        <v>10</v>
      </c>
      <c r="BY8" s="16"/>
      <c r="BZ8" s="16"/>
      <c r="CA8" s="16"/>
      <c r="CB8" s="16"/>
      <c r="CC8" s="16"/>
      <c r="CD8" s="16"/>
      <c r="CE8" s="16">
        <f>$C8*CF$6</f>
        <v>0</v>
      </c>
      <c r="CF8" s="16">
        <f>$D8*CF$6</f>
        <v>2826.68989</v>
      </c>
      <c r="CG8" s="16">
        <f>CE8+CF8</f>
        <v>2826.68989</v>
      </c>
      <c r="CH8" s="16">
        <v>40</v>
      </c>
      <c r="CI8" s="16"/>
      <c r="CJ8" s="16">
        <f>$C8*CK$6</f>
        <v>0</v>
      </c>
      <c r="CK8" s="16">
        <f>$D8*CK$6</f>
        <v>6981.627089999999</v>
      </c>
      <c r="CL8" s="16">
        <f>CJ8+CK8</f>
        <v>6981.627089999999</v>
      </c>
      <c r="CM8" s="16">
        <v>99</v>
      </c>
      <c r="CN8" s="16"/>
      <c r="CO8" s="16">
        <f>$C8*CP$6</f>
        <v>0</v>
      </c>
      <c r="CP8" s="16">
        <f>$D8*CP$6</f>
        <v>17370.9272</v>
      </c>
      <c r="CQ8" s="16">
        <f>CO8+CP8</f>
        <v>17370.9272</v>
      </c>
      <c r="CR8" s="16">
        <v>245</v>
      </c>
      <c r="CS8" s="16"/>
      <c r="CT8" s="16">
        <f>$C8*CU$6</f>
        <v>0</v>
      </c>
      <c r="CU8" s="16">
        <f>$D8*CU$6</f>
        <v>1068.08362</v>
      </c>
      <c r="CV8" s="16">
        <f>CT8+CU8</f>
        <v>1068.08362</v>
      </c>
      <c r="CW8" s="16">
        <v>15</v>
      </c>
      <c r="CX8" s="16"/>
      <c r="CY8" s="16">
        <f>$C8*CZ$6</f>
        <v>0</v>
      </c>
      <c r="CZ8" s="16">
        <f>$D8*CZ$6</f>
        <v>16.42653</v>
      </c>
      <c r="DA8" s="16">
        <f>CY8+CZ8</f>
        <v>16.42653</v>
      </c>
      <c r="DB8" s="16"/>
      <c r="DC8" s="16"/>
      <c r="DD8" s="16">
        <f>$C8*DE$6</f>
        <v>0</v>
      </c>
      <c r="DE8" s="16">
        <f>$D8*DE$6</f>
        <v>376.51277999999996</v>
      </c>
      <c r="DF8" s="16">
        <f>DD8+DE8</f>
        <v>376.51277999999996</v>
      </c>
      <c r="DG8" s="16">
        <v>6</v>
      </c>
      <c r="DH8" s="16"/>
      <c r="DI8" s="16">
        <f>$C8*DJ$6</f>
        <v>0</v>
      </c>
      <c r="DJ8" s="16">
        <f>$D8*DJ$6</f>
        <v>30.36086</v>
      </c>
      <c r="DK8" s="16">
        <f>DI8+DJ8</f>
        <v>30.36086</v>
      </c>
      <c r="DL8" s="16"/>
      <c r="DM8" s="16"/>
      <c r="DN8" s="16">
        <f>$C8*DO$6</f>
        <v>0</v>
      </c>
      <c r="DO8" s="16">
        <f>$D8*DO$6</f>
        <v>116.48836</v>
      </c>
      <c r="DP8" s="16">
        <f>DN8+DO8</f>
        <v>116.48836</v>
      </c>
      <c r="DQ8" s="16"/>
      <c r="DR8" s="16"/>
      <c r="DS8" s="16">
        <f>$C8*DT$6</f>
        <v>0</v>
      </c>
      <c r="DT8" s="16">
        <f>$D8*DT$6</f>
        <v>3432.36046</v>
      </c>
      <c r="DU8" s="16">
        <f>DS8+DT8</f>
        <v>3432.36046</v>
      </c>
      <c r="DV8" s="16">
        <v>49</v>
      </c>
      <c r="DW8" s="16"/>
      <c r="DX8" s="16">
        <f>$C8*DY$6</f>
        <v>0</v>
      </c>
      <c r="DY8" s="16">
        <f>$D8*DY$6</f>
        <v>631.9999300000001</v>
      </c>
      <c r="DZ8" s="16">
        <f>DX8+DY8</f>
        <v>631.9999300000001</v>
      </c>
      <c r="EA8" s="16">
        <v>9</v>
      </c>
      <c r="EB8" s="16"/>
      <c r="EC8" s="16">
        <f>$C8*ED$6</f>
        <v>0</v>
      </c>
      <c r="ED8" s="16">
        <f>$D8*ED$6</f>
        <v>920.56004</v>
      </c>
      <c r="EE8" s="16">
        <f>EC8+ED8</f>
        <v>920.56004</v>
      </c>
      <c r="EF8" s="16">
        <v>13</v>
      </c>
      <c r="EG8" s="16"/>
      <c r="EH8" s="16">
        <f>$C8*EI$6</f>
        <v>0</v>
      </c>
      <c r="EI8" s="16">
        <f>$D8*EI$6</f>
        <v>540.2649799999999</v>
      </c>
      <c r="EJ8" s="16">
        <f>EH8+EI8</f>
        <v>540.2649799999999</v>
      </c>
      <c r="EK8" s="16">
        <v>7</v>
      </c>
    </row>
    <row r="9" spans="1:141" ht="12">
      <c r="A9" s="1">
        <v>41000</v>
      </c>
      <c r="B9" s="10"/>
      <c r="C9" s="16">
        <v>3665000</v>
      </c>
      <c r="D9" s="16">
        <v>73300</v>
      </c>
      <c r="E9" s="16">
        <f>C9+D9</f>
        <v>3738300</v>
      </c>
      <c r="F9" s="16">
        <f>K9+P9</f>
        <v>1027</v>
      </c>
      <c r="H9" s="16">
        <f>CE9+CJ9+CO9+CT9+CY9+DD9+DI9+DN9+DS9+DX9+EC9+EH9</f>
        <v>1715615.087</v>
      </c>
      <c r="I9" s="16">
        <f>CF9+CK9+CP9+CU9+CZ9+DE9+DJ9+DO9+DT9+DY9+ED9+EI9</f>
        <v>34312.301739999995</v>
      </c>
      <c r="J9" s="16">
        <f>H9+I9</f>
        <v>1749927.38874</v>
      </c>
      <c r="K9" s="16">
        <f>CH9+CM9+CR9+CW9+DB9+DG9+DL9+DQ9+DV9+EA9+EF9+EK9</f>
        <v>481</v>
      </c>
      <c r="L9" s="10"/>
      <c r="M9" s="16">
        <f>R9+W9+AB9+AG9+AL9+AQ9+AV9+BA9+BF9+BK9+BP9+BU9+BZ9</f>
        <v>1949384.9130000002</v>
      </c>
      <c r="N9" s="16">
        <f>S9+X9+AC9+AH9+AM9+AR9+AW9+BB9+BG9+BL9+BQ9+BV9+CA9</f>
        <v>38987.69826</v>
      </c>
      <c r="O9" s="16">
        <f>M9+N9</f>
        <v>1988372.6112600002</v>
      </c>
      <c r="P9" s="16">
        <f>U9+Z9+AE9+AJ9+AO9+AT9+AY9+BD9+BI9+BN9+BS9+BX9+CC9</f>
        <v>546</v>
      </c>
      <c r="Q9" s="10"/>
      <c r="R9" s="16">
        <f>C9*0.87825/100</f>
        <v>32187.8625</v>
      </c>
      <c r="S9" s="16">
        <f>D9*0.87825/100</f>
        <v>643.75725</v>
      </c>
      <c r="T9" s="16">
        <f>R9+S9</f>
        <v>32831.61975</v>
      </c>
      <c r="U9" s="16">
        <v>10</v>
      </c>
      <c r="V9" s="16"/>
      <c r="W9" s="16">
        <f>C9*1.15039/100</f>
        <v>42161.7935</v>
      </c>
      <c r="X9" s="16">
        <f>D9*1.15039/100</f>
        <v>843.23587</v>
      </c>
      <c r="Y9" s="16">
        <f>W9+X9</f>
        <v>43005.02937</v>
      </c>
      <c r="Z9" s="16">
        <v>11</v>
      </c>
      <c r="AA9" s="16"/>
      <c r="AB9" s="16">
        <f>C9*28.01561/100</f>
        <v>1026772.1064999999</v>
      </c>
      <c r="AC9" s="16">
        <f>D9*28.01561/100</f>
        <v>20535.44213</v>
      </c>
      <c r="AD9" s="16">
        <f>AB9+AC9</f>
        <v>1047307.5486299999</v>
      </c>
      <c r="AE9" s="16">
        <v>289</v>
      </c>
      <c r="AF9" s="16"/>
      <c r="AG9" s="16">
        <f>C9*0.25114/100</f>
        <v>9204.280999999999</v>
      </c>
      <c r="AH9" s="16">
        <f>D9*0.25114/100</f>
        <v>184.08561999999998</v>
      </c>
      <c r="AI9" s="16">
        <f>AG9+AH9</f>
        <v>9388.366619999999</v>
      </c>
      <c r="AJ9" s="16">
        <v>2</v>
      </c>
      <c r="AK9" s="16"/>
      <c r="AL9" s="16">
        <f>C9*0.23697/100</f>
        <v>8684.950499999999</v>
      </c>
      <c r="AM9" s="16">
        <f>D9*0.23697/100</f>
        <v>173.69901</v>
      </c>
      <c r="AN9" s="16">
        <f>AL9+AM9</f>
        <v>8858.64951</v>
      </c>
      <c r="AO9" s="16">
        <v>2</v>
      </c>
      <c r="AP9" s="16"/>
      <c r="AQ9" s="16">
        <f>C9*7.59463/100</f>
        <v>278343.18950000004</v>
      </c>
      <c r="AR9" s="16">
        <f>D9*7.59463/100</f>
        <v>5566.86379</v>
      </c>
      <c r="AS9" s="16">
        <f>AQ9+AR9</f>
        <v>283910.05329</v>
      </c>
      <c r="AT9" s="16">
        <v>78</v>
      </c>
      <c r="AU9" s="16"/>
      <c r="AV9" s="16">
        <f>C9*0.29077/100</f>
        <v>10656.720499999998</v>
      </c>
      <c r="AW9" s="16">
        <f>D9*0.29077/100</f>
        <v>213.13441</v>
      </c>
      <c r="AX9" s="16">
        <f>AV9+AW9</f>
        <v>10869.854909999998</v>
      </c>
      <c r="AY9" s="16">
        <v>3</v>
      </c>
      <c r="AZ9" s="16"/>
      <c r="BA9" s="16">
        <f>C9*0.12509/100</f>
        <v>4584.548500000001</v>
      </c>
      <c r="BB9" s="16">
        <f>D9*0.12509/100</f>
        <v>91.69097</v>
      </c>
      <c r="BC9" s="16">
        <f>BA9+BB9</f>
        <v>4676.23947</v>
      </c>
      <c r="BD9" s="16"/>
      <c r="BE9" s="16"/>
      <c r="BF9" s="16">
        <f>C9*1.98899/100</f>
        <v>72896.4835</v>
      </c>
      <c r="BG9" s="16">
        <f>D9*1.98899/100</f>
        <v>1457.92967</v>
      </c>
      <c r="BH9" s="16">
        <f>BF9+BG9</f>
        <v>74354.41317</v>
      </c>
      <c r="BI9" s="16">
        <v>20</v>
      </c>
      <c r="BJ9" s="16"/>
      <c r="BK9" s="16">
        <f>C9*11.62619/100</f>
        <v>426099.8634999999</v>
      </c>
      <c r="BL9" s="16">
        <f>D9*11.62619/100</f>
        <v>8521.99727</v>
      </c>
      <c r="BM9" s="16">
        <f>BK9+BL9</f>
        <v>434621.8607699999</v>
      </c>
      <c r="BN9" s="16">
        <v>121</v>
      </c>
      <c r="BO9" s="16"/>
      <c r="BP9" s="16">
        <f>C9*0.0127/100</f>
        <v>465.455</v>
      </c>
      <c r="BQ9" s="16">
        <f>D9*0.0127/100</f>
        <v>9.309099999999999</v>
      </c>
      <c r="BR9" s="16">
        <f>BP9+BQ9</f>
        <v>474.7641</v>
      </c>
      <c r="BS9" s="16"/>
      <c r="BT9" s="16"/>
      <c r="BU9" s="16">
        <f>C9*1.01849/100</f>
        <v>37327.6585</v>
      </c>
      <c r="BV9" s="16">
        <f>D9*1.01849/100</f>
        <v>746.5531699999999</v>
      </c>
      <c r="BW9" s="16">
        <f>BU9+BV9</f>
        <v>38074.21167</v>
      </c>
      <c r="BX9" s="16">
        <v>10</v>
      </c>
      <c r="BY9" s="16"/>
      <c r="BZ9" s="16"/>
      <c r="CA9" s="16"/>
      <c r="CB9" s="16"/>
      <c r="CC9" s="16"/>
      <c r="CD9" s="16"/>
      <c r="CE9" s="16">
        <f>$C9*CF$6</f>
        <v>141334.4945</v>
      </c>
      <c r="CF9" s="16">
        <f>$D9*CF$6</f>
        <v>2826.68989</v>
      </c>
      <c r="CG9" s="16">
        <f>CE9+CF9</f>
        <v>144161.18439</v>
      </c>
      <c r="CH9" s="16">
        <v>39</v>
      </c>
      <c r="CI9" s="16"/>
      <c r="CJ9" s="16">
        <f>$C9*CK$6</f>
        <v>349081.35449999996</v>
      </c>
      <c r="CK9" s="16">
        <f>$D9*CK$6</f>
        <v>6981.627089999999</v>
      </c>
      <c r="CL9" s="16">
        <f>CJ9+CK9</f>
        <v>356062.98159</v>
      </c>
      <c r="CM9" s="16">
        <v>99</v>
      </c>
      <c r="CN9" s="16"/>
      <c r="CO9" s="16">
        <f>$C9*CP$6</f>
        <v>868546.36</v>
      </c>
      <c r="CP9" s="16">
        <f>$D9*CP$6</f>
        <v>17370.9272</v>
      </c>
      <c r="CQ9" s="16">
        <f>CO9+CP9</f>
        <v>885917.2872</v>
      </c>
      <c r="CR9" s="16">
        <v>244</v>
      </c>
      <c r="CS9" s="16"/>
      <c r="CT9" s="16">
        <f>$C9*CU$6</f>
        <v>53404.181</v>
      </c>
      <c r="CU9" s="16">
        <f>$D9*CU$6</f>
        <v>1068.08362</v>
      </c>
      <c r="CV9" s="16">
        <f>CT9+CU9</f>
        <v>54472.264619999994</v>
      </c>
      <c r="CW9" s="16">
        <v>15</v>
      </c>
      <c r="CX9" s="16"/>
      <c r="CY9" s="16">
        <f>$C9*CZ$6</f>
        <v>821.3265</v>
      </c>
      <c r="CZ9" s="16">
        <f>$D9*CZ$6</f>
        <v>16.42653</v>
      </c>
      <c r="DA9" s="16">
        <f>CY9+CZ9</f>
        <v>837.75303</v>
      </c>
      <c r="DB9" s="16"/>
      <c r="DC9" s="16"/>
      <c r="DD9" s="16">
        <f>$C9*DE$6</f>
        <v>18825.639</v>
      </c>
      <c r="DE9" s="16">
        <f>$D9*DE$6</f>
        <v>376.51277999999996</v>
      </c>
      <c r="DF9" s="16">
        <f>DD9+DE9</f>
        <v>19202.15178</v>
      </c>
      <c r="DG9" s="16">
        <v>6</v>
      </c>
      <c r="DH9" s="16"/>
      <c r="DI9" s="16">
        <f>$C9*DJ$6</f>
        <v>1518.043</v>
      </c>
      <c r="DJ9" s="16">
        <f>$D9*DJ$6</f>
        <v>30.36086</v>
      </c>
      <c r="DK9" s="16">
        <f>DI9+DJ9</f>
        <v>1548.40386</v>
      </c>
      <c r="DL9" s="16"/>
      <c r="DM9" s="16"/>
      <c r="DN9" s="16">
        <f>$C9*DO$6</f>
        <v>5824.418</v>
      </c>
      <c r="DO9" s="16">
        <f>$D9*DO$6</f>
        <v>116.48836</v>
      </c>
      <c r="DP9" s="16">
        <f>DN9+DO9</f>
        <v>5940.90636</v>
      </c>
      <c r="DQ9" s="16"/>
      <c r="DR9" s="16"/>
      <c r="DS9" s="16">
        <f>$C9*DT$6</f>
        <v>171618.023</v>
      </c>
      <c r="DT9" s="16">
        <f>$D9*DT$6</f>
        <v>3432.36046</v>
      </c>
      <c r="DU9" s="16">
        <f>DS9+DT9</f>
        <v>175050.38345999998</v>
      </c>
      <c r="DV9" s="16">
        <v>49</v>
      </c>
      <c r="DW9" s="16"/>
      <c r="DX9" s="16">
        <f>$C9*DY$6</f>
        <v>31599.9965</v>
      </c>
      <c r="DY9" s="16">
        <f>$D9*DY$6</f>
        <v>631.9999300000001</v>
      </c>
      <c r="DZ9" s="16">
        <f>DX9+DY9</f>
        <v>32231.996430000003</v>
      </c>
      <c r="EA9" s="16">
        <v>9</v>
      </c>
      <c r="EB9" s="16"/>
      <c r="EC9" s="16">
        <f>$C9*ED$6</f>
        <v>46028.002</v>
      </c>
      <c r="ED9" s="16">
        <f>$D9*ED$6</f>
        <v>920.56004</v>
      </c>
      <c r="EE9" s="16">
        <f>EC9+ED9</f>
        <v>46948.56204</v>
      </c>
      <c r="EF9" s="16">
        <v>13</v>
      </c>
      <c r="EG9" s="16"/>
      <c r="EH9" s="16">
        <f>$C9*EI$6</f>
        <v>27013.249</v>
      </c>
      <c r="EI9" s="16">
        <f>$D9*EI$6</f>
        <v>540.2649799999999</v>
      </c>
      <c r="EJ9" s="16">
        <f>EH9+EI9</f>
        <v>27553.51398</v>
      </c>
      <c r="EK9" s="16">
        <v>7</v>
      </c>
    </row>
    <row r="10" spans="3:141" ht="12">
      <c r="C10" s="25"/>
      <c r="D10" s="25"/>
      <c r="E10" s="25"/>
      <c r="F10" s="25"/>
      <c r="H10" s="17"/>
      <c r="I10" s="17"/>
      <c r="J10" s="17"/>
      <c r="K10" s="25"/>
      <c r="R10" s="17"/>
      <c r="S10" s="17"/>
      <c r="T10" s="17"/>
      <c r="U10" s="25"/>
      <c r="V10" s="16"/>
      <c r="W10" s="17"/>
      <c r="X10" s="17"/>
      <c r="Y10" s="17"/>
      <c r="Z10" s="25"/>
      <c r="AA10" s="16"/>
      <c r="AB10" s="17"/>
      <c r="AC10" s="17"/>
      <c r="AD10" s="17"/>
      <c r="AE10" s="25"/>
      <c r="AF10" s="16"/>
      <c r="AG10" s="17"/>
      <c r="AH10" s="17"/>
      <c r="AI10" s="17"/>
      <c r="AJ10" s="25"/>
      <c r="AK10" s="16"/>
      <c r="AL10" s="17"/>
      <c r="AM10" s="17"/>
      <c r="AN10" s="17"/>
      <c r="AO10" s="25"/>
      <c r="AP10" s="16"/>
      <c r="AQ10" s="17"/>
      <c r="AR10" s="17"/>
      <c r="AS10" s="17"/>
      <c r="AT10" s="25"/>
      <c r="AU10" s="16"/>
      <c r="AV10" s="17"/>
      <c r="AW10" s="17"/>
      <c r="AX10" s="17"/>
      <c r="AY10" s="25"/>
      <c r="AZ10" s="16"/>
      <c r="BA10" s="17"/>
      <c r="BB10" s="17"/>
      <c r="BC10" s="17"/>
      <c r="BD10" s="25"/>
      <c r="BE10" s="16"/>
      <c r="BF10" s="17"/>
      <c r="BG10" s="17"/>
      <c r="BH10" s="17"/>
      <c r="BI10" s="25"/>
      <c r="BJ10" s="16"/>
      <c r="BK10" s="17"/>
      <c r="BL10" s="17"/>
      <c r="BM10" s="17"/>
      <c r="BN10" s="25"/>
      <c r="BO10" s="16"/>
      <c r="BP10" s="17"/>
      <c r="BQ10" s="17"/>
      <c r="BR10" s="17"/>
      <c r="BS10" s="25"/>
      <c r="BT10" s="16"/>
      <c r="BU10" s="17"/>
      <c r="BV10" s="17"/>
      <c r="BW10" s="17"/>
      <c r="BX10" s="25"/>
      <c r="BY10" s="16"/>
      <c r="BZ10" s="17"/>
      <c r="CA10" s="17"/>
      <c r="CB10" s="17"/>
      <c r="CC10" s="25"/>
      <c r="CD10" s="16"/>
      <c r="CE10" s="17"/>
      <c r="CF10" s="17"/>
      <c r="CG10" s="17"/>
      <c r="CH10" s="25"/>
      <c r="CI10" s="16"/>
      <c r="CJ10" s="17"/>
      <c r="CK10" s="17"/>
      <c r="CL10" s="17"/>
      <c r="CM10" s="25"/>
      <c r="CN10" s="16"/>
      <c r="CO10" s="17"/>
      <c r="CP10" s="17"/>
      <c r="CQ10" s="17"/>
      <c r="CR10" s="25"/>
      <c r="CS10" s="16"/>
      <c r="CT10" s="17"/>
      <c r="CU10" s="17"/>
      <c r="CV10" s="17"/>
      <c r="CW10" s="25"/>
      <c r="CX10" s="16"/>
      <c r="CY10" s="17"/>
      <c r="CZ10" s="17"/>
      <c r="DA10" s="17"/>
      <c r="DB10" s="25"/>
      <c r="DC10" s="16"/>
      <c r="DD10" s="17"/>
      <c r="DE10" s="17"/>
      <c r="DF10" s="17"/>
      <c r="DG10" s="25"/>
      <c r="DH10" s="25"/>
      <c r="DI10" s="17"/>
      <c r="DJ10" s="17"/>
      <c r="DK10" s="17"/>
      <c r="DL10" s="25"/>
      <c r="DM10" s="25"/>
      <c r="DN10" s="17"/>
      <c r="DO10" s="17"/>
      <c r="DP10" s="17"/>
      <c r="DQ10" s="25"/>
      <c r="DR10" s="16"/>
      <c r="DS10" s="17"/>
      <c r="DT10" s="17"/>
      <c r="DU10" s="17"/>
      <c r="DV10" s="25"/>
      <c r="DW10" s="16"/>
      <c r="DX10" s="17"/>
      <c r="DY10" s="17"/>
      <c r="DZ10" s="17"/>
      <c r="EA10" s="25"/>
      <c r="EB10" s="16"/>
      <c r="EC10" s="17"/>
      <c r="ED10" s="17"/>
      <c r="EE10" s="17"/>
      <c r="EF10" s="25"/>
      <c r="EG10" s="16"/>
      <c r="EH10" s="17"/>
      <c r="EI10" s="17"/>
      <c r="EJ10" s="17"/>
      <c r="EK10" s="25"/>
    </row>
    <row r="11" spans="1:141" ht="12.75" thickBot="1">
      <c r="A11" s="11" t="s">
        <v>0</v>
      </c>
      <c r="C11" s="24">
        <f>SUM(C8:C10)</f>
        <v>3665000</v>
      </c>
      <c r="D11" s="24">
        <f>SUM(D8:D10)</f>
        <v>146600</v>
      </c>
      <c r="E11" s="24">
        <f>SUM(E8:E10)</f>
        <v>3811600</v>
      </c>
      <c r="F11" s="24">
        <f>SUM(F8:F10)</f>
        <v>2055</v>
      </c>
      <c r="H11" s="24">
        <f>SUM(H8:H10)</f>
        <v>1715615.087</v>
      </c>
      <c r="I11" s="24">
        <f>SUM(I8:I10)</f>
        <v>68624.60347999999</v>
      </c>
      <c r="J11" s="24">
        <f>SUM(J8:J10)</f>
        <v>1784239.69048</v>
      </c>
      <c r="K11" s="24">
        <f>SUM(K8:K10)</f>
        <v>964</v>
      </c>
      <c r="M11" s="24">
        <f>SUM(M8:M10)</f>
        <v>1949384.9130000002</v>
      </c>
      <c r="N11" s="24">
        <f>SUM(N8:N10)</f>
        <v>77975.39652</v>
      </c>
      <c r="O11" s="24">
        <f>SUM(O8:O10)</f>
        <v>2027360.3095200001</v>
      </c>
      <c r="P11" s="24">
        <f>SUM(P8:P10)</f>
        <v>1091</v>
      </c>
      <c r="R11" s="24">
        <f>SUM(R8:R10)</f>
        <v>32187.8625</v>
      </c>
      <c r="S11" s="24">
        <f>SUM(S8:S10)</f>
        <v>1287.5145</v>
      </c>
      <c r="T11" s="24">
        <f>SUM(T8:T10)</f>
        <v>33475.377</v>
      </c>
      <c r="U11" s="24">
        <f>SUM(U8:U10)</f>
        <v>19</v>
      </c>
      <c r="V11" s="16"/>
      <c r="W11" s="24">
        <f>SUM(W8:W10)</f>
        <v>42161.7935</v>
      </c>
      <c r="X11" s="24">
        <f>SUM(X8:X10)</f>
        <v>1686.47174</v>
      </c>
      <c r="Y11" s="24">
        <f>SUM(Y8:Y10)</f>
        <v>43848.26523999999</v>
      </c>
      <c r="Z11" s="24">
        <f>SUM(Z8:Z10)</f>
        <v>23</v>
      </c>
      <c r="AA11" s="16"/>
      <c r="AB11" s="24">
        <f>SUM(AB8:AB10)</f>
        <v>1026772.1064999999</v>
      </c>
      <c r="AC11" s="24">
        <f>SUM(AC8:AC10)</f>
        <v>41070.88426</v>
      </c>
      <c r="AD11" s="24">
        <f>SUM(AD8:AD10)</f>
        <v>1067842.99076</v>
      </c>
      <c r="AE11" s="24">
        <f>SUM(AE8:AE10)</f>
        <v>578</v>
      </c>
      <c r="AF11" s="16"/>
      <c r="AG11" s="24">
        <f>SUM(AG8:AG10)</f>
        <v>9204.280999999999</v>
      </c>
      <c r="AH11" s="24">
        <f>SUM(AH8:AH10)</f>
        <v>368.17123999999995</v>
      </c>
      <c r="AI11" s="24">
        <f>SUM(AI8:AI10)</f>
        <v>9572.452239999999</v>
      </c>
      <c r="AJ11" s="24">
        <f>SUM(AJ8:AJ10)</f>
        <v>4</v>
      </c>
      <c r="AK11" s="16"/>
      <c r="AL11" s="24">
        <f>SUM(AL8:AL10)</f>
        <v>8684.950499999999</v>
      </c>
      <c r="AM11" s="24">
        <f>SUM(AM8:AM10)</f>
        <v>347.39802</v>
      </c>
      <c r="AN11" s="24">
        <f>SUM(AN8:AN10)</f>
        <v>9032.34852</v>
      </c>
      <c r="AO11" s="24">
        <f>SUM(AO8:AO10)</f>
        <v>4</v>
      </c>
      <c r="AP11" s="16"/>
      <c r="AQ11" s="24">
        <f>SUM(AQ8:AQ10)</f>
        <v>278343.18950000004</v>
      </c>
      <c r="AR11" s="24">
        <f>SUM(AR8:AR10)</f>
        <v>11133.72758</v>
      </c>
      <c r="AS11" s="24">
        <f>SUM(AS8:AS10)</f>
        <v>289476.91708</v>
      </c>
      <c r="AT11" s="24">
        <f>SUM(AT8:AT10)</f>
        <v>156</v>
      </c>
      <c r="AU11" s="16"/>
      <c r="AV11" s="24">
        <f>SUM(AV8:AV10)</f>
        <v>10656.720499999998</v>
      </c>
      <c r="AW11" s="24">
        <f>SUM(AW8:AW10)</f>
        <v>426.26882</v>
      </c>
      <c r="AX11" s="24">
        <f>SUM(AX8:AX10)</f>
        <v>11082.989319999999</v>
      </c>
      <c r="AY11" s="24">
        <f>SUM(AY8:AY10)</f>
        <v>6</v>
      </c>
      <c r="AZ11" s="16"/>
      <c r="BA11" s="24">
        <f>SUM(BA8:BA10)</f>
        <v>4584.548500000001</v>
      </c>
      <c r="BB11" s="24">
        <f>SUM(BB8:BB10)</f>
        <v>183.38194</v>
      </c>
      <c r="BC11" s="24">
        <f>SUM(BC8:BC10)</f>
        <v>4767.93044</v>
      </c>
      <c r="BD11" s="24">
        <f>SUM(BD8:BD10)</f>
        <v>0</v>
      </c>
      <c r="BE11" s="16"/>
      <c r="BF11" s="24">
        <f>SUM(BF8:BF10)</f>
        <v>72896.4835</v>
      </c>
      <c r="BG11" s="24">
        <f>SUM(BG8:BG10)</f>
        <v>2915.85934</v>
      </c>
      <c r="BH11" s="24">
        <f>SUM(BH8:BH10)</f>
        <v>75812.34284</v>
      </c>
      <c r="BI11" s="24">
        <f>SUM(BI8:BI10)</f>
        <v>40</v>
      </c>
      <c r="BJ11" s="16"/>
      <c r="BK11" s="24">
        <f>SUM(BK8:BK10)</f>
        <v>426099.8634999999</v>
      </c>
      <c r="BL11" s="24">
        <f>SUM(BL8:BL10)</f>
        <v>17043.99454</v>
      </c>
      <c r="BM11" s="24">
        <f>SUM(BM8:BM10)</f>
        <v>443143.8580399999</v>
      </c>
      <c r="BN11" s="24">
        <f>SUM(BN8:BN10)</f>
        <v>241</v>
      </c>
      <c r="BO11" s="16"/>
      <c r="BP11" s="24">
        <f>SUM(BP8:BP10)</f>
        <v>465.455</v>
      </c>
      <c r="BQ11" s="24">
        <f>SUM(BQ8:BQ10)</f>
        <v>18.618199999999998</v>
      </c>
      <c r="BR11" s="24">
        <f>SUM(BR8:BR10)</f>
        <v>484.0732</v>
      </c>
      <c r="BS11" s="24">
        <f>SUM(BS8:BS10)</f>
        <v>0</v>
      </c>
      <c r="BT11" s="16"/>
      <c r="BU11" s="24">
        <f>SUM(BU8:BU10)</f>
        <v>37327.6585</v>
      </c>
      <c r="BV11" s="24">
        <f>SUM(BV8:BV10)</f>
        <v>1493.1063399999998</v>
      </c>
      <c r="BW11" s="24">
        <f>SUM(BW8:BW10)</f>
        <v>38820.764839999996</v>
      </c>
      <c r="BX11" s="24">
        <f>SUM(BX8:BX10)</f>
        <v>20</v>
      </c>
      <c r="BY11" s="16"/>
      <c r="BZ11" s="24">
        <f>SUM(BZ8:BZ10)</f>
        <v>0</v>
      </c>
      <c r="CA11" s="24">
        <f>SUM(CA8:CA10)</f>
        <v>0</v>
      </c>
      <c r="CB11" s="24">
        <f>SUM(CB8:CB10)</f>
        <v>0</v>
      </c>
      <c r="CC11" s="25"/>
      <c r="CD11" s="16"/>
      <c r="CE11" s="24">
        <f>SUM(CE8:CE10)</f>
        <v>141334.4945</v>
      </c>
      <c r="CF11" s="24">
        <f>SUM(CF8:CF10)</f>
        <v>5653.37978</v>
      </c>
      <c r="CG11" s="24">
        <f>SUM(CG8:CG10)</f>
        <v>146987.87428000002</v>
      </c>
      <c r="CH11" s="24">
        <f>SUM(CH8:CH10)</f>
        <v>79</v>
      </c>
      <c r="CI11" s="16"/>
      <c r="CJ11" s="24">
        <f>SUM(CJ8:CJ10)</f>
        <v>349081.35449999996</v>
      </c>
      <c r="CK11" s="24">
        <f>SUM(CK8:CK10)</f>
        <v>13963.254179999998</v>
      </c>
      <c r="CL11" s="24">
        <f>SUM(CL8:CL10)</f>
        <v>363044.60868</v>
      </c>
      <c r="CM11" s="24">
        <f>SUM(CM8:CM10)</f>
        <v>198</v>
      </c>
      <c r="CN11" s="16"/>
      <c r="CO11" s="24">
        <f>SUM(CO8:CO10)</f>
        <v>868546.36</v>
      </c>
      <c r="CP11" s="24">
        <f>SUM(CP8:CP10)</f>
        <v>34741.8544</v>
      </c>
      <c r="CQ11" s="24">
        <f>SUM(CQ8:CQ10)</f>
        <v>903288.2144</v>
      </c>
      <c r="CR11" s="24">
        <f>SUM(CR8:CR10)</f>
        <v>489</v>
      </c>
      <c r="CS11" s="16"/>
      <c r="CT11" s="24">
        <f>SUM(CT8:CT10)</f>
        <v>53404.181</v>
      </c>
      <c r="CU11" s="24">
        <f>SUM(CU8:CU10)</f>
        <v>2136.16724</v>
      </c>
      <c r="CV11" s="24">
        <f>SUM(CV8:CV10)</f>
        <v>55540.34823999999</v>
      </c>
      <c r="CW11" s="24">
        <f>SUM(CW8:CW10)</f>
        <v>30</v>
      </c>
      <c r="CX11" s="16"/>
      <c r="CY11" s="24">
        <f>SUM(CY8:CY10)</f>
        <v>821.3265</v>
      </c>
      <c r="CZ11" s="24">
        <f>SUM(CZ8:CZ10)</f>
        <v>32.85306</v>
      </c>
      <c r="DA11" s="24">
        <f>SUM(DA8:DA10)</f>
        <v>854.1795599999999</v>
      </c>
      <c r="DB11" s="24">
        <f>SUM(DB8:DB10)</f>
        <v>0</v>
      </c>
      <c r="DC11" s="16"/>
      <c r="DD11" s="24">
        <f>SUM(DD8:DD10)</f>
        <v>18825.639</v>
      </c>
      <c r="DE11" s="24">
        <f>SUM(DE8:DE10)</f>
        <v>753.0255599999999</v>
      </c>
      <c r="DF11" s="24">
        <f>SUM(DF8:DF10)</f>
        <v>19578.66456</v>
      </c>
      <c r="DG11" s="24">
        <f>SUM(DG8:DG10)</f>
        <v>12</v>
      </c>
      <c r="DH11" s="25"/>
      <c r="DI11" s="24">
        <f>SUM(DI8:DI10)</f>
        <v>1518.043</v>
      </c>
      <c r="DJ11" s="24">
        <f>SUM(DJ8:DJ10)</f>
        <v>60.72172</v>
      </c>
      <c r="DK11" s="24">
        <f>SUM(DK8:DK10)</f>
        <v>1578.76472</v>
      </c>
      <c r="DL11" s="24">
        <f>SUM(DL8:DL10)</f>
        <v>0</v>
      </c>
      <c r="DM11" s="25"/>
      <c r="DN11" s="24">
        <f>SUM(DN8:DN10)</f>
        <v>5824.418</v>
      </c>
      <c r="DO11" s="24">
        <f>SUM(DO8:DO10)</f>
        <v>232.97672</v>
      </c>
      <c r="DP11" s="24">
        <f>SUM(DP8:DP10)</f>
        <v>6057.39472</v>
      </c>
      <c r="DQ11" s="24">
        <f>SUM(DQ8:DQ10)</f>
        <v>0</v>
      </c>
      <c r="DR11" s="16"/>
      <c r="DS11" s="24">
        <f>SUM(DS8:DS10)</f>
        <v>171618.023</v>
      </c>
      <c r="DT11" s="24">
        <f>SUM(DT8:DT10)</f>
        <v>6864.72092</v>
      </c>
      <c r="DU11" s="24">
        <f>SUM(DU8:DU10)</f>
        <v>178482.74391999998</v>
      </c>
      <c r="DV11" s="24">
        <f>SUM(DV8:DV10)</f>
        <v>98</v>
      </c>
      <c r="DW11" s="16"/>
      <c r="DX11" s="24">
        <f>SUM(DX8:DX10)</f>
        <v>31599.9965</v>
      </c>
      <c r="DY11" s="24">
        <f>SUM(DY8:DY10)</f>
        <v>1263.9998600000001</v>
      </c>
      <c r="DZ11" s="24">
        <f>SUM(DZ8:DZ10)</f>
        <v>32863.996360000005</v>
      </c>
      <c r="EA11" s="24">
        <f>SUM(EA8:EA10)</f>
        <v>18</v>
      </c>
      <c r="EB11" s="16"/>
      <c r="EC11" s="24">
        <f>SUM(EC8:EC10)</f>
        <v>46028.002</v>
      </c>
      <c r="ED11" s="24">
        <f>SUM(ED8:ED10)</f>
        <v>1841.12008</v>
      </c>
      <c r="EE11" s="24">
        <f>SUM(EE8:EE10)</f>
        <v>47869.122079999994</v>
      </c>
      <c r="EF11" s="24">
        <f>SUM(EF8:EF10)</f>
        <v>26</v>
      </c>
      <c r="EG11" s="16"/>
      <c r="EH11" s="24">
        <f>SUM(EH8:EH10)</f>
        <v>27013.249</v>
      </c>
      <c r="EI11" s="24">
        <f>SUM(EI8:EI10)</f>
        <v>1080.5299599999998</v>
      </c>
      <c r="EJ11" s="24">
        <f>SUM(EJ8:EJ10)</f>
        <v>28093.77896</v>
      </c>
      <c r="EK11" s="24">
        <f>SUM(EK8:EK10)</f>
        <v>14</v>
      </c>
    </row>
    <row r="12" spans="18:113" ht="12.75" thickTop="1"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</row>
    <row r="13" spans="18:113" ht="12"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8:113" ht="12"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8:113" ht="12"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8:113" ht="12"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8:113" ht="12"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</row>
    <row r="18" spans="18:113" ht="12"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8:113" ht="12"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8:113" ht="12"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8:113" ht="12"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8:113" ht="12"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8:113" ht="12"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8:113" ht="12"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8:113" ht="12"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8:113" ht="12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8:113" ht="12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8:113" ht="12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8:113" ht="12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</row>
    <row r="30" spans="18:113" ht="12"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</row>
    <row r="31" spans="18:113" ht="12"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</row>
    <row r="32" spans="18:113" ht="12"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</row>
    <row r="33" spans="18:113" ht="12"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18:113" ht="12"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</row>
    <row r="35" spans="18:113" ht="12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</row>
    <row r="36" spans="18:113" ht="12"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</row>
    <row r="37" spans="18:113" ht="12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</row>
    <row r="38" spans="18:113" ht="12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8:113" ht="12"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8:113" ht="12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8:113" ht="12"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8:113" ht="12"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8:113" ht="12"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8:113" ht="12"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8:113" ht="12"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8:113" ht="12"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8:113" ht="12"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8:113" ht="12"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63:71" ht="12">
      <c r="BK49" s="2"/>
      <c r="BL49" s="2"/>
      <c r="BM49" s="2"/>
      <c r="BN49" s="2"/>
      <c r="BP49" s="2"/>
      <c r="BQ49" s="2"/>
      <c r="BR49" s="2"/>
      <c r="BS49" s="2"/>
    </row>
    <row r="50" spans="63:71" ht="12">
      <c r="BK50" s="2"/>
      <c r="BL50" s="2"/>
      <c r="BM50" s="2"/>
      <c r="BN50" s="2"/>
      <c r="BP50" s="2"/>
      <c r="BQ50" s="2"/>
      <c r="BR50" s="2"/>
      <c r="BS50" s="2"/>
    </row>
    <row r="51" spans="63:71" ht="12">
      <c r="BK51" s="2"/>
      <c r="BL51" s="2"/>
      <c r="BM51" s="2"/>
      <c r="BN51" s="2"/>
      <c r="BP51" s="2"/>
      <c r="BQ51" s="2"/>
      <c r="BR51" s="2"/>
      <c r="BS51" s="2"/>
    </row>
    <row r="52" spans="63:71" ht="12">
      <c r="BK52" s="2"/>
      <c r="BL52" s="2"/>
      <c r="BM52" s="2"/>
      <c r="BN52" s="2"/>
      <c r="BP52" s="2"/>
      <c r="BQ52" s="2"/>
      <c r="BR52" s="2"/>
      <c r="BS52" s="2"/>
    </row>
    <row r="53" spans="63:71" ht="12">
      <c r="BK53" s="2"/>
      <c r="BL53" s="2"/>
      <c r="BM53" s="2"/>
      <c r="BN53" s="2"/>
      <c r="BP53" s="2"/>
      <c r="BQ53" s="2"/>
      <c r="BR53" s="2"/>
      <c r="BS53" s="2"/>
    </row>
    <row r="54" spans="63:71" ht="12">
      <c r="BK54" s="2"/>
      <c r="BL54" s="2"/>
      <c r="BM54" s="2"/>
      <c r="BN54" s="2"/>
      <c r="BP54" s="2"/>
      <c r="BQ54" s="2"/>
      <c r="BR54" s="2"/>
      <c r="BS54" s="2"/>
    </row>
    <row r="55" spans="63:71" ht="12">
      <c r="BK55" s="2"/>
      <c r="BL55" s="2"/>
      <c r="BM55" s="2"/>
      <c r="BN55" s="2"/>
      <c r="BP55" s="2"/>
      <c r="BQ55" s="2"/>
      <c r="BR55" s="2"/>
      <c r="BS55" s="2"/>
    </row>
    <row r="56" spans="63:71" ht="12">
      <c r="BK56" s="2"/>
      <c r="BL56" s="2"/>
      <c r="BM56" s="2"/>
      <c r="BN56" s="2"/>
      <c r="BP56" s="2"/>
      <c r="BQ56" s="2"/>
      <c r="BR56" s="2"/>
      <c r="BS56" s="2"/>
    </row>
    <row r="57" spans="63:71" ht="12">
      <c r="BK57" s="2"/>
      <c r="BL57" s="2"/>
      <c r="BM57" s="2"/>
      <c r="BN57" s="2"/>
      <c r="BP57" s="2"/>
      <c r="BQ57" s="2"/>
      <c r="BR57" s="2"/>
      <c r="BS57" s="2"/>
    </row>
    <row r="58" spans="63:71" ht="12">
      <c r="BK58" s="2"/>
      <c r="BL58" s="2"/>
      <c r="BM58" s="2"/>
      <c r="BN58" s="2"/>
      <c r="BP58" s="2"/>
      <c r="BQ58" s="2"/>
      <c r="BR58" s="2"/>
      <c r="BS58" s="2"/>
    </row>
    <row r="59" spans="63:71" ht="12">
      <c r="BK59" s="2"/>
      <c r="BL59" s="2"/>
      <c r="BM59" s="2"/>
      <c r="BN59" s="2"/>
      <c r="BP59" s="2"/>
      <c r="BQ59" s="2"/>
      <c r="BR59" s="2"/>
      <c r="BS59" s="2"/>
    </row>
    <row r="60" spans="63:71" ht="12">
      <c r="BK60" s="2"/>
      <c r="BL60" s="2"/>
      <c r="BM60" s="2"/>
      <c r="BN60" s="2"/>
      <c r="BP60" s="2"/>
      <c r="BQ60" s="2"/>
      <c r="BR60" s="2"/>
      <c r="BS60" s="2"/>
    </row>
    <row r="61" spans="63:66" ht="12">
      <c r="BK61" s="2"/>
      <c r="BL61" s="2"/>
      <c r="BM61" s="2"/>
      <c r="BN61" s="2"/>
    </row>
    <row r="62" spans="63:66" ht="12">
      <c r="BK62" s="2"/>
      <c r="BL62" s="2"/>
      <c r="BM62" s="2"/>
      <c r="BN62" s="2"/>
    </row>
    <row r="63" spans="63:66" ht="12">
      <c r="BK63" s="2"/>
      <c r="BL63" s="2"/>
      <c r="BM63" s="2"/>
      <c r="BN63" s="2"/>
    </row>
    <row r="64" spans="63:66" ht="12">
      <c r="BK64" s="2"/>
      <c r="BL64" s="2"/>
      <c r="BM64" s="2"/>
      <c r="BN64" s="2"/>
    </row>
    <row r="65" spans="63:66" ht="12">
      <c r="BK65" s="2"/>
      <c r="BL65" s="2"/>
      <c r="BM65" s="2"/>
      <c r="BN65" s="2"/>
    </row>
    <row r="66" spans="63:66" ht="12">
      <c r="BK66" s="2"/>
      <c r="BL66" s="2"/>
      <c r="BM66" s="2"/>
      <c r="BN66" s="2"/>
    </row>
    <row r="67" spans="63:66" ht="12">
      <c r="BK67" s="2"/>
      <c r="BL67" s="2"/>
      <c r="BM67" s="2"/>
      <c r="BN67" s="2"/>
    </row>
    <row r="68" spans="63:66" ht="12">
      <c r="BK68" s="2"/>
      <c r="BL68" s="2"/>
      <c r="BM68" s="2"/>
      <c r="BN68" s="2"/>
    </row>
    <row r="69" spans="63:66" ht="12">
      <c r="BK69" s="2"/>
      <c r="BL69" s="2"/>
      <c r="BM69" s="2"/>
      <c r="BN69" s="2"/>
    </row>
    <row r="70" spans="63:66" ht="12">
      <c r="BK70" s="2"/>
      <c r="BL70" s="2"/>
      <c r="BM70" s="2"/>
      <c r="BN70" s="2"/>
    </row>
    <row r="71" spans="63:66" ht="12">
      <c r="BK71" s="2"/>
      <c r="BL71" s="2"/>
      <c r="BM71" s="2"/>
      <c r="BN71" s="2"/>
    </row>
    <row r="72" spans="63:66" ht="12">
      <c r="BK72" s="2"/>
      <c r="BL72" s="2"/>
      <c r="BM72" s="2"/>
      <c r="BN72" s="2"/>
    </row>
    <row r="73" spans="63:66" ht="12">
      <c r="BK73" s="2"/>
      <c r="BL73" s="2"/>
      <c r="BM73" s="2"/>
      <c r="BN73" s="2"/>
    </row>
    <row r="74" spans="63:66" ht="12">
      <c r="BK74" s="2"/>
      <c r="BL74" s="2"/>
      <c r="BM74" s="2"/>
      <c r="BN74" s="2"/>
    </row>
    <row r="75" spans="63:66" ht="12">
      <c r="BK75" s="2"/>
      <c r="BL75" s="2"/>
      <c r="BM75" s="2"/>
      <c r="BN75" s="2"/>
    </row>
    <row r="76" spans="63:66" ht="12">
      <c r="BK76" s="2"/>
      <c r="BL76" s="2"/>
      <c r="BM76" s="2"/>
      <c r="BN76" s="2"/>
    </row>
    <row r="77" spans="63:66" ht="12">
      <c r="BK77" s="2"/>
      <c r="BL77" s="2"/>
      <c r="BM77" s="2"/>
      <c r="BN77" s="2"/>
    </row>
    <row r="78" spans="63:66" ht="12">
      <c r="BK78" s="2"/>
      <c r="BL78" s="2"/>
      <c r="BM78" s="2"/>
      <c r="BN78" s="2"/>
    </row>
    <row r="79" spans="63:66" ht="12">
      <c r="BK79" s="2"/>
      <c r="BL79" s="2"/>
      <c r="BM79" s="2"/>
      <c r="BN79" s="2"/>
    </row>
    <row r="80" spans="63:66" ht="12">
      <c r="BK80" s="2"/>
      <c r="BL80" s="2"/>
      <c r="BM80" s="2"/>
      <c r="BN80" s="2"/>
    </row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90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">
      <c r="C2" s="19" t="s">
        <v>43</v>
      </c>
      <c r="D2" s="19"/>
      <c r="E2"/>
      <c r="F2"/>
      <c r="I2" s="19"/>
      <c r="O2" s="19" t="str">
        <f>C2</f>
        <v>           Distribution of Debt Service after 2012 A Bond Issue</v>
      </c>
      <c r="P2" s="19"/>
      <c r="V2" s="3"/>
      <c r="AA2" s="19"/>
      <c r="AG2" s="19" t="str">
        <f>O2</f>
        <v>           Distribution of Debt Service after 2012 A Bond Issue</v>
      </c>
      <c r="AH2" s="19"/>
      <c r="AS2" s="19"/>
      <c r="AT2" s="3"/>
      <c r="AY2" s="19" t="str">
        <f>AG2</f>
        <v>           Distribution of Debt Service after 2012 A Bond Issue</v>
      </c>
      <c r="AZ2" s="19"/>
      <c r="BF2" s="3"/>
      <c r="BK2" s="19"/>
      <c r="BQ2" s="19" t="str">
        <f>AY2</f>
        <v>           Distribution of Debt Service after 2012 A Bond Issue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tr">
        <f>BQ2</f>
        <v>           Distribution of Debt Service after 2012 A Bond Issue</v>
      </c>
      <c r="CJ2" s="19"/>
      <c r="CP2" s="3"/>
      <c r="CQ2" s="2"/>
      <c r="CR2" s="2"/>
      <c r="CS2" s="2"/>
      <c r="CT2" s="2"/>
    </row>
    <row r="3" spans="4:98" ht="12">
      <c r="D3" s="16" t="s">
        <v>41</v>
      </c>
      <c r="E3"/>
      <c r="F3"/>
      <c r="O3" s="16"/>
      <c r="P3" s="16" t="str">
        <f>D3</f>
        <v>1996 Series A Bond Funded Projects 2002A</v>
      </c>
      <c r="AA3" s="16"/>
      <c r="AG3" s="16"/>
      <c r="AH3" s="16" t="str">
        <f>P3</f>
        <v>1996 Series A Bond Funded Projects 2002A</v>
      </c>
      <c r="AS3" s="16"/>
      <c r="AY3" s="16"/>
      <c r="AZ3" s="16" t="str">
        <f>AH3</f>
        <v>1996 Series A Bond Funded Projects 2002A</v>
      </c>
      <c r="BK3" s="16"/>
      <c r="BQ3" s="16"/>
      <c r="BR3" s="16" t="str">
        <f>AZ3</f>
        <v>1996 Series A Bond Funded Projects 2002A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tr">
        <f>BR3</f>
        <v>1996 Series A Bond Funded Projects 2002A</v>
      </c>
      <c r="CP3" s="2"/>
      <c r="CQ3" s="2"/>
      <c r="CR3" s="2"/>
      <c r="CS3" s="2"/>
      <c r="CT3" s="2"/>
    </row>
    <row r="4" spans="74:98" ht="12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">
      <c r="A5" s="4" t="s">
        <v>1</v>
      </c>
      <c r="C5" s="27" t="s">
        <v>45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">
      <c r="A6" s="14" t="s">
        <v>8</v>
      </c>
      <c r="C6" s="29" t="s">
        <v>37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">
      <c r="A8" s="1">
        <v>40817</v>
      </c>
      <c r="D8" s="16">
        <v>486728</v>
      </c>
      <c r="E8" s="16">
        <f aca="true" t="shared" si="0" ref="E8:E19">C8+D8</f>
        <v>486728</v>
      </c>
      <c r="F8" s="16">
        <v>80</v>
      </c>
      <c r="I8" s="16">
        <f aca="true" t="shared" si="1" ref="I8:I19">CU8+DA8+DG8+DM8+DS8+DY8+EE8+EK8+EQ8+EW8+FC8+FI8</f>
        <v>0</v>
      </c>
      <c r="J8" s="16">
        <f aca="true" t="shared" si="2" ref="J8:J19">CV8+DB8+DH8+DN8+DT8+DZ8+EF8+EL8+ER8+EX8+FD8+FJ8</f>
        <v>227841.17327840003</v>
      </c>
      <c r="K8" s="16">
        <f aca="true" t="shared" si="3" ref="K8:K19">I8+J8</f>
        <v>227841.17327840003</v>
      </c>
      <c r="L8" s="16">
        <f aca="true" t="shared" si="4" ref="L8:L19">CX8+DD8+DJ8+DP8+DV8+EB8+EH8+EN8+ET8+EZ8+FL8+FF8</f>
        <v>37.44862399999999</v>
      </c>
      <c r="M8" s="16">
        <f aca="true" t="shared" si="5" ref="M8:M19">CY8+DE8+DK8+DQ8+DW8+EC8+EI8+EO8+EU8+FA8+FM8+FG8</f>
        <v>0</v>
      </c>
      <c r="O8" s="16"/>
      <c r="P8" s="16">
        <f aca="true" t="shared" si="6" ref="P8:P19">V8+AB8+AH8+AN8+AT8+AZ8+BF8+BL8+BR8+BX8+CD8+CJ8+CP8</f>
        <v>258886.8267216</v>
      </c>
      <c r="Q8" s="16">
        <f aca="true" t="shared" si="7" ref="Q8:Q19">O8+P8</f>
        <v>258886.8267216</v>
      </c>
      <c r="R8" s="16">
        <f aca="true" t="shared" si="8" ref="R8:R19">X8+AD8+AP8+AV8+BB8+BH8+BN8+BZ8+CF8+CL8+CR8+AJ8+BT8</f>
        <v>42.551376</v>
      </c>
      <c r="S8" s="16">
        <f aca="true" t="shared" si="9" ref="S8:S19">Y8+AE8+AQ8+AW8+BC8+BI8+BO8+CA8+CG8+CM8+CS8+AK8+BU8</f>
        <v>0</v>
      </c>
      <c r="U8" s="16"/>
      <c r="V8" s="16">
        <f aca="true" t="shared" si="10" ref="V8:V19">D8*0.87825/100</f>
        <v>4274.68866</v>
      </c>
      <c r="W8" s="16">
        <f aca="true" t="shared" si="11" ref="W8:W19">U8+V8</f>
        <v>4274.68866</v>
      </c>
      <c r="X8" s="16">
        <f>V$6*$F8</f>
        <v>0.7026</v>
      </c>
      <c r="Y8" s="16">
        <f>V$6*$G8</f>
        <v>0</v>
      </c>
      <c r="Z8" s="16"/>
      <c r="AA8" s="16"/>
      <c r="AB8" s="16">
        <f aca="true" t="shared" si="12" ref="AB8:AB19">D8*1.15039/100</f>
        <v>5599.270239200001</v>
      </c>
      <c r="AC8" s="16">
        <f aca="true" t="shared" si="13" ref="AC8:AC19">AA8+AB8</f>
        <v>5599.270239200001</v>
      </c>
      <c r="AD8" s="16">
        <f>AB$6*$F8</f>
        <v>0.9203119999999999</v>
      </c>
      <c r="AE8" s="16">
        <f>AB$6*$G8</f>
        <v>0</v>
      </c>
      <c r="AF8" s="16"/>
      <c r="AG8" s="16"/>
      <c r="AH8" s="16">
        <f aca="true" t="shared" si="14" ref="AH8:AH19">D8*28.01561/100</f>
        <v>136359.8182408</v>
      </c>
      <c r="AI8" s="16">
        <f aca="true" t="shared" si="15" ref="AI8:AI19">AG8+AH8</f>
        <v>136359.8182408</v>
      </c>
      <c r="AJ8" s="16">
        <f>AH$6*$F8</f>
        <v>22.412488000000003</v>
      </c>
      <c r="AK8" s="16">
        <f>AH$6*$G8</f>
        <v>0</v>
      </c>
      <c r="AL8" s="16"/>
      <c r="AM8" s="16"/>
      <c r="AN8" s="16">
        <f aca="true" t="shared" si="16" ref="AN8:AN19">D8*0.25114/100</f>
        <v>1222.3686991999998</v>
      </c>
      <c r="AO8" s="16">
        <f aca="true" t="shared" si="17" ref="AO8:AO19">AM8+AN8</f>
        <v>1222.3686991999998</v>
      </c>
      <c r="AP8" s="16">
        <f>AN$6*$F8</f>
        <v>0.200912</v>
      </c>
      <c r="AQ8" s="16">
        <f>AN$6*$G8</f>
        <v>0</v>
      </c>
      <c r="AR8" s="16"/>
      <c r="AS8" s="16"/>
      <c r="AT8" s="16">
        <f aca="true" t="shared" si="18" ref="AT8:AT19">D8*0.23697/100</f>
        <v>1153.3993415999998</v>
      </c>
      <c r="AU8" s="16">
        <f aca="true" t="shared" si="19" ref="AU8:AU19">AS8+AT8</f>
        <v>1153.3993415999998</v>
      </c>
      <c r="AV8" s="16">
        <f>AT$6*$F8</f>
        <v>0.18957600000000002</v>
      </c>
      <c r="AW8" s="16">
        <f>AT$6*$G8</f>
        <v>0</v>
      </c>
      <c r="AX8" s="16"/>
      <c r="AY8" s="16"/>
      <c r="AZ8" s="16">
        <f aca="true" t="shared" si="20" ref="AZ8:AZ19">D8*7.59463/100</f>
        <v>36965.1907064</v>
      </c>
      <c r="BA8" s="16">
        <f aca="true" t="shared" si="21" ref="BA8:BA19">AY8+AZ8</f>
        <v>36965.1907064</v>
      </c>
      <c r="BB8" s="16">
        <f>AZ$6*$F8</f>
        <v>6.075704</v>
      </c>
      <c r="BC8" s="16">
        <f>AZ$6*$G8</f>
        <v>0</v>
      </c>
      <c r="BD8" s="16"/>
      <c r="BE8" s="16"/>
      <c r="BF8" s="16">
        <f aca="true" t="shared" si="22" ref="BF8:BF19">D8*0.29077/100</f>
        <v>1415.2590056</v>
      </c>
      <c r="BG8" s="16">
        <f aca="true" t="shared" si="23" ref="BG8:BG19">BE8+BF8</f>
        <v>1415.2590056</v>
      </c>
      <c r="BH8" s="16">
        <f>BF$6*$F8</f>
        <v>0.232616</v>
      </c>
      <c r="BI8" s="16">
        <f>BF$6*$G8</f>
        <v>0</v>
      </c>
      <c r="BJ8" s="16"/>
      <c r="BK8" s="16"/>
      <c r="BL8" s="16">
        <f aca="true" t="shared" si="24" ref="BL8:BL19">D8*0.12509/100</f>
        <v>608.8480552</v>
      </c>
      <c r="BM8" s="16">
        <f aca="true" t="shared" si="25" ref="BM8:BM19">BK8+BL8</f>
        <v>608.8480552</v>
      </c>
      <c r="BN8" s="16">
        <f>BL$6*$F8</f>
        <v>0.10007200000000001</v>
      </c>
      <c r="BO8" s="16">
        <f>BL$6*$G8</f>
        <v>0</v>
      </c>
      <c r="BP8" s="16"/>
      <c r="BQ8" s="16"/>
      <c r="BR8" s="16">
        <f aca="true" t="shared" si="26" ref="BR8:BR19">D8*1.98899/100</f>
        <v>9680.9712472</v>
      </c>
      <c r="BS8" s="16">
        <f aca="true" t="shared" si="27" ref="BS8:BS19">BQ8+BR8</f>
        <v>9680.9712472</v>
      </c>
      <c r="BT8" s="16">
        <f>BR$6*$F8</f>
        <v>1.591192</v>
      </c>
      <c r="BU8" s="16">
        <f>BR$6*$G8</f>
        <v>0</v>
      </c>
      <c r="BV8" s="16"/>
      <c r="BW8" s="16"/>
      <c r="BX8" s="16">
        <f aca="true" t="shared" si="28" ref="BX8:BX19">D8*11.62619/100</f>
        <v>56587.9220632</v>
      </c>
      <c r="BY8" s="16">
        <f aca="true" t="shared" si="29" ref="BY8:BY19">BW8+BX8</f>
        <v>56587.9220632</v>
      </c>
      <c r="BZ8" s="16">
        <f>BX$6*$F8</f>
        <v>9.300952</v>
      </c>
      <c r="CA8" s="16">
        <f>BX$6*$G8</f>
        <v>0</v>
      </c>
      <c r="CB8" s="16"/>
      <c r="CC8" s="16"/>
      <c r="CD8" s="16">
        <f aca="true" t="shared" si="30" ref="CD8:CD19">D8*0.0127/100</f>
        <v>61.814456</v>
      </c>
      <c r="CE8" s="16">
        <f aca="true" t="shared" si="31" ref="CE8:CE19">CC8+CD8</f>
        <v>61.814456</v>
      </c>
      <c r="CF8" s="16">
        <f>CD$6*$F8</f>
        <v>0.010159999999999999</v>
      </c>
      <c r="CG8" s="16">
        <f>CD$6*$G8</f>
        <v>0</v>
      </c>
      <c r="CH8" s="16"/>
      <c r="CI8" s="16"/>
      <c r="CJ8" s="16">
        <f aca="true" t="shared" si="32" ref="CJ8:CJ19">D8*1.01849/100</f>
        <v>4957.276007199999</v>
      </c>
      <c r="CK8" s="16">
        <f aca="true" t="shared" si="33" ref="CK8:CK19">CI8+CJ8</f>
        <v>4957.276007199999</v>
      </c>
      <c r="CL8" s="16">
        <f>CJ$6*$F8</f>
        <v>0.814792</v>
      </c>
      <c r="CM8" s="16">
        <f>CJ$6*$G8</f>
        <v>0</v>
      </c>
      <c r="CN8" s="16"/>
      <c r="CO8" s="16"/>
      <c r="CP8" s="16"/>
      <c r="CQ8" s="16"/>
      <c r="CR8" s="16"/>
      <c r="CS8" s="16"/>
      <c r="CT8" s="16"/>
      <c r="CU8" s="16">
        <f aca="true" t="shared" si="34" ref="CU8:CU19">$C8*CV$6</f>
        <v>0</v>
      </c>
      <c r="CV8" s="16">
        <f aca="true" t="shared" si="35" ref="CV8:CV19">$D8*CV$6</f>
        <v>18769.8378824</v>
      </c>
      <c r="CW8" s="16">
        <f aca="true" t="shared" si="36" ref="CW8:CW19">CU8+CV8</f>
        <v>18769.8378824</v>
      </c>
      <c r="CX8" s="16">
        <f>CV$6*$F8</f>
        <v>3.085064</v>
      </c>
      <c r="CY8" s="16">
        <f>CV$6*$G8</f>
        <v>0</v>
      </c>
      <c r="CZ8" s="16"/>
      <c r="DA8" s="16">
        <f aca="true" t="shared" si="37" ref="DA8:DA19">$C8*DB$6</f>
        <v>0</v>
      </c>
      <c r="DB8" s="16">
        <f aca="true" t="shared" si="38" ref="DB8:DB19">$D8*DB$6</f>
        <v>46359.527834399996</v>
      </c>
      <c r="DC8" s="16">
        <f aca="true" t="shared" si="39" ref="DC8:DC19">DA8+DB8</f>
        <v>46359.527834399996</v>
      </c>
      <c r="DD8" s="16">
        <f>DB$6*$F8</f>
        <v>7.619783999999999</v>
      </c>
      <c r="DE8" s="16">
        <f>DB$6*$G8</f>
        <v>0</v>
      </c>
      <c r="DF8" s="16"/>
      <c r="DG8" s="16">
        <f aca="true" t="shared" si="40" ref="DG8:DG19">$C8*DH$6</f>
        <v>0</v>
      </c>
      <c r="DH8" s="16">
        <f aca="true" t="shared" si="41" ref="DH8:DH19">$D8*DH$6</f>
        <v>115346.748352</v>
      </c>
      <c r="DI8" s="16">
        <f aca="true" t="shared" si="42" ref="DI8:DI19">DG8+DH8</f>
        <v>115346.748352</v>
      </c>
      <c r="DJ8" s="16">
        <f>DH$6*$F8</f>
        <v>18.95872</v>
      </c>
      <c r="DK8" s="16">
        <f>DH$6*$G8</f>
        <v>0</v>
      </c>
      <c r="DL8" s="16"/>
      <c r="DM8" s="16">
        <f aca="true" t="shared" si="43" ref="DM8:DM19">$C8*DN$6</f>
        <v>0</v>
      </c>
      <c r="DN8" s="16">
        <f aca="true" t="shared" si="44" ref="DN8:DN19">$D8*DN$6</f>
        <v>7092.3083792</v>
      </c>
      <c r="DO8" s="16">
        <f aca="true" t="shared" si="45" ref="DO8:DO19">DM8+DN8</f>
        <v>7092.3083792</v>
      </c>
      <c r="DP8" s="16">
        <f>DN$6*$F8</f>
        <v>1.165712</v>
      </c>
      <c r="DQ8" s="16">
        <f>DN$6*$G8</f>
        <v>0</v>
      </c>
      <c r="DR8" s="16"/>
      <c r="DS8" s="16">
        <f aca="true" t="shared" si="46" ref="DS8:DS19">$C8*DT$6</f>
        <v>0</v>
      </c>
      <c r="DT8" s="16">
        <f aca="true" t="shared" si="47" ref="DT8:DT19">$D8*DT$6</f>
        <v>109.0757448</v>
      </c>
      <c r="DU8" s="16">
        <f aca="true" t="shared" si="48" ref="DU8:DU19">DS8+DT8</f>
        <v>109.0757448</v>
      </c>
      <c r="DV8" s="16">
        <f>DT$6*$F8</f>
        <v>0.017928</v>
      </c>
      <c r="DW8" s="16">
        <f>DT$6*$G8</f>
        <v>0</v>
      </c>
      <c r="DX8" s="16"/>
      <c r="DY8" s="16">
        <f aca="true" t="shared" si="49" ref="DY8:DY19">$C8*DZ$6</f>
        <v>0</v>
      </c>
      <c r="DZ8" s="16">
        <f aca="true" t="shared" si="50" ref="DZ8:DZ19">$D8*DZ$6</f>
        <v>2500.1270448</v>
      </c>
      <c r="EA8" s="16">
        <f aca="true" t="shared" si="51" ref="EA8:EA19">DY8+DZ8</f>
        <v>2500.1270448</v>
      </c>
      <c r="EB8" s="16">
        <f>DZ$6*$F8</f>
        <v>0.41092799999999996</v>
      </c>
      <c r="EC8" s="16">
        <f>DZ$6*$G8</f>
        <v>0</v>
      </c>
      <c r="ED8" s="16"/>
      <c r="EE8" s="16">
        <f aca="true" t="shared" si="52" ref="EE8:EE19">$C8*EF$6</f>
        <v>0</v>
      </c>
      <c r="EF8" s="16">
        <f aca="true" t="shared" si="53" ref="EF8:EF19">$D8*EF$6</f>
        <v>201.60273759999998</v>
      </c>
      <c r="EG8" s="16">
        <f aca="true" t="shared" si="54" ref="EG8:EG19">EE8+EF8</f>
        <v>201.60273759999998</v>
      </c>
      <c r="EH8" s="16">
        <f>EF$6*$F8</f>
        <v>0.033136</v>
      </c>
      <c r="EI8" s="16">
        <f>EF$6*$G8</f>
        <v>0</v>
      </c>
      <c r="EJ8" s="16"/>
      <c r="EK8" s="16">
        <f aca="true" t="shared" si="55" ref="EK8:EK19">$C8*EL$6</f>
        <v>0</v>
      </c>
      <c r="EL8" s="16">
        <f aca="true" t="shared" si="56" ref="EL8:EL19">$D8*EL$6</f>
        <v>773.5081376</v>
      </c>
      <c r="EM8" s="16">
        <f aca="true" t="shared" si="57" ref="EM8:EM19">EK8+EL8</f>
        <v>773.5081376</v>
      </c>
      <c r="EN8" s="16">
        <f>EL$6*$F8</f>
        <v>0.127136</v>
      </c>
      <c r="EO8" s="16">
        <f>EL$6*$G8</f>
        <v>0</v>
      </c>
      <c r="EP8" s="16"/>
      <c r="EQ8" s="16">
        <f aca="true" t="shared" si="58" ref="EQ8:EQ19">$C8*ER$6</f>
        <v>0</v>
      </c>
      <c r="ER8" s="16">
        <f aca="true" t="shared" si="59" ref="ER8:ER19">$D8*ER$6</f>
        <v>22791.6226736</v>
      </c>
      <c r="ES8" s="16">
        <f aca="true" t="shared" si="60" ref="ES8:ES19">EQ8+ER8</f>
        <v>22791.6226736</v>
      </c>
      <c r="ET8" s="16">
        <f>ER$6*$F8</f>
        <v>3.7460959999999996</v>
      </c>
      <c r="EU8" s="16">
        <f>ER$6*$G8</f>
        <v>0</v>
      </c>
      <c r="EV8" s="16"/>
      <c r="EW8" s="16">
        <f aca="true" t="shared" si="61" ref="EW8:EW19">$C8*EX$6</f>
        <v>0</v>
      </c>
      <c r="EX8" s="16">
        <f aca="true" t="shared" si="62" ref="EX8:EX19">$D8*EX$6</f>
        <v>4196.6174888000005</v>
      </c>
      <c r="EY8" s="16">
        <f aca="true" t="shared" si="63" ref="EY8:EY19">EW8+EX8</f>
        <v>4196.6174888000005</v>
      </c>
      <c r="EZ8" s="16">
        <f>EX$6*$F8</f>
        <v>0.689768</v>
      </c>
      <c r="FA8" s="16">
        <f>EX$6*$G8</f>
        <v>0</v>
      </c>
      <c r="FB8" s="16"/>
      <c r="FC8" s="16">
        <f aca="true" t="shared" si="64" ref="FC8:FC19">$C8*FD$6</f>
        <v>0</v>
      </c>
      <c r="FD8" s="16">
        <f aca="true" t="shared" si="65" ref="FD8:FD19">$D8*FD$6</f>
        <v>6112.7196064</v>
      </c>
      <c r="FE8" s="16">
        <f aca="true" t="shared" si="66" ref="FE8:FE19">FC8+FD8</f>
        <v>6112.7196064</v>
      </c>
      <c r="FF8" s="16">
        <f>FD$6*$F8</f>
        <v>1.004704</v>
      </c>
      <c r="FG8" s="16">
        <f>FD$6*$G8</f>
        <v>0</v>
      </c>
      <c r="FH8" s="16"/>
      <c r="FI8" s="16">
        <f aca="true" t="shared" si="67" ref="FI8:FI19">$C8*FJ$6</f>
        <v>0</v>
      </c>
      <c r="FJ8" s="16">
        <f aca="true" t="shared" si="68" ref="FJ8:FJ19">$D8*FJ$6</f>
        <v>3587.4773968</v>
      </c>
      <c r="FK8" s="16">
        <f aca="true" t="shared" si="69" ref="FK8:FK19">FI8+FJ8</f>
        <v>3587.4773968</v>
      </c>
      <c r="FL8" s="16">
        <f>FJ$6*$F8</f>
        <v>0.589648</v>
      </c>
      <c r="FM8" s="16">
        <f>FJ$6*$G8</f>
        <v>0</v>
      </c>
    </row>
    <row r="9" spans="1:169" ht="12">
      <c r="A9" s="1">
        <v>41000</v>
      </c>
      <c r="B9" s="10"/>
      <c r="C9" s="16">
        <v>5000</v>
      </c>
      <c r="D9" s="16">
        <v>100</v>
      </c>
      <c r="E9" s="16">
        <f t="shared" si="0"/>
        <v>5100</v>
      </c>
      <c r="F9" s="16">
        <v>80</v>
      </c>
      <c r="I9" s="16">
        <f t="shared" si="1"/>
        <v>2340.5389999999998</v>
      </c>
      <c r="J9" s="16">
        <f t="shared" si="2"/>
        <v>46.81078</v>
      </c>
      <c r="K9" s="16">
        <f t="shared" si="3"/>
        <v>2387.3497799999996</v>
      </c>
      <c r="L9" s="16">
        <f t="shared" si="4"/>
        <v>37.44862399999999</v>
      </c>
      <c r="M9" s="16">
        <f t="shared" si="5"/>
        <v>0</v>
      </c>
      <c r="N9" s="10"/>
      <c r="O9" s="16">
        <f aca="true" t="shared" si="70" ref="O9:O19">U9+AA9+AG9+AM9+AS9+AY9+BE9+BK9+BQ9+BW9+CC9+CI9+CO9</f>
        <v>2659.4610000000002</v>
      </c>
      <c r="P9" s="16">
        <f t="shared" si="6"/>
        <v>53.18922</v>
      </c>
      <c r="Q9" s="16">
        <f t="shared" si="7"/>
        <v>2712.6502200000004</v>
      </c>
      <c r="R9" s="16">
        <f t="shared" si="8"/>
        <v>42.551376</v>
      </c>
      <c r="S9" s="16">
        <f t="shared" si="9"/>
        <v>0</v>
      </c>
      <c r="T9" s="10"/>
      <c r="U9" s="16">
        <f aca="true" t="shared" si="71" ref="U9:U19">C9*0.87825/100</f>
        <v>43.9125</v>
      </c>
      <c r="V9" s="16">
        <f t="shared" si="10"/>
        <v>0.87825</v>
      </c>
      <c r="W9" s="16">
        <f t="shared" si="11"/>
        <v>44.79075</v>
      </c>
      <c r="X9" s="16">
        <f aca="true" t="shared" si="72" ref="X9:X19">V$6*$F9</f>
        <v>0.7026</v>
      </c>
      <c r="Y9" s="16">
        <f aca="true" t="shared" si="73" ref="Y9:Y19">V$6*$G9</f>
        <v>0</v>
      </c>
      <c r="Z9" s="16"/>
      <c r="AA9" s="16">
        <f aca="true" t="shared" si="74" ref="AA9:AA19">C9*1.15039/100</f>
        <v>57.5195</v>
      </c>
      <c r="AB9" s="16">
        <f t="shared" si="12"/>
        <v>1.15039</v>
      </c>
      <c r="AC9" s="16">
        <f t="shared" si="13"/>
        <v>58.66989</v>
      </c>
      <c r="AD9" s="16">
        <f aca="true" t="shared" si="75" ref="AD9:AD19">AB$6*$F9</f>
        <v>0.9203119999999999</v>
      </c>
      <c r="AE9" s="16">
        <f aca="true" t="shared" si="76" ref="AE9:AE19">AB$6*$G9</f>
        <v>0</v>
      </c>
      <c r="AF9" s="16"/>
      <c r="AG9" s="16">
        <f aca="true" t="shared" si="77" ref="AG9:AG19">C9*28.01561/100</f>
        <v>1400.7804999999998</v>
      </c>
      <c r="AH9" s="16">
        <f t="shared" si="14"/>
        <v>28.015609999999995</v>
      </c>
      <c r="AI9" s="16">
        <f t="shared" si="15"/>
        <v>1428.7961099999998</v>
      </c>
      <c r="AJ9" s="16">
        <f aca="true" t="shared" si="78" ref="AJ9:AJ19">AH$6*$F9</f>
        <v>22.412488000000003</v>
      </c>
      <c r="AK9" s="16">
        <f aca="true" t="shared" si="79" ref="AK9:AK19">AH$6*$G9</f>
        <v>0</v>
      </c>
      <c r="AL9" s="16"/>
      <c r="AM9" s="16">
        <f aca="true" t="shared" si="80" ref="AM9:AM19">C9*0.25114/100</f>
        <v>12.556999999999999</v>
      </c>
      <c r="AN9" s="16">
        <f t="shared" si="16"/>
        <v>0.25114</v>
      </c>
      <c r="AO9" s="16">
        <f t="shared" si="17"/>
        <v>12.808139999999998</v>
      </c>
      <c r="AP9" s="16">
        <f aca="true" t="shared" si="81" ref="AP9:AP19">AN$6*$F9</f>
        <v>0.200912</v>
      </c>
      <c r="AQ9" s="16">
        <f aca="true" t="shared" si="82" ref="AQ9:AQ19">AN$6*$G9</f>
        <v>0</v>
      </c>
      <c r="AR9" s="16"/>
      <c r="AS9" s="16">
        <f aca="true" t="shared" si="83" ref="AS9:AS19">C9*0.23697/100</f>
        <v>11.8485</v>
      </c>
      <c r="AT9" s="16">
        <f t="shared" si="18"/>
        <v>0.23697</v>
      </c>
      <c r="AU9" s="16">
        <f t="shared" si="19"/>
        <v>12.085469999999999</v>
      </c>
      <c r="AV9" s="16">
        <f aca="true" t="shared" si="84" ref="AV9:AV19">AT$6*$F9</f>
        <v>0.18957600000000002</v>
      </c>
      <c r="AW9" s="16">
        <f aca="true" t="shared" si="85" ref="AW9:AW19">AT$6*$G9</f>
        <v>0</v>
      </c>
      <c r="AX9" s="16"/>
      <c r="AY9" s="16">
        <f aca="true" t="shared" si="86" ref="AY9:AY19">C9*7.59463/100</f>
        <v>379.73150000000004</v>
      </c>
      <c r="AZ9" s="16">
        <f t="shared" si="20"/>
        <v>7.59463</v>
      </c>
      <c r="BA9" s="16">
        <f t="shared" si="21"/>
        <v>387.32613000000003</v>
      </c>
      <c r="BB9" s="16">
        <f aca="true" t="shared" si="87" ref="BB9:BB19">AZ$6*$F9</f>
        <v>6.075704</v>
      </c>
      <c r="BC9" s="16">
        <f aca="true" t="shared" si="88" ref="BC9:BC19">AZ$6*$G9</f>
        <v>0</v>
      </c>
      <c r="BD9" s="16"/>
      <c r="BE9" s="16">
        <f aca="true" t="shared" si="89" ref="BE9:BE19">C9*0.29077/100</f>
        <v>14.538499999999999</v>
      </c>
      <c r="BF9" s="16">
        <f t="shared" si="22"/>
        <v>0.29077</v>
      </c>
      <c r="BG9" s="16">
        <f t="shared" si="23"/>
        <v>14.82927</v>
      </c>
      <c r="BH9" s="16">
        <f aca="true" t="shared" si="90" ref="BH9:BH19">BF$6*$F9</f>
        <v>0.232616</v>
      </c>
      <c r="BI9" s="16">
        <f aca="true" t="shared" si="91" ref="BI9:BI19">BF$6*$G9</f>
        <v>0</v>
      </c>
      <c r="BJ9" s="16"/>
      <c r="BK9" s="16">
        <f aca="true" t="shared" si="92" ref="BK9:BK19">C9*0.12509/100</f>
        <v>6.2545</v>
      </c>
      <c r="BL9" s="16">
        <f t="shared" si="24"/>
        <v>0.12509</v>
      </c>
      <c r="BM9" s="16">
        <f t="shared" si="25"/>
        <v>6.37959</v>
      </c>
      <c r="BN9" s="16">
        <f aca="true" t="shared" si="93" ref="BN9:BN19">BL$6*$F9</f>
        <v>0.10007200000000001</v>
      </c>
      <c r="BO9" s="16">
        <f aca="true" t="shared" si="94" ref="BO9:BO19">BL$6*$G9</f>
        <v>0</v>
      </c>
      <c r="BP9" s="16"/>
      <c r="BQ9" s="16">
        <f aca="true" t="shared" si="95" ref="BQ9:BQ19">C9*1.98899/100</f>
        <v>99.4495</v>
      </c>
      <c r="BR9" s="16">
        <f t="shared" si="26"/>
        <v>1.98899</v>
      </c>
      <c r="BS9" s="16">
        <f t="shared" si="27"/>
        <v>101.43849</v>
      </c>
      <c r="BT9" s="16">
        <f aca="true" t="shared" si="96" ref="BT9:BT19">BR$6*$F9</f>
        <v>1.591192</v>
      </c>
      <c r="BU9" s="16">
        <f aca="true" t="shared" si="97" ref="BU9:BU19">BR$6*$G9</f>
        <v>0</v>
      </c>
      <c r="BV9" s="16"/>
      <c r="BW9" s="16">
        <f aca="true" t="shared" si="98" ref="BW9:BW19">C9*11.62619/100</f>
        <v>581.3095</v>
      </c>
      <c r="BX9" s="16">
        <f t="shared" si="28"/>
        <v>11.62619</v>
      </c>
      <c r="BY9" s="16">
        <f t="shared" si="29"/>
        <v>592.9356899999999</v>
      </c>
      <c r="BZ9" s="16">
        <f aca="true" t="shared" si="99" ref="BZ9:BZ19">BX$6*$F9</f>
        <v>9.300952</v>
      </c>
      <c r="CA9" s="16">
        <f aca="true" t="shared" si="100" ref="CA9:CA19">BX$6*$G9</f>
        <v>0</v>
      </c>
      <c r="CB9" s="16"/>
      <c r="CC9" s="16">
        <f aca="true" t="shared" si="101" ref="CC9:CC19">C9*0.0127/100</f>
        <v>0.635</v>
      </c>
      <c r="CD9" s="16">
        <f t="shared" si="30"/>
        <v>0.0127</v>
      </c>
      <c r="CE9" s="16">
        <f t="shared" si="31"/>
        <v>0.6477</v>
      </c>
      <c r="CF9" s="16">
        <f aca="true" t="shared" si="102" ref="CF9:CF19">CD$6*$F9</f>
        <v>0.010159999999999999</v>
      </c>
      <c r="CG9" s="16">
        <f aca="true" t="shared" si="103" ref="CG9:CG19">CD$6*$G9</f>
        <v>0</v>
      </c>
      <c r="CH9" s="16"/>
      <c r="CI9" s="16">
        <f aca="true" t="shared" si="104" ref="CI9:CI19">C9*1.01849/100</f>
        <v>50.924499999999995</v>
      </c>
      <c r="CJ9" s="16">
        <f t="shared" si="32"/>
        <v>1.01849</v>
      </c>
      <c r="CK9" s="16">
        <f t="shared" si="33"/>
        <v>51.942989999999995</v>
      </c>
      <c r="CL9" s="16">
        <f aca="true" t="shared" si="105" ref="CL9:CL19">CJ$6*$F9</f>
        <v>0.814792</v>
      </c>
      <c r="CM9" s="16">
        <f aca="true" t="shared" si="106" ref="CM9:CM19">CJ$6*$G9</f>
        <v>0</v>
      </c>
      <c r="CN9" s="16"/>
      <c r="CO9" s="16"/>
      <c r="CP9" s="16"/>
      <c r="CQ9" s="16"/>
      <c r="CR9" s="16"/>
      <c r="CS9" s="16"/>
      <c r="CT9" s="16"/>
      <c r="CU9" s="16">
        <f t="shared" si="34"/>
        <v>192.81650000000002</v>
      </c>
      <c r="CV9" s="16">
        <f t="shared" si="35"/>
        <v>3.8563300000000003</v>
      </c>
      <c r="CW9" s="16">
        <f t="shared" si="36"/>
        <v>196.67283000000003</v>
      </c>
      <c r="CX9" s="16">
        <f aca="true" t="shared" si="107" ref="CX9:CX19">CV$6*$F9</f>
        <v>3.085064</v>
      </c>
      <c r="CY9" s="16">
        <f aca="true" t="shared" si="108" ref="CY9:CY19">CV$6*$G9</f>
        <v>0</v>
      </c>
      <c r="CZ9" s="16"/>
      <c r="DA9" s="16">
        <f t="shared" si="37"/>
        <v>476.2365</v>
      </c>
      <c r="DB9" s="16">
        <f t="shared" si="38"/>
        <v>9.52473</v>
      </c>
      <c r="DC9" s="16">
        <f t="shared" si="39"/>
        <v>485.76122999999995</v>
      </c>
      <c r="DD9" s="16">
        <f aca="true" t="shared" si="109" ref="DD9:DD19">DB$6*$F9</f>
        <v>7.619783999999999</v>
      </c>
      <c r="DE9" s="16">
        <f aca="true" t="shared" si="110" ref="DE9:DE19">DB$6*$G9</f>
        <v>0</v>
      </c>
      <c r="DF9" s="16"/>
      <c r="DG9" s="16">
        <f t="shared" si="40"/>
        <v>1184.92</v>
      </c>
      <c r="DH9" s="16">
        <f t="shared" si="41"/>
        <v>23.6984</v>
      </c>
      <c r="DI9" s="16">
        <f t="shared" si="42"/>
        <v>1208.6184</v>
      </c>
      <c r="DJ9" s="16">
        <f aca="true" t="shared" si="111" ref="DJ9:DJ19">DH$6*$F9</f>
        <v>18.95872</v>
      </c>
      <c r="DK9" s="16">
        <f aca="true" t="shared" si="112" ref="DK9:DK19">DH$6*$G9</f>
        <v>0</v>
      </c>
      <c r="DL9" s="16"/>
      <c r="DM9" s="16">
        <f t="shared" si="43"/>
        <v>72.857</v>
      </c>
      <c r="DN9" s="16">
        <f t="shared" si="44"/>
        <v>1.45714</v>
      </c>
      <c r="DO9" s="16">
        <f t="shared" si="45"/>
        <v>74.31414</v>
      </c>
      <c r="DP9" s="16">
        <f aca="true" t="shared" si="113" ref="DP9:DP19">DN$6*$F9</f>
        <v>1.165712</v>
      </c>
      <c r="DQ9" s="16">
        <f aca="true" t="shared" si="114" ref="DQ9:DQ19">DN$6*$G9</f>
        <v>0</v>
      </c>
      <c r="DR9" s="16"/>
      <c r="DS9" s="16">
        <f t="shared" si="46"/>
        <v>1.1205</v>
      </c>
      <c r="DT9" s="16">
        <f t="shared" si="47"/>
        <v>0.02241</v>
      </c>
      <c r="DU9" s="16">
        <f t="shared" si="48"/>
        <v>1.14291</v>
      </c>
      <c r="DV9" s="16">
        <f aca="true" t="shared" si="115" ref="DV9:DV19">DT$6*$F9</f>
        <v>0.017928</v>
      </c>
      <c r="DW9" s="16">
        <f aca="true" t="shared" si="116" ref="DW9:DW19">DT$6*$G9</f>
        <v>0</v>
      </c>
      <c r="DX9" s="16"/>
      <c r="DY9" s="16">
        <f t="shared" si="49"/>
        <v>25.683</v>
      </c>
      <c r="DZ9" s="16">
        <f t="shared" si="50"/>
        <v>0.51366</v>
      </c>
      <c r="EA9" s="16">
        <f t="shared" si="51"/>
        <v>26.19666</v>
      </c>
      <c r="EB9" s="16">
        <f aca="true" t="shared" si="117" ref="EB9:EB19">DZ$6*$F9</f>
        <v>0.41092799999999996</v>
      </c>
      <c r="EC9" s="16">
        <f aca="true" t="shared" si="118" ref="EC9:EC19">DZ$6*$G9</f>
        <v>0</v>
      </c>
      <c r="ED9" s="16"/>
      <c r="EE9" s="16">
        <f t="shared" si="52"/>
        <v>2.0709999999999997</v>
      </c>
      <c r="EF9" s="16">
        <f t="shared" si="53"/>
        <v>0.04142</v>
      </c>
      <c r="EG9" s="16">
        <f t="shared" si="54"/>
        <v>2.1124199999999997</v>
      </c>
      <c r="EH9" s="16">
        <f aca="true" t="shared" si="119" ref="EH9:EH19">EF$6*$F9</f>
        <v>0.033136</v>
      </c>
      <c r="EI9" s="16">
        <f aca="true" t="shared" si="120" ref="EI9:EI19">EF$6*$G9</f>
        <v>0</v>
      </c>
      <c r="EJ9" s="16"/>
      <c r="EK9" s="16">
        <f t="shared" si="55"/>
        <v>7.946</v>
      </c>
      <c r="EL9" s="16">
        <f t="shared" si="56"/>
        <v>0.15892</v>
      </c>
      <c r="EM9" s="16">
        <f t="shared" si="57"/>
        <v>8.10492</v>
      </c>
      <c r="EN9" s="16">
        <f aca="true" t="shared" si="121" ref="EN9:EN19">EL$6*$F9</f>
        <v>0.127136</v>
      </c>
      <c r="EO9" s="16">
        <f aca="true" t="shared" si="122" ref="EO9:EO19">EL$6*$G9</f>
        <v>0</v>
      </c>
      <c r="EP9" s="16"/>
      <c r="EQ9" s="16">
        <f t="shared" si="58"/>
        <v>234.131</v>
      </c>
      <c r="ER9" s="16">
        <f t="shared" si="59"/>
        <v>4.68262</v>
      </c>
      <c r="ES9" s="16">
        <f t="shared" si="60"/>
        <v>238.81362000000001</v>
      </c>
      <c r="ET9" s="16">
        <f aca="true" t="shared" si="123" ref="ET9:ET19">ER$6*$F9</f>
        <v>3.7460959999999996</v>
      </c>
      <c r="EU9" s="16">
        <f aca="true" t="shared" si="124" ref="EU9:EU19">ER$6*$G9</f>
        <v>0</v>
      </c>
      <c r="EV9" s="16"/>
      <c r="EW9" s="16">
        <f t="shared" si="61"/>
        <v>43.1105</v>
      </c>
      <c r="EX9" s="16">
        <f t="shared" si="62"/>
        <v>0.86221</v>
      </c>
      <c r="EY9" s="16">
        <f t="shared" si="63"/>
        <v>43.97271</v>
      </c>
      <c r="EZ9" s="16">
        <f aca="true" t="shared" si="125" ref="EZ9:EZ19">EX$6*$F9</f>
        <v>0.689768</v>
      </c>
      <c r="FA9" s="16">
        <f aca="true" t="shared" si="126" ref="FA9:FA19">EX$6*$G9</f>
        <v>0</v>
      </c>
      <c r="FB9" s="16"/>
      <c r="FC9" s="16">
        <f t="shared" si="64"/>
        <v>62.794000000000004</v>
      </c>
      <c r="FD9" s="16">
        <f t="shared" si="65"/>
        <v>1.25588</v>
      </c>
      <c r="FE9" s="16">
        <f t="shared" si="66"/>
        <v>64.04988</v>
      </c>
      <c r="FF9" s="16">
        <f aca="true" t="shared" si="127" ref="FF9:FF19">FD$6*$F9</f>
        <v>1.004704</v>
      </c>
      <c r="FG9" s="16">
        <f aca="true" t="shared" si="128" ref="FG9:FG19">FD$6*$G9</f>
        <v>0</v>
      </c>
      <c r="FH9" s="16"/>
      <c r="FI9" s="16">
        <f t="shared" si="67"/>
        <v>36.853</v>
      </c>
      <c r="FJ9" s="16">
        <f t="shared" si="68"/>
        <v>0.7370599999999999</v>
      </c>
      <c r="FK9" s="16">
        <f t="shared" si="69"/>
        <v>37.59006</v>
      </c>
      <c r="FL9" s="16">
        <f aca="true" t="shared" si="129" ref="FL9:FL19">FJ$6*$F9</f>
        <v>0.589648</v>
      </c>
      <c r="FM9" s="16">
        <f aca="true" t="shared" si="130" ref="FM9:FM19">FJ$6*$G9</f>
        <v>0</v>
      </c>
    </row>
    <row r="10" spans="1:169" ht="12">
      <c r="A10" s="1">
        <v>41183</v>
      </c>
      <c r="E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6">
        <f t="shared" si="4"/>
        <v>0</v>
      </c>
      <c r="M10" s="16">
        <f t="shared" si="5"/>
        <v>0</v>
      </c>
      <c r="O10" s="16"/>
      <c r="P10" s="16">
        <f t="shared" si="6"/>
        <v>0</v>
      </c>
      <c r="Q10" s="16">
        <f t="shared" si="7"/>
        <v>0</v>
      </c>
      <c r="R10" s="16">
        <f t="shared" si="8"/>
        <v>0</v>
      </c>
      <c r="S10" s="16">
        <f t="shared" si="9"/>
        <v>0</v>
      </c>
      <c r="U10" s="16"/>
      <c r="V10" s="16">
        <f t="shared" si="10"/>
        <v>0</v>
      </c>
      <c r="W10" s="16">
        <f t="shared" si="11"/>
        <v>0</v>
      </c>
      <c r="X10" s="16">
        <f t="shared" si="72"/>
        <v>0</v>
      </c>
      <c r="Y10" s="16">
        <f t="shared" si="73"/>
        <v>0</v>
      </c>
      <c r="Z10" s="16"/>
      <c r="AA10" s="16"/>
      <c r="AB10" s="16">
        <f t="shared" si="12"/>
        <v>0</v>
      </c>
      <c r="AC10" s="16">
        <f t="shared" si="13"/>
        <v>0</v>
      </c>
      <c r="AD10" s="16">
        <f t="shared" si="75"/>
        <v>0</v>
      </c>
      <c r="AE10" s="16">
        <f t="shared" si="76"/>
        <v>0</v>
      </c>
      <c r="AF10" s="16"/>
      <c r="AG10" s="16"/>
      <c r="AH10" s="16">
        <f t="shared" si="14"/>
        <v>0</v>
      </c>
      <c r="AI10" s="16">
        <f t="shared" si="15"/>
        <v>0</v>
      </c>
      <c r="AJ10" s="16">
        <f t="shared" si="78"/>
        <v>0</v>
      </c>
      <c r="AK10" s="16">
        <f t="shared" si="79"/>
        <v>0</v>
      </c>
      <c r="AL10" s="16"/>
      <c r="AM10" s="16"/>
      <c r="AN10" s="16">
        <f t="shared" si="16"/>
        <v>0</v>
      </c>
      <c r="AO10" s="16">
        <f t="shared" si="17"/>
        <v>0</v>
      </c>
      <c r="AP10" s="16">
        <f t="shared" si="81"/>
        <v>0</v>
      </c>
      <c r="AQ10" s="16">
        <f t="shared" si="82"/>
        <v>0</v>
      </c>
      <c r="AR10" s="16"/>
      <c r="AS10" s="16"/>
      <c r="AT10" s="16">
        <f t="shared" si="18"/>
        <v>0</v>
      </c>
      <c r="AU10" s="16">
        <f t="shared" si="19"/>
        <v>0</v>
      </c>
      <c r="AV10" s="16">
        <f t="shared" si="84"/>
        <v>0</v>
      </c>
      <c r="AW10" s="16">
        <f t="shared" si="85"/>
        <v>0</v>
      </c>
      <c r="AX10" s="16"/>
      <c r="AY10" s="16"/>
      <c r="AZ10" s="16">
        <f t="shared" si="20"/>
        <v>0</v>
      </c>
      <c r="BA10" s="16">
        <f t="shared" si="21"/>
        <v>0</v>
      </c>
      <c r="BB10" s="16">
        <f t="shared" si="87"/>
        <v>0</v>
      </c>
      <c r="BC10" s="16">
        <f t="shared" si="88"/>
        <v>0</v>
      </c>
      <c r="BD10" s="16"/>
      <c r="BE10" s="16"/>
      <c r="BF10" s="16">
        <f t="shared" si="22"/>
        <v>0</v>
      </c>
      <c r="BG10" s="16">
        <f t="shared" si="23"/>
        <v>0</v>
      </c>
      <c r="BH10" s="16">
        <f t="shared" si="90"/>
        <v>0</v>
      </c>
      <c r="BI10" s="16">
        <f t="shared" si="91"/>
        <v>0</v>
      </c>
      <c r="BJ10" s="16"/>
      <c r="BK10" s="16"/>
      <c r="BL10" s="16">
        <f t="shared" si="24"/>
        <v>0</v>
      </c>
      <c r="BM10" s="16">
        <f t="shared" si="25"/>
        <v>0</v>
      </c>
      <c r="BN10" s="16">
        <f t="shared" si="93"/>
        <v>0</v>
      </c>
      <c r="BO10" s="16">
        <f t="shared" si="94"/>
        <v>0</v>
      </c>
      <c r="BP10" s="16"/>
      <c r="BQ10" s="16"/>
      <c r="BR10" s="16">
        <f t="shared" si="26"/>
        <v>0</v>
      </c>
      <c r="BS10" s="16">
        <f t="shared" si="27"/>
        <v>0</v>
      </c>
      <c r="BT10" s="16">
        <f t="shared" si="96"/>
        <v>0</v>
      </c>
      <c r="BU10" s="16">
        <f t="shared" si="97"/>
        <v>0</v>
      </c>
      <c r="BV10" s="16"/>
      <c r="BW10" s="16"/>
      <c r="BX10" s="16">
        <f t="shared" si="28"/>
        <v>0</v>
      </c>
      <c r="BY10" s="16">
        <f t="shared" si="29"/>
        <v>0</v>
      </c>
      <c r="BZ10" s="16">
        <f t="shared" si="99"/>
        <v>0</v>
      </c>
      <c r="CA10" s="16">
        <f t="shared" si="100"/>
        <v>0</v>
      </c>
      <c r="CB10" s="16"/>
      <c r="CC10" s="16"/>
      <c r="CD10" s="16">
        <f t="shared" si="30"/>
        <v>0</v>
      </c>
      <c r="CE10" s="16">
        <f t="shared" si="31"/>
        <v>0</v>
      </c>
      <c r="CF10" s="16">
        <f t="shared" si="102"/>
        <v>0</v>
      </c>
      <c r="CG10" s="16">
        <f t="shared" si="103"/>
        <v>0</v>
      </c>
      <c r="CH10" s="16"/>
      <c r="CI10" s="16"/>
      <c r="CJ10" s="16">
        <f t="shared" si="32"/>
        <v>0</v>
      </c>
      <c r="CK10" s="16">
        <f t="shared" si="33"/>
        <v>0</v>
      </c>
      <c r="CL10" s="16">
        <f t="shared" si="105"/>
        <v>0</v>
      </c>
      <c r="CM10" s="16">
        <f t="shared" si="106"/>
        <v>0</v>
      </c>
      <c r="CN10" s="16"/>
      <c r="CO10" s="16"/>
      <c r="CP10" s="16"/>
      <c r="CQ10" s="16"/>
      <c r="CR10" s="16"/>
      <c r="CS10" s="16"/>
      <c r="CT10" s="16"/>
      <c r="CU10" s="16">
        <f t="shared" si="34"/>
        <v>0</v>
      </c>
      <c r="CV10" s="16">
        <f t="shared" si="35"/>
        <v>0</v>
      </c>
      <c r="CW10" s="16">
        <f t="shared" si="36"/>
        <v>0</v>
      </c>
      <c r="CX10" s="16">
        <f t="shared" si="107"/>
        <v>0</v>
      </c>
      <c r="CY10" s="16">
        <f t="shared" si="108"/>
        <v>0</v>
      </c>
      <c r="CZ10" s="16"/>
      <c r="DA10" s="16">
        <f t="shared" si="37"/>
        <v>0</v>
      </c>
      <c r="DB10" s="16">
        <f t="shared" si="38"/>
        <v>0</v>
      </c>
      <c r="DC10" s="16">
        <f t="shared" si="39"/>
        <v>0</v>
      </c>
      <c r="DD10" s="16">
        <f t="shared" si="109"/>
        <v>0</v>
      </c>
      <c r="DE10" s="16">
        <f t="shared" si="110"/>
        <v>0</v>
      </c>
      <c r="DF10" s="16"/>
      <c r="DG10" s="16">
        <f t="shared" si="40"/>
        <v>0</v>
      </c>
      <c r="DH10" s="16">
        <f t="shared" si="41"/>
        <v>0</v>
      </c>
      <c r="DI10" s="16">
        <f t="shared" si="42"/>
        <v>0</v>
      </c>
      <c r="DJ10" s="16">
        <f t="shared" si="111"/>
        <v>0</v>
      </c>
      <c r="DK10" s="16">
        <f t="shared" si="112"/>
        <v>0</v>
      </c>
      <c r="DL10" s="16"/>
      <c r="DM10" s="16">
        <f t="shared" si="43"/>
        <v>0</v>
      </c>
      <c r="DN10" s="16">
        <f t="shared" si="44"/>
        <v>0</v>
      </c>
      <c r="DO10" s="16">
        <f t="shared" si="45"/>
        <v>0</v>
      </c>
      <c r="DP10" s="16">
        <f t="shared" si="113"/>
        <v>0</v>
      </c>
      <c r="DQ10" s="16">
        <f t="shared" si="114"/>
        <v>0</v>
      </c>
      <c r="DR10" s="16"/>
      <c r="DS10" s="16">
        <f t="shared" si="46"/>
        <v>0</v>
      </c>
      <c r="DT10" s="16">
        <f t="shared" si="47"/>
        <v>0</v>
      </c>
      <c r="DU10" s="16">
        <f t="shared" si="48"/>
        <v>0</v>
      </c>
      <c r="DV10" s="16">
        <f t="shared" si="115"/>
        <v>0</v>
      </c>
      <c r="DW10" s="16">
        <f t="shared" si="116"/>
        <v>0</v>
      </c>
      <c r="DX10" s="16"/>
      <c r="DY10" s="16">
        <f t="shared" si="49"/>
        <v>0</v>
      </c>
      <c r="DZ10" s="16">
        <f t="shared" si="50"/>
        <v>0</v>
      </c>
      <c r="EA10" s="16">
        <f t="shared" si="51"/>
        <v>0</v>
      </c>
      <c r="EB10" s="16">
        <f t="shared" si="117"/>
        <v>0</v>
      </c>
      <c r="EC10" s="16">
        <f t="shared" si="118"/>
        <v>0</v>
      </c>
      <c r="ED10" s="16"/>
      <c r="EE10" s="16">
        <f t="shared" si="52"/>
        <v>0</v>
      </c>
      <c r="EF10" s="16">
        <f t="shared" si="53"/>
        <v>0</v>
      </c>
      <c r="EG10" s="16">
        <f t="shared" si="54"/>
        <v>0</v>
      </c>
      <c r="EH10" s="16">
        <f t="shared" si="119"/>
        <v>0</v>
      </c>
      <c r="EI10" s="16">
        <f t="shared" si="120"/>
        <v>0</v>
      </c>
      <c r="EJ10" s="16"/>
      <c r="EK10" s="16">
        <f t="shared" si="55"/>
        <v>0</v>
      </c>
      <c r="EL10" s="16">
        <f t="shared" si="56"/>
        <v>0</v>
      </c>
      <c r="EM10" s="16">
        <f t="shared" si="57"/>
        <v>0</v>
      </c>
      <c r="EN10" s="16">
        <f t="shared" si="121"/>
        <v>0</v>
      </c>
      <c r="EO10" s="16">
        <f t="shared" si="122"/>
        <v>0</v>
      </c>
      <c r="EP10" s="16"/>
      <c r="EQ10" s="16">
        <f t="shared" si="58"/>
        <v>0</v>
      </c>
      <c r="ER10" s="16">
        <f t="shared" si="59"/>
        <v>0</v>
      </c>
      <c r="ES10" s="16">
        <f t="shared" si="60"/>
        <v>0</v>
      </c>
      <c r="ET10" s="16">
        <f t="shared" si="123"/>
        <v>0</v>
      </c>
      <c r="EU10" s="16">
        <f t="shared" si="124"/>
        <v>0</v>
      </c>
      <c r="EV10" s="16"/>
      <c r="EW10" s="16">
        <f t="shared" si="61"/>
        <v>0</v>
      </c>
      <c r="EX10" s="16">
        <f t="shared" si="62"/>
        <v>0</v>
      </c>
      <c r="EY10" s="16">
        <f t="shared" si="63"/>
        <v>0</v>
      </c>
      <c r="EZ10" s="16">
        <f t="shared" si="125"/>
        <v>0</v>
      </c>
      <c r="FA10" s="16">
        <f t="shared" si="126"/>
        <v>0</v>
      </c>
      <c r="FB10" s="16"/>
      <c r="FC10" s="16">
        <f t="shared" si="64"/>
        <v>0</v>
      </c>
      <c r="FD10" s="16">
        <f t="shared" si="65"/>
        <v>0</v>
      </c>
      <c r="FE10" s="16">
        <f t="shared" si="66"/>
        <v>0</v>
      </c>
      <c r="FF10" s="16">
        <f t="shared" si="127"/>
        <v>0</v>
      </c>
      <c r="FG10" s="16">
        <f t="shared" si="128"/>
        <v>0</v>
      </c>
      <c r="FH10" s="16"/>
      <c r="FI10" s="16">
        <f t="shared" si="67"/>
        <v>0</v>
      </c>
      <c r="FJ10" s="16">
        <f t="shared" si="68"/>
        <v>0</v>
      </c>
      <c r="FK10" s="16">
        <f t="shared" si="69"/>
        <v>0</v>
      </c>
      <c r="FL10" s="16">
        <f t="shared" si="129"/>
        <v>0</v>
      </c>
      <c r="FM10" s="16">
        <f t="shared" si="130"/>
        <v>0</v>
      </c>
    </row>
    <row r="11" spans="1:169" ht="12">
      <c r="A11" s="1">
        <v>41365</v>
      </c>
      <c r="E11" s="16">
        <f t="shared" si="0"/>
        <v>0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6">
        <f t="shared" si="4"/>
        <v>0</v>
      </c>
      <c r="M11" s="16">
        <f t="shared" si="5"/>
        <v>0</v>
      </c>
      <c r="O11" s="16">
        <f t="shared" si="70"/>
        <v>0</v>
      </c>
      <c r="P11" s="16">
        <f t="shared" si="6"/>
        <v>0</v>
      </c>
      <c r="Q11" s="16">
        <f t="shared" si="7"/>
        <v>0</v>
      </c>
      <c r="R11" s="16">
        <f t="shared" si="8"/>
        <v>0</v>
      </c>
      <c r="S11" s="16">
        <f t="shared" si="9"/>
        <v>0</v>
      </c>
      <c r="U11" s="16">
        <f t="shared" si="71"/>
        <v>0</v>
      </c>
      <c r="V11" s="16">
        <f t="shared" si="10"/>
        <v>0</v>
      </c>
      <c r="W11" s="16">
        <f t="shared" si="11"/>
        <v>0</v>
      </c>
      <c r="X11" s="16">
        <f t="shared" si="72"/>
        <v>0</v>
      </c>
      <c r="Y11" s="16">
        <f t="shared" si="73"/>
        <v>0</v>
      </c>
      <c r="Z11" s="16"/>
      <c r="AA11" s="16">
        <f t="shared" si="74"/>
        <v>0</v>
      </c>
      <c r="AB11" s="16">
        <f t="shared" si="12"/>
        <v>0</v>
      </c>
      <c r="AC11" s="16">
        <f t="shared" si="13"/>
        <v>0</v>
      </c>
      <c r="AD11" s="16">
        <f t="shared" si="75"/>
        <v>0</v>
      </c>
      <c r="AE11" s="16">
        <f t="shared" si="76"/>
        <v>0</v>
      </c>
      <c r="AF11" s="16"/>
      <c r="AG11" s="16">
        <f t="shared" si="77"/>
        <v>0</v>
      </c>
      <c r="AH11" s="16">
        <f t="shared" si="14"/>
        <v>0</v>
      </c>
      <c r="AI11" s="16">
        <f t="shared" si="15"/>
        <v>0</v>
      </c>
      <c r="AJ11" s="16">
        <f t="shared" si="78"/>
        <v>0</v>
      </c>
      <c r="AK11" s="16">
        <f t="shared" si="79"/>
        <v>0</v>
      </c>
      <c r="AL11" s="16"/>
      <c r="AM11" s="16">
        <f t="shared" si="80"/>
        <v>0</v>
      </c>
      <c r="AN11" s="16">
        <f t="shared" si="16"/>
        <v>0</v>
      </c>
      <c r="AO11" s="16">
        <f t="shared" si="17"/>
        <v>0</v>
      </c>
      <c r="AP11" s="16">
        <f t="shared" si="81"/>
        <v>0</v>
      </c>
      <c r="AQ11" s="16">
        <f t="shared" si="82"/>
        <v>0</v>
      </c>
      <c r="AR11" s="16"/>
      <c r="AS11" s="16">
        <f t="shared" si="83"/>
        <v>0</v>
      </c>
      <c r="AT11" s="16">
        <f t="shared" si="18"/>
        <v>0</v>
      </c>
      <c r="AU11" s="16">
        <f t="shared" si="19"/>
        <v>0</v>
      </c>
      <c r="AV11" s="16">
        <f t="shared" si="84"/>
        <v>0</v>
      </c>
      <c r="AW11" s="16">
        <f t="shared" si="85"/>
        <v>0</v>
      </c>
      <c r="AX11" s="16"/>
      <c r="AY11" s="16">
        <f t="shared" si="86"/>
        <v>0</v>
      </c>
      <c r="AZ11" s="16">
        <f t="shared" si="20"/>
        <v>0</v>
      </c>
      <c r="BA11" s="16">
        <f t="shared" si="21"/>
        <v>0</v>
      </c>
      <c r="BB11" s="16">
        <f t="shared" si="87"/>
        <v>0</v>
      </c>
      <c r="BC11" s="16">
        <f t="shared" si="88"/>
        <v>0</v>
      </c>
      <c r="BD11" s="16"/>
      <c r="BE11" s="16">
        <f t="shared" si="89"/>
        <v>0</v>
      </c>
      <c r="BF11" s="16">
        <f t="shared" si="22"/>
        <v>0</v>
      </c>
      <c r="BG11" s="16">
        <f t="shared" si="23"/>
        <v>0</v>
      </c>
      <c r="BH11" s="16">
        <f t="shared" si="90"/>
        <v>0</v>
      </c>
      <c r="BI11" s="16">
        <f t="shared" si="91"/>
        <v>0</v>
      </c>
      <c r="BJ11" s="16"/>
      <c r="BK11" s="16">
        <f t="shared" si="92"/>
        <v>0</v>
      </c>
      <c r="BL11" s="16">
        <f t="shared" si="24"/>
        <v>0</v>
      </c>
      <c r="BM11" s="16">
        <f t="shared" si="25"/>
        <v>0</v>
      </c>
      <c r="BN11" s="16">
        <f t="shared" si="93"/>
        <v>0</v>
      </c>
      <c r="BO11" s="16">
        <f t="shared" si="94"/>
        <v>0</v>
      </c>
      <c r="BP11" s="16"/>
      <c r="BQ11" s="16">
        <f t="shared" si="95"/>
        <v>0</v>
      </c>
      <c r="BR11" s="16">
        <f t="shared" si="26"/>
        <v>0</v>
      </c>
      <c r="BS11" s="16">
        <f t="shared" si="27"/>
        <v>0</v>
      </c>
      <c r="BT11" s="16">
        <f t="shared" si="96"/>
        <v>0</v>
      </c>
      <c r="BU11" s="16">
        <f t="shared" si="97"/>
        <v>0</v>
      </c>
      <c r="BV11" s="16"/>
      <c r="BW11" s="16">
        <f t="shared" si="98"/>
        <v>0</v>
      </c>
      <c r="BX11" s="16">
        <f t="shared" si="28"/>
        <v>0</v>
      </c>
      <c r="BY11" s="16">
        <f t="shared" si="29"/>
        <v>0</v>
      </c>
      <c r="BZ11" s="16">
        <f t="shared" si="99"/>
        <v>0</v>
      </c>
      <c r="CA11" s="16">
        <f t="shared" si="100"/>
        <v>0</v>
      </c>
      <c r="CB11" s="16"/>
      <c r="CC11" s="16">
        <f t="shared" si="101"/>
        <v>0</v>
      </c>
      <c r="CD11" s="16">
        <f t="shared" si="30"/>
        <v>0</v>
      </c>
      <c r="CE11" s="16">
        <f t="shared" si="31"/>
        <v>0</v>
      </c>
      <c r="CF11" s="16">
        <f t="shared" si="102"/>
        <v>0</v>
      </c>
      <c r="CG11" s="16">
        <f t="shared" si="103"/>
        <v>0</v>
      </c>
      <c r="CH11" s="16"/>
      <c r="CI11" s="16">
        <f t="shared" si="104"/>
        <v>0</v>
      </c>
      <c r="CJ11" s="16">
        <f t="shared" si="32"/>
        <v>0</v>
      </c>
      <c r="CK11" s="16">
        <f t="shared" si="33"/>
        <v>0</v>
      </c>
      <c r="CL11" s="16">
        <f t="shared" si="105"/>
        <v>0</v>
      </c>
      <c r="CM11" s="16">
        <f t="shared" si="106"/>
        <v>0</v>
      </c>
      <c r="CN11" s="16"/>
      <c r="CO11" s="16"/>
      <c r="CP11" s="16"/>
      <c r="CQ11" s="16"/>
      <c r="CR11" s="16"/>
      <c r="CS11" s="16"/>
      <c r="CT11" s="16"/>
      <c r="CU11" s="16">
        <f t="shared" si="34"/>
        <v>0</v>
      </c>
      <c r="CV11" s="16">
        <f t="shared" si="35"/>
        <v>0</v>
      </c>
      <c r="CW11" s="16">
        <f t="shared" si="36"/>
        <v>0</v>
      </c>
      <c r="CX11" s="16">
        <f t="shared" si="107"/>
        <v>0</v>
      </c>
      <c r="CY11" s="16">
        <f t="shared" si="108"/>
        <v>0</v>
      </c>
      <c r="CZ11" s="16"/>
      <c r="DA11" s="16">
        <f t="shared" si="37"/>
        <v>0</v>
      </c>
      <c r="DB11" s="16">
        <f t="shared" si="38"/>
        <v>0</v>
      </c>
      <c r="DC11" s="16">
        <f t="shared" si="39"/>
        <v>0</v>
      </c>
      <c r="DD11" s="16">
        <f t="shared" si="109"/>
        <v>0</v>
      </c>
      <c r="DE11" s="16">
        <f t="shared" si="110"/>
        <v>0</v>
      </c>
      <c r="DF11" s="16"/>
      <c r="DG11" s="16">
        <f t="shared" si="40"/>
        <v>0</v>
      </c>
      <c r="DH11" s="16">
        <f t="shared" si="41"/>
        <v>0</v>
      </c>
      <c r="DI11" s="16">
        <f t="shared" si="42"/>
        <v>0</v>
      </c>
      <c r="DJ11" s="16">
        <f t="shared" si="111"/>
        <v>0</v>
      </c>
      <c r="DK11" s="16">
        <f t="shared" si="112"/>
        <v>0</v>
      </c>
      <c r="DL11" s="16"/>
      <c r="DM11" s="16">
        <f t="shared" si="43"/>
        <v>0</v>
      </c>
      <c r="DN11" s="16">
        <f t="shared" si="44"/>
        <v>0</v>
      </c>
      <c r="DO11" s="16">
        <f t="shared" si="45"/>
        <v>0</v>
      </c>
      <c r="DP11" s="16">
        <f t="shared" si="113"/>
        <v>0</v>
      </c>
      <c r="DQ11" s="16">
        <f t="shared" si="114"/>
        <v>0</v>
      </c>
      <c r="DR11" s="16"/>
      <c r="DS11" s="16">
        <f t="shared" si="46"/>
        <v>0</v>
      </c>
      <c r="DT11" s="16">
        <f t="shared" si="47"/>
        <v>0</v>
      </c>
      <c r="DU11" s="16">
        <f t="shared" si="48"/>
        <v>0</v>
      </c>
      <c r="DV11" s="16">
        <f t="shared" si="115"/>
        <v>0</v>
      </c>
      <c r="DW11" s="16">
        <f t="shared" si="116"/>
        <v>0</v>
      </c>
      <c r="DX11" s="16"/>
      <c r="DY11" s="16">
        <f t="shared" si="49"/>
        <v>0</v>
      </c>
      <c r="DZ11" s="16">
        <f t="shared" si="50"/>
        <v>0</v>
      </c>
      <c r="EA11" s="16">
        <f t="shared" si="51"/>
        <v>0</v>
      </c>
      <c r="EB11" s="16">
        <f t="shared" si="117"/>
        <v>0</v>
      </c>
      <c r="EC11" s="16">
        <f t="shared" si="118"/>
        <v>0</v>
      </c>
      <c r="ED11" s="16"/>
      <c r="EE11" s="16">
        <f t="shared" si="52"/>
        <v>0</v>
      </c>
      <c r="EF11" s="16">
        <f t="shared" si="53"/>
        <v>0</v>
      </c>
      <c r="EG11" s="16">
        <f t="shared" si="54"/>
        <v>0</v>
      </c>
      <c r="EH11" s="16">
        <f t="shared" si="119"/>
        <v>0</v>
      </c>
      <c r="EI11" s="16">
        <f t="shared" si="120"/>
        <v>0</v>
      </c>
      <c r="EJ11" s="16"/>
      <c r="EK11" s="16">
        <f t="shared" si="55"/>
        <v>0</v>
      </c>
      <c r="EL11" s="16">
        <f t="shared" si="56"/>
        <v>0</v>
      </c>
      <c r="EM11" s="16">
        <f t="shared" si="57"/>
        <v>0</v>
      </c>
      <c r="EN11" s="16">
        <f t="shared" si="121"/>
        <v>0</v>
      </c>
      <c r="EO11" s="16">
        <f t="shared" si="122"/>
        <v>0</v>
      </c>
      <c r="EP11" s="16"/>
      <c r="EQ11" s="16">
        <f t="shared" si="58"/>
        <v>0</v>
      </c>
      <c r="ER11" s="16">
        <f t="shared" si="59"/>
        <v>0</v>
      </c>
      <c r="ES11" s="16">
        <f t="shared" si="60"/>
        <v>0</v>
      </c>
      <c r="ET11" s="16">
        <f t="shared" si="123"/>
        <v>0</v>
      </c>
      <c r="EU11" s="16">
        <f t="shared" si="124"/>
        <v>0</v>
      </c>
      <c r="EV11" s="16"/>
      <c r="EW11" s="16">
        <f t="shared" si="61"/>
        <v>0</v>
      </c>
      <c r="EX11" s="16">
        <f t="shared" si="62"/>
        <v>0</v>
      </c>
      <c r="EY11" s="16">
        <f t="shared" si="63"/>
        <v>0</v>
      </c>
      <c r="EZ11" s="16">
        <f t="shared" si="125"/>
        <v>0</v>
      </c>
      <c r="FA11" s="16">
        <f t="shared" si="126"/>
        <v>0</v>
      </c>
      <c r="FB11" s="16"/>
      <c r="FC11" s="16">
        <f t="shared" si="64"/>
        <v>0</v>
      </c>
      <c r="FD11" s="16">
        <f t="shared" si="65"/>
        <v>0</v>
      </c>
      <c r="FE11" s="16">
        <f t="shared" si="66"/>
        <v>0</v>
      </c>
      <c r="FF11" s="16">
        <f t="shared" si="127"/>
        <v>0</v>
      </c>
      <c r="FG11" s="16">
        <f t="shared" si="128"/>
        <v>0</v>
      </c>
      <c r="FH11" s="16"/>
      <c r="FI11" s="16">
        <f t="shared" si="67"/>
        <v>0</v>
      </c>
      <c r="FJ11" s="16">
        <f t="shared" si="68"/>
        <v>0</v>
      </c>
      <c r="FK11" s="16">
        <f t="shared" si="69"/>
        <v>0</v>
      </c>
      <c r="FL11" s="16">
        <f t="shared" si="129"/>
        <v>0</v>
      </c>
      <c r="FM11" s="16">
        <f t="shared" si="130"/>
        <v>0</v>
      </c>
    </row>
    <row r="12" spans="1:169" ht="12">
      <c r="A12" s="1">
        <v>41548</v>
      </c>
      <c r="E12" s="16">
        <f t="shared" si="0"/>
        <v>0</v>
      </c>
      <c r="I12" s="16">
        <f t="shared" si="1"/>
        <v>0</v>
      </c>
      <c r="J12" s="16">
        <f t="shared" si="2"/>
        <v>0</v>
      </c>
      <c r="K12" s="16">
        <f t="shared" si="3"/>
        <v>0</v>
      </c>
      <c r="L12" s="16">
        <f t="shared" si="4"/>
        <v>0</v>
      </c>
      <c r="M12" s="16">
        <f t="shared" si="5"/>
        <v>0</v>
      </c>
      <c r="O12" s="16"/>
      <c r="P12" s="16">
        <f t="shared" si="6"/>
        <v>0</v>
      </c>
      <c r="Q12" s="16">
        <f t="shared" si="7"/>
        <v>0</v>
      </c>
      <c r="R12" s="16">
        <f t="shared" si="8"/>
        <v>0</v>
      </c>
      <c r="S12" s="16">
        <f t="shared" si="9"/>
        <v>0</v>
      </c>
      <c r="U12" s="16"/>
      <c r="V12" s="16">
        <f t="shared" si="10"/>
        <v>0</v>
      </c>
      <c r="W12" s="16">
        <f t="shared" si="11"/>
        <v>0</v>
      </c>
      <c r="X12" s="16">
        <f t="shared" si="72"/>
        <v>0</v>
      </c>
      <c r="Y12" s="16">
        <f t="shared" si="73"/>
        <v>0</v>
      </c>
      <c r="Z12" s="16"/>
      <c r="AA12" s="16"/>
      <c r="AB12" s="16">
        <f t="shared" si="12"/>
        <v>0</v>
      </c>
      <c r="AC12" s="16">
        <f t="shared" si="13"/>
        <v>0</v>
      </c>
      <c r="AD12" s="16">
        <f t="shared" si="75"/>
        <v>0</v>
      </c>
      <c r="AE12" s="16">
        <f t="shared" si="76"/>
        <v>0</v>
      </c>
      <c r="AF12" s="16"/>
      <c r="AG12" s="16"/>
      <c r="AH12" s="16">
        <f t="shared" si="14"/>
        <v>0</v>
      </c>
      <c r="AI12" s="16">
        <f t="shared" si="15"/>
        <v>0</v>
      </c>
      <c r="AJ12" s="16">
        <f t="shared" si="78"/>
        <v>0</v>
      </c>
      <c r="AK12" s="16">
        <f t="shared" si="79"/>
        <v>0</v>
      </c>
      <c r="AL12" s="16"/>
      <c r="AM12" s="16"/>
      <c r="AN12" s="16">
        <f t="shared" si="16"/>
        <v>0</v>
      </c>
      <c r="AO12" s="16">
        <f t="shared" si="17"/>
        <v>0</v>
      </c>
      <c r="AP12" s="16">
        <f t="shared" si="81"/>
        <v>0</v>
      </c>
      <c r="AQ12" s="16">
        <f t="shared" si="82"/>
        <v>0</v>
      </c>
      <c r="AR12" s="16"/>
      <c r="AS12" s="16"/>
      <c r="AT12" s="16">
        <f t="shared" si="18"/>
        <v>0</v>
      </c>
      <c r="AU12" s="16">
        <f t="shared" si="19"/>
        <v>0</v>
      </c>
      <c r="AV12" s="16">
        <f t="shared" si="84"/>
        <v>0</v>
      </c>
      <c r="AW12" s="16">
        <f t="shared" si="85"/>
        <v>0</v>
      </c>
      <c r="AX12" s="16"/>
      <c r="AY12" s="16"/>
      <c r="AZ12" s="16">
        <f t="shared" si="20"/>
        <v>0</v>
      </c>
      <c r="BA12" s="16">
        <f t="shared" si="21"/>
        <v>0</v>
      </c>
      <c r="BB12" s="16">
        <f t="shared" si="87"/>
        <v>0</v>
      </c>
      <c r="BC12" s="16">
        <f t="shared" si="88"/>
        <v>0</v>
      </c>
      <c r="BD12" s="16"/>
      <c r="BE12" s="16"/>
      <c r="BF12" s="16">
        <f t="shared" si="22"/>
        <v>0</v>
      </c>
      <c r="BG12" s="16">
        <f t="shared" si="23"/>
        <v>0</v>
      </c>
      <c r="BH12" s="16">
        <f t="shared" si="90"/>
        <v>0</v>
      </c>
      <c r="BI12" s="16">
        <f t="shared" si="91"/>
        <v>0</v>
      </c>
      <c r="BJ12" s="16"/>
      <c r="BK12" s="16"/>
      <c r="BL12" s="16">
        <f t="shared" si="24"/>
        <v>0</v>
      </c>
      <c r="BM12" s="16">
        <f t="shared" si="25"/>
        <v>0</v>
      </c>
      <c r="BN12" s="16">
        <f t="shared" si="93"/>
        <v>0</v>
      </c>
      <c r="BO12" s="16">
        <f t="shared" si="94"/>
        <v>0</v>
      </c>
      <c r="BP12" s="16"/>
      <c r="BQ12" s="16"/>
      <c r="BR12" s="16">
        <f t="shared" si="26"/>
        <v>0</v>
      </c>
      <c r="BS12" s="16">
        <f t="shared" si="27"/>
        <v>0</v>
      </c>
      <c r="BT12" s="16">
        <f t="shared" si="96"/>
        <v>0</v>
      </c>
      <c r="BU12" s="16">
        <f t="shared" si="97"/>
        <v>0</v>
      </c>
      <c r="BV12" s="16"/>
      <c r="BW12" s="16"/>
      <c r="BX12" s="16">
        <f t="shared" si="28"/>
        <v>0</v>
      </c>
      <c r="BY12" s="16">
        <f t="shared" si="29"/>
        <v>0</v>
      </c>
      <c r="BZ12" s="16">
        <f t="shared" si="99"/>
        <v>0</v>
      </c>
      <c r="CA12" s="16">
        <f t="shared" si="100"/>
        <v>0</v>
      </c>
      <c r="CB12" s="16"/>
      <c r="CC12" s="16"/>
      <c r="CD12" s="16">
        <f t="shared" si="30"/>
        <v>0</v>
      </c>
      <c r="CE12" s="16">
        <f t="shared" si="31"/>
        <v>0</v>
      </c>
      <c r="CF12" s="16">
        <f t="shared" si="102"/>
        <v>0</v>
      </c>
      <c r="CG12" s="16">
        <f t="shared" si="103"/>
        <v>0</v>
      </c>
      <c r="CH12" s="16"/>
      <c r="CI12" s="16"/>
      <c r="CJ12" s="16">
        <f t="shared" si="32"/>
        <v>0</v>
      </c>
      <c r="CK12" s="16">
        <f t="shared" si="33"/>
        <v>0</v>
      </c>
      <c r="CL12" s="16">
        <f t="shared" si="105"/>
        <v>0</v>
      </c>
      <c r="CM12" s="16">
        <f t="shared" si="106"/>
        <v>0</v>
      </c>
      <c r="CN12" s="16"/>
      <c r="CO12" s="16"/>
      <c r="CP12" s="16"/>
      <c r="CQ12" s="16"/>
      <c r="CR12" s="16"/>
      <c r="CS12" s="16"/>
      <c r="CT12" s="16"/>
      <c r="CU12" s="16">
        <f t="shared" si="34"/>
        <v>0</v>
      </c>
      <c r="CV12" s="16">
        <f t="shared" si="35"/>
        <v>0</v>
      </c>
      <c r="CW12" s="16">
        <f t="shared" si="36"/>
        <v>0</v>
      </c>
      <c r="CX12" s="16">
        <f t="shared" si="107"/>
        <v>0</v>
      </c>
      <c r="CY12" s="16">
        <f t="shared" si="108"/>
        <v>0</v>
      </c>
      <c r="CZ12" s="16"/>
      <c r="DA12" s="16">
        <f t="shared" si="37"/>
        <v>0</v>
      </c>
      <c r="DB12" s="16">
        <f t="shared" si="38"/>
        <v>0</v>
      </c>
      <c r="DC12" s="16">
        <f t="shared" si="39"/>
        <v>0</v>
      </c>
      <c r="DD12" s="16">
        <f t="shared" si="109"/>
        <v>0</v>
      </c>
      <c r="DE12" s="16">
        <f t="shared" si="110"/>
        <v>0</v>
      </c>
      <c r="DF12" s="16"/>
      <c r="DG12" s="16">
        <f t="shared" si="40"/>
        <v>0</v>
      </c>
      <c r="DH12" s="16">
        <f t="shared" si="41"/>
        <v>0</v>
      </c>
      <c r="DI12" s="16">
        <f t="shared" si="42"/>
        <v>0</v>
      </c>
      <c r="DJ12" s="16">
        <f t="shared" si="111"/>
        <v>0</v>
      </c>
      <c r="DK12" s="16">
        <f t="shared" si="112"/>
        <v>0</v>
      </c>
      <c r="DL12" s="16"/>
      <c r="DM12" s="16">
        <f t="shared" si="43"/>
        <v>0</v>
      </c>
      <c r="DN12" s="16">
        <f t="shared" si="44"/>
        <v>0</v>
      </c>
      <c r="DO12" s="16">
        <f t="shared" si="45"/>
        <v>0</v>
      </c>
      <c r="DP12" s="16">
        <f t="shared" si="113"/>
        <v>0</v>
      </c>
      <c r="DQ12" s="16">
        <f t="shared" si="114"/>
        <v>0</v>
      </c>
      <c r="DR12" s="16"/>
      <c r="DS12" s="16">
        <f t="shared" si="46"/>
        <v>0</v>
      </c>
      <c r="DT12" s="16">
        <f t="shared" si="47"/>
        <v>0</v>
      </c>
      <c r="DU12" s="16">
        <f t="shared" si="48"/>
        <v>0</v>
      </c>
      <c r="DV12" s="16">
        <f t="shared" si="115"/>
        <v>0</v>
      </c>
      <c r="DW12" s="16">
        <f t="shared" si="116"/>
        <v>0</v>
      </c>
      <c r="DX12" s="16"/>
      <c r="DY12" s="16">
        <f t="shared" si="49"/>
        <v>0</v>
      </c>
      <c r="DZ12" s="16">
        <f t="shared" si="50"/>
        <v>0</v>
      </c>
      <c r="EA12" s="16">
        <f t="shared" si="51"/>
        <v>0</v>
      </c>
      <c r="EB12" s="16">
        <f t="shared" si="117"/>
        <v>0</v>
      </c>
      <c r="EC12" s="16">
        <f t="shared" si="118"/>
        <v>0</v>
      </c>
      <c r="ED12" s="16"/>
      <c r="EE12" s="16">
        <f t="shared" si="52"/>
        <v>0</v>
      </c>
      <c r="EF12" s="16">
        <f t="shared" si="53"/>
        <v>0</v>
      </c>
      <c r="EG12" s="16">
        <f t="shared" si="54"/>
        <v>0</v>
      </c>
      <c r="EH12" s="16">
        <f t="shared" si="119"/>
        <v>0</v>
      </c>
      <c r="EI12" s="16">
        <f t="shared" si="120"/>
        <v>0</v>
      </c>
      <c r="EJ12" s="16"/>
      <c r="EK12" s="16">
        <f t="shared" si="55"/>
        <v>0</v>
      </c>
      <c r="EL12" s="16">
        <f t="shared" si="56"/>
        <v>0</v>
      </c>
      <c r="EM12" s="16">
        <f t="shared" si="57"/>
        <v>0</v>
      </c>
      <c r="EN12" s="16">
        <f t="shared" si="121"/>
        <v>0</v>
      </c>
      <c r="EO12" s="16">
        <f t="shared" si="122"/>
        <v>0</v>
      </c>
      <c r="EP12" s="16"/>
      <c r="EQ12" s="16">
        <f t="shared" si="58"/>
        <v>0</v>
      </c>
      <c r="ER12" s="16">
        <f t="shared" si="59"/>
        <v>0</v>
      </c>
      <c r="ES12" s="16">
        <f t="shared" si="60"/>
        <v>0</v>
      </c>
      <c r="ET12" s="16">
        <f t="shared" si="123"/>
        <v>0</v>
      </c>
      <c r="EU12" s="16">
        <f t="shared" si="124"/>
        <v>0</v>
      </c>
      <c r="EV12" s="16"/>
      <c r="EW12" s="16">
        <f t="shared" si="61"/>
        <v>0</v>
      </c>
      <c r="EX12" s="16">
        <f t="shared" si="62"/>
        <v>0</v>
      </c>
      <c r="EY12" s="16">
        <f t="shared" si="63"/>
        <v>0</v>
      </c>
      <c r="EZ12" s="16">
        <f t="shared" si="125"/>
        <v>0</v>
      </c>
      <c r="FA12" s="16">
        <f t="shared" si="126"/>
        <v>0</v>
      </c>
      <c r="FB12" s="16"/>
      <c r="FC12" s="16">
        <f t="shared" si="64"/>
        <v>0</v>
      </c>
      <c r="FD12" s="16">
        <f t="shared" si="65"/>
        <v>0</v>
      </c>
      <c r="FE12" s="16">
        <f t="shared" si="66"/>
        <v>0</v>
      </c>
      <c r="FF12" s="16">
        <f t="shared" si="127"/>
        <v>0</v>
      </c>
      <c r="FG12" s="16">
        <f t="shared" si="128"/>
        <v>0</v>
      </c>
      <c r="FH12" s="16"/>
      <c r="FI12" s="16">
        <f t="shared" si="67"/>
        <v>0</v>
      </c>
      <c r="FJ12" s="16">
        <f t="shared" si="68"/>
        <v>0</v>
      </c>
      <c r="FK12" s="16">
        <f t="shared" si="69"/>
        <v>0</v>
      </c>
      <c r="FL12" s="16">
        <f t="shared" si="129"/>
        <v>0</v>
      </c>
      <c r="FM12" s="16">
        <f t="shared" si="130"/>
        <v>0</v>
      </c>
    </row>
    <row r="13" spans="1:169" ht="12">
      <c r="A13" s="1">
        <v>41730</v>
      </c>
      <c r="E13" s="16">
        <f t="shared" si="0"/>
        <v>0</v>
      </c>
      <c r="I13" s="16">
        <f t="shared" si="1"/>
        <v>0</v>
      </c>
      <c r="J13" s="16">
        <f t="shared" si="2"/>
        <v>0</v>
      </c>
      <c r="K13" s="16">
        <f t="shared" si="3"/>
        <v>0</v>
      </c>
      <c r="L13" s="16">
        <f t="shared" si="4"/>
        <v>0</v>
      </c>
      <c r="M13" s="16">
        <f t="shared" si="5"/>
        <v>0</v>
      </c>
      <c r="O13" s="16">
        <f t="shared" si="70"/>
        <v>0</v>
      </c>
      <c r="P13" s="16">
        <f t="shared" si="6"/>
        <v>0</v>
      </c>
      <c r="Q13" s="16">
        <f t="shared" si="7"/>
        <v>0</v>
      </c>
      <c r="R13" s="16">
        <f t="shared" si="8"/>
        <v>0</v>
      </c>
      <c r="S13" s="16">
        <f t="shared" si="9"/>
        <v>0</v>
      </c>
      <c r="U13" s="16">
        <f t="shared" si="71"/>
        <v>0</v>
      </c>
      <c r="V13" s="16">
        <f t="shared" si="10"/>
        <v>0</v>
      </c>
      <c r="W13" s="16">
        <f t="shared" si="11"/>
        <v>0</v>
      </c>
      <c r="X13" s="16">
        <f t="shared" si="72"/>
        <v>0</v>
      </c>
      <c r="Y13" s="16">
        <f t="shared" si="73"/>
        <v>0</v>
      </c>
      <c r="Z13" s="16"/>
      <c r="AA13" s="16">
        <f t="shared" si="74"/>
        <v>0</v>
      </c>
      <c r="AB13" s="16">
        <f t="shared" si="12"/>
        <v>0</v>
      </c>
      <c r="AC13" s="16">
        <f t="shared" si="13"/>
        <v>0</v>
      </c>
      <c r="AD13" s="16">
        <f t="shared" si="75"/>
        <v>0</v>
      </c>
      <c r="AE13" s="16">
        <f t="shared" si="76"/>
        <v>0</v>
      </c>
      <c r="AF13" s="16"/>
      <c r="AG13" s="16">
        <f t="shared" si="77"/>
        <v>0</v>
      </c>
      <c r="AH13" s="16">
        <f t="shared" si="14"/>
        <v>0</v>
      </c>
      <c r="AI13" s="16">
        <f t="shared" si="15"/>
        <v>0</v>
      </c>
      <c r="AJ13" s="16">
        <f t="shared" si="78"/>
        <v>0</v>
      </c>
      <c r="AK13" s="16">
        <f t="shared" si="79"/>
        <v>0</v>
      </c>
      <c r="AL13" s="16"/>
      <c r="AM13" s="16">
        <f t="shared" si="80"/>
        <v>0</v>
      </c>
      <c r="AN13" s="16">
        <f t="shared" si="16"/>
        <v>0</v>
      </c>
      <c r="AO13" s="16">
        <f t="shared" si="17"/>
        <v>0</v>
      </c>
      <c r="AP13" s="16">
        <f t="shared" si="81"/>
        <v>0</v>
      </c>
      <c r="AQ13" s="16">
        <f t="shared" si="82"/>
        <v>0</v>
      </c>
      <c r="AR13" s="16"/>
      <c r="AS13" s="16">
        <f t="shared" si="83"/>
        <v>0</v>
      </c>
      <c r="AT13" s="16">
        <f t="shared" si="18"/>
        <v>0</v>
      </c>
      <c r="AU13" s="16">
        <f t="shared" si="19"/>
        <v>0</v>
      </c>
      <c r="AV13" s="16">
        <f t="shared" si="84"/>
        <v>0</v>
      </c>
      <c r="AW13" s="16">
        <f t="shared" si="85"/>
        <v>0</v>
      </c>
      <c r="AX13" s="16"/>
      <c r="AY13" s="16">
        <f t="shared" si="86"/>
        <v>0</v>
      </c>
      <c r="AZ13" s="16">
        <f t="shared" si="20"/>
        <v>0</v>
      </c>
      <c r="BA13" s="16">
        <f t="shared" si="21"/>
        <v>0</v>
      </c>
      <c r="BB13" s="16">
        <f t="shared" si="87"/>
        <v>0</v>
      </c>
      <c r="BC13" s="16">
        <f t="shared" si="88"/>
        <v>0</v>
      </c>
      <c r="BD13" s="16"/>
      <c r="BE13" s="16">
        <f t="shared" si="89"/>
        <v>0</v>
      </c>
      <c r="BF13" s="16">
        <f t="shared" si="22"/>
        <v>0</v>
      </c>
      <c r="BG13" s="16">
        <f t="shared" si="23"/>
        <v>0</v>
      </c>
      <c r="BH13" s="16">
        <f t="shared" si="90"/>
        <v>0</v>
      </c>
      <c r="BI13" s="16">
        <f t="shared" si="91"/>
        <v>0</v>
      </c>
      <c r="BJ13" s="16"/>
      <c r="BK13" s="16">
        <f t="shared" si="92"/>
        <v>0</v>
      </c>
      <c r="BL13" s="16">
        <f t="shared" si="24"/>
        <v>0</v>
      </c>
      <c r="BM13" s="16">
        <f t="shared" si="25"/>
        <v>0</v>
      </c>
      <c r="BN13" s="16">
        <f t="shared" si="93"/>
        <v>0</v>
      </c>
      <c r="BO13" s="16">
        <f t="shared" si="94"/>
        <v>0</v>
      </c>
      <c r="BP13" s="16"/>
      <c r="BQ13" s="16">
        <f t="shared" si="95"/>
        <v>0</v>
      </c>
      <c r="BR13" s="16">
        <f t="shared" si="26"/>
        <v>0</v>
      </c>
      <c r="BS13" s="16">
        <f t="shared" si="27"/>
        <v>0</v>
      </c>
      <c r="BT13" s="16">
        <f t="shared" si="96"/>
        <v>0</v>
      </c>
      <c r="BU13" s="16">
        <f t="shared" si="97"/>
        <v>0</v>
      </c>
      <c r="BV13" s="16"/>
      <c r="BW13" s="16">
        <f t="shared" si="98"/>
        <v>0</v>
      </c>
      <c r="BX13" s="16">
        <f t="shared" si="28"/>
        <v>0</v>
      </c>
      <c r="BY13" s="16">
        <f t="shared" si="29"/>
        <v>0</v>
      </c>
      <c r="BZ13" s="16">
        <f t="shared" si="99"/>
        <v>0</v>
      </c>
      <c r="CA13" s="16">
        <f t="shared" si="100"/>
        <v>0</v>
      </c>
      <c r="CB13" s="16"/>
      <c r="CC13" s="16">
        <f t="shared" si="101"/>
        <v>0</v>
      </c>
      <c r="CD13" s="16">
        <f t="shared" si="30"/>
        <v>0</v>
      </c>
      <c r="CE13" s="16">
        <f t="shared" si="31"/>
        <v>0</v>
      </c>
      <c r="CF13" s="16">
        <f t="shared" si="102"/>
        <v>0</v>
      </c>
      <c r="CG13" s="16">
        <f t="shared" si="103"/>
        <v>0</v>
      </c>
      <c r="CH13" s="16"/>
      <c r="CI13" s="16">
        <f t="shared" si="104"/>
        <v>0</v>
      </c>
      <c r="CJ13" s="16">
        <f t="shared" si="32"/>
        <v>0</v>
      </c>
      <c r="CK13" s="16">
        <f t="shared" si="33"/>
        <v>0</v>
      </c>
      <c r="CL13" s="16">
        <f t="shared" si="105"/>
        <v>0</v>
      </c>
      <c r="CM13" s="16">
        <f t="shared" si="106"/>
        <v>0</v>
      </c>
      <c r="CN13" s="16"/>
      <c r="CO13" s="16"/>
      <c r="CP13" s="16"/>
      <c r="CQ13" s="16"/>
      <c r="CR13" s="16"/>
      <c r="CS13" s="16"/>
      <c r="CT13" s="16"/>
      <c r="CU13" s="16">
        <f t="shared" si="34"/>
        <v>0</v>
      </c>
      <c r="CV13" s="16">
        <f t="shared" si="35"/>
        <v>0</v>
      </c>
      <c r="CW13" s="16">
        <f t="shared" si="36"/>
        <v>0</v>
      </c>
      <c r="CX13" s="16">
        <f t="shared" si="107"/>
        <v>0</v>
      </c>
      <c r="CY13" s="16">
        <f t="shared" si="108"/>
        <v>0</v>
      </c>
      <c r="CZ13" s="16"/>
      <c r="DA13" s="16">
        <f t="shared" si="37"/>
        <v>0</v>
      </c>
      <c r="DB13" s="16">
        <f t="shared" si="38"/>
        <v>0</v>
      </c>
      <c r="DC13" s="16">
        <f t="shared" si="39"/>
        <v>0</v>
      </c>
      <c r="DD13" s="16">
        <f t="shared" si="109"/>
        <v>0</v>
      </c>
      <c r="DE13" s="16">
        <f t="shared" si="110"/>
        <v>0</v>
      </c>
      <c r="DF13" s="16"/>
      <c r="DG13" s="16">
        <f t="shared" si="40"/>
        <v>0</v>
      </c>
      <c r="DH13" s="16">
        <f t="shared" si="41"/>
        <v>0</v>
      </c>
      <c r="DI13" s="16">
        <f t="shared" si="42"/>
        <v>0</v>
      </c>
      <c r="DJ13" s="16">
        <f t="shared" si="111"/>
        <v>0</v>
      </c>
      <c r="DK13" s="16">
        <f t="shared" si="112"/>
        <v>0</v>
      </c>
      <c r="DL13" s="16"/>
      <c r="DM13" s="16">
        <f t="shared" si="43"/>
        <v>0</v>
      </c>
      <c r="DN13" s="16">
        <f t="shared" si="44"/>
        <v>0</v>
      </c>
      <c r="DO13" s="16">
        <f t="shared" si="45"/>
        <v>0</v>
      </c>
      <c r="DP13" s="16">
        <f t="shared" si="113"/>
        <v>0</v>
      </c>
      <c r="DQ13" s="16">
        <f t="shared" si="114"/>
        <v>0</v>
      </c>
      <c r="DR13" s="16"/>
      <c r="DS13" s="16">
        <f t="shared" si="46"/>
        <v>0</v>
      </c>
      <c r="DT13" s="16">
        <f t="shared" si="47"/>
        <v>0</v>
      </c>
      <c r="DU13" s="16">
        <f t="shared" si="48"/>
        <v>0</v>
      </c>
      <c r="DV13" s="16">
        <f t="shared" si="115"/>
        <v>0</v>
      </c>
      <c r="DW13" s="16">
        <f t="shared" si="116"/>
        <v>0</v>
      </c>
      <c r="DX13" s="16"/>
      <c r="DY13" s="16">
        <f t="shared" si="49"/>
        <v>0</v>
      </c>
      <c r="DZ13" s="16">
        <f t="shared" si="50"/>
        <v>0</v>
      </c>
      <c r="EA13" s="16">
        <f t="shared" si="51"/>
        <v>0</v>
      </c>
      <c r="EB13" s="16">
        <f t="shared" si="117"/>
        <v>0</v>
      </c>
      <c r="EC13" s="16">
        <f t="shared" si="118"/>
        <v>0</v>
      </c>
      <c r="ED13" s="16"/>
      <c r="EE13" s="16">
        <f t="shared" si="52"/>
        <v>0</v>
      </c>
      <c r="EF13" s="16">
        <f t="shared" si="53"/>
        <v>0</v>
      </c>
      <c r="EG13" s="16">
        <f t="shared" si="54"/>
        <v>0</v>
      </c>
      <c r="EH13" s="16">
        <f t="shared" si="119"/>
        <v>0</v>
      </c>
      <c r="EI13" s="16">
        <f t="shared" si="120"/>
        <v>0</v>
      </c>
      <c r="EJ13" s="16"/>
      <c r="EK13" s="16">
        <f t="shared" si="55"/>
        <v>0</v>
      </c>
      <c r="EL13" s="16">
        <f t="shared" si="56"/>
        <v>0</v>
      </c>
      <c r="EM13" s="16">
        <f t="shared" si="57"/>
        <v>0</v>
      </c>
      <c r="EN13" s="16">
        <f t="shared" si="121"/>
        <v>0</v>
      </c>
      <c r="EO13" s="16">
        <f t="shared" si="122"/>
        <v>0</v>
      </c>
      <c r="EP13" s="16"/>
      <c r="EQ13" s="16">
        <f t="shared" si="58"/>
        <v>0</v>
      </c>
      <c r="ER13" s="16">
        <f t="shared" si="59"/>
        <v>0</v>
      </c>
      <c r="ES13" s="16">
        <f t="shared" si="60"/>
        <v>0</v>
      </c>
      <c r="ET13" s="16">
        <f t="shared" si="123"/>
        <v>0</v>
      </c>
      <c r="EU13" s="16">
        <f t="shared" si="124"/>
        <v>0</v>
      </c>
      <c r="EV13" s="16"/>
      <c r="EW13" s="16">
        <f t="shared" si="61"/>
        <v>0</v>
      </c>
      <c r="EX13" s="16">
        <f t="shared" si="62"/>
        <v>0</v>
      </c>
      <c r="EY13" s="16">
        <f t="shared" si="63"/>
        <v>0</v>
      </c>
      <c r="EZ13" s="16">
        <f t="shared" si="125"/>
        <v>0</v>
      </c>
      <c r="FA13" s="16">
        <f t="shared" si="126"/>
        <v>0</v>
      </c>
      <c r="FB13" s="16"/>
      <c r="FC13" s="16">
        <f t="shared" si="64"/>
        <v>0</v>
      </c>
      <c r="FD13" s="16">
        <f t="shared" si="65"/>
        <v>0</v>
      </c>
      <c r="FE13" s="16">
        <f t="shared" si="66"/>
        <v>0</v>
      </c>
      <c r="FF13" s="16">
        <f t="shared" si="127"/>
        <v>0</v>
      </c>
      <c r="FG13" s="16">
        <f t="shared" si="128"/>
        <v>0</v>
      </c>
      <c r="FH13" s="16"/>
      <c r="FI13" s="16">
        <f t="shared" si="67"/>
        <v>0</v>
      </c>
      <c r="FJ13" s="16">
        <f t="shared" si="68"/>
        <v>0</v>
      </c>
      <c r="FK13" s="16">
        <f t="shared" si="69"/>
        <v>0</v>
      </c>
      <c r="FL13" s="16">
        <f t="shared" si="129"/>
        <v>0</v>
      </c>
      <c r="FM13" s="16">
        <f t="shared" si="130"/>
        <v>0</v>
      </c>
    </row>
    <row r="14" spans="1:169" ht="12">
      <c r="A14" s="1">
        <v>41913</v>
      </c>
      <c r="E14" s="16">
        <f t="shared" si="0"/>
        <v>0</v>
      </c>
      <c r="I14" s="16">
        <f t="shared" si="1"/>
        <v>0</v>
      </c>
      <c r="J14" s="16">
        <f t="shared" si="2"/>
        <v>0</v>
      </c>
      <c r="K14" s="16">
        <f t="shared" si="3"/>
        <v>0</v>
      </c>
      <c r="L14" s="16">
        <f t="shared" si="4"/>
        <v>0</v>
      </c>
      <c r="M14" s="16">
        <f t="shared" si="5"/>
        <v>0</v>
      </c>
      <c r="O14" s="16"/>
      <c r="P14" s="16">
        <f t="shared" si="6"/>
        <v>0</v>
      </c>
      <c r="Q14" s="16">
        <f t="shared" si="7"/>
        <v>0</v>
      </c>
      <c r="R14" s="16">
        <f t="shared" si="8"/>
        <v>0</v>
      </c>
      <c r="S14" s="16">
        <f t="shared" si="9"/>
        <v>0</v>
      </c>
      <c r="U14" s="16"/>
      <c r="V14" s="16">
        <f t="shared" si="10"/>
        <v>0</v>
      </c>
      <c r="W14" s="16">
        <f t="shared" si="11"/>
        <v>0</v>
      </c>
      <c r="X14" s="16">
        <f t="shared" si="72"/>
        <v>0</v>
      </c>
      <c r="Y14" s="16">
        <f t="shared" si="73"/>
        <v>0</v>
      </c>
      <c r="Z14" s="16"/>
      <c r="AA14" s="16"/>
      <c r="AB14" s="16">
        <f t="shared" si="12"/>
        <v>0</v>
      </c>
      <c r="AC14" s="16">
        <f t="shared" si="13"/>
        <v>0</v>
      </c>
      <c r="AD14" s="16">
        <f t="shared" si="75"/>
        <v>0</v>
      </c>
      <c r="AE14" s="16">
        <f t="shared" si="76"/>
        <v>0</v>
      </c>
      <c r="AF14" s="16"/>
      <c r="AG14" s="16"/>
      <c r="AH14" s="16">
        <f t="shared" si="14"/>
        <v>0</v>
      </c>
      <c r="AI14" s="16">
        <f t="shared" si="15"/>
        <v>0</v>
      </c>
      <c r="AJ14" s="16">
        <f t="shared" si="78"/>
        <v>0</v>
      </c>
      <c r="AK14" s="16">
        <f t="shared" si="79"/>
        <v>0</v>
      </c>
      <c r="AL14" s="16"/>
      <c r="AM14" s="16"/>
      <c r="AN14" s="16">
        <f t="shared" si="16"/>
        <v>0</v>
      </c>
      <c r="AO14" s="16">
        <f t="shared" si="17"/>
        <v>0</v>
      </c>
      <c r="AP14" s="16">
        <f t="shared" si="81"/>
        <v>0</v>
      </c>
      <c r="AQ14" s="16">
        <f t="shared" si="82"/>
        <v>0</v>
      </c>
      <c r="AR14" s="16"/>
      <c r="AS14" s="16"/>
      <c r="AT14" s="16">
        <f t="shared" si="18"/>
        <v>0</v>
      </c>
      <c r="AU14" s="16">
        <f t="shared" si="19"/>
        <v>0</v>
      </c>
      <c r="AV14" s="16">
        <f t="shared" si="84"/>
        <v>0</v>
      </c>
      <c r="AW14" s="16">
        <f t="shared" si="85"/>
        <v>0</v>
      </c>
      <c r="AX14" s="16"/>
      <c r="AY14" s="16"/>
      <c r="AZ14" s="16">
        <f t="shared" si="20"/>
        <v>0</v>
      </c>
      <c r="BA14" s="16">
        <f t="shared" si="21"/>
        <v>0</v>
      </c>
      <c r="BB14" s="16">
        <f t="shared" si="87"/>
        <v>0</v>
      </c>
      <c r="BC14" s="16">
        <f t="shared" si="88"/>
        <v>0</v>
      </c>
      <c r="BD14" s="16"/>
      <c r="BE14" s="16"/>
      <c r="BF14" s="16">
        <f t="shared" si="22"/>
        <v>0</v>
      </c>
      <c r="BG14" s="16">
        <f t="shared" si="23"/>
        <v>0</v>
      </c>
      <c r="BH14" s="16">
        <f t="shared" si="90"/>
        <v>0</v>
      </c>
      <c r="BI14" s="16">
        <f t="shared" si="91"/>
        <v>0</v>
      </c>
      <c r="BJ14" s="16"/>
      <c r="BK14" s="16"/>
      <c r="BL14" s="16">
        <f t="shared" si="24"/>
        <v>0</v>
      </c>
      <c r="BM14" s="16">
        <f t="shared" si="25"/>
        <v>0</v>
      </c>
      <c r="BN14" s="16">
        <f t="shared" si="93"/>
        <v>0</v>
      </c>
      <c r="BO14" s="16">
        <f t="shared" si="94"/>
        <v>0</v>
      </c>
      <c r="BP14" s="16"/>
      <c r="BQ14" s="16"/>
      <c r="BR14" s="16">
        <f t="shared" si="26"/>
        <v>0</v>
      </c>
      <c r="BS14" s="16">
        <f t="shared" si="27"/>
        <v>0</v>
      </c>
      <c r="BT14" s="16">
        <f t="shared" si="96"/>
        <v>0</v>
      </c>
      <c r="BU14" s="16">
        <f t="shared" si="97"/>
        <v>0</v>
      </c>
      <c r="BV14" s="16"/>
      <c r="BW14" s="16"/>
      <c r="BX14" s="16">
        <f t="shared" si="28"/>
        <v>0</v>
      </c>
      <c r="BY14" s="16">
        <f t="shared" si="29"/>
        <v>0</v>
      </c>
      <c r="BZ14" s="16">
        <f t="shared" si="99"/>
        <v>0</v>
      </c>
      <c r="CA14" s="16">
        <f t="shared" si="100"/>
        <v>0</v>
      </c>
      <c r="CB14" s="16"/>
      <c r="CC14" s="16"/>
      <c r="CD14" s="16">
        <f t="shared" si="30"/>
        <v>0</v>
      </c>
      <c r="CE14" s="16">
        <f t="shared" si="31"/>
        <v>0</v>
      </c>
      <c r="CF14" s="16">
        <f t="shared" si="102"/>
        <v>0</v>
      </c>
      <c r="CG14" s="16">
        <f t="shared" si="103"/>
        <v>0</v>
      </c>
      <c r="CH14" s="16"/>
      <c r="CI14" s="16"/>
      <c r="CJ14" s="16">
        <f t="shared" si="32"/>
        <v>0</v>
      </c>
      <c r="CK14" s="16">
        <f t="shared" si="33"/>
        <v>0</v>
      </c>
      <c r="CL14" s="16">
        <f t="shared" si="105"/>
        <v>0</v>
      </c>
      <c r="CM14" s="16">
        <f t="shared" si="106"/>
        <v>0</v>
      </c>
      <c r="CN14" s="16"/>
      <c r="CO14" s="16"/>
      <c r="CP14" s="16"/>
      <c r="CQ14" s="16"/>
      <c r="CR14" s="16"/>
      <c r="CS14" s="16"/>
      <c r="CT14" s="16"/>
      <c r="CU14" s="16">
        <f t="shared" si="34"/>
        <v>0</v>
      </c>
      <c r="CV14" s="16">
        <f t="shared" si="35"/>
        <v>0</v>
      </c>
      <c r="CW14" s="16">
        <f t="shared" si="36"/>
        <v>0</v>
      </c>
      <c r="CX14" s="16">
        <f t="shared" si="107"/>
        <v>0</v>
      </c>
      <c r="CY14" s="16">
        <f t="shared" si="108"/>
        <v>0</v>
      </c>
      <c r="CZ14" s="16"/>
      <c r="DA14" s="16">
        <f t="shared" si="37"/>
        <v>0</v>
      </c>
      <c r="DB14" s="16">
        <f t="shared" si="38"/>
        <v>0</v>
      </c>
      <c r="DC14" s="16">
        <f t="shared" si="39"/>
        <v>0</v>
      </c>
      <c r="DD14" s="16">
        <f t="shared" si="109"/>
        <v>0</v>
      </c>
      <c r="DE14" s="16">
        <f t="shared" si="110"/>
        <v>0</v>
      </c>
      <c r="DF14" s="16"/>
      <c r="DG14" s="16">
        <f t="shared" si="40"/>
        <v>0</v>
      </c>
      <c r="DH14" s="16">
        <f t="shared" si="41"/>
        <v>0</v>
      </c>
      <c r="DI14" s="16">
        <f t="shared" si="42"/>
        <v>0</v>
      </c>
      <c r="DJ14" s="16">
        <f t="shared" si="111"/>
        <v>0</v>
      </c>
      <c r="DK14" s="16">
        <f t="shared" si="112"/>
        <v>0</v>
      </c>
      <c r="DL14" s="16"/>
      <c r="DM14" s="16">
        <f t="shared" si="43"/>
        <v>0</v>
      </c>
      <c r="DN14" s="16">
        <f t="shared" si="44"/>
        <v>0</v>
      </c>
      <c r="DO14" s="16">
        <f t="shared" si="45"/>
        <v>0</v>
      </c>
      <c r="DP14" s="16">
        <f t="shared" si="113"/>
        <v>0</v>
      </c>
      <c r="DQ14" s="16">
        <f t="shared" si="114"/>
        <v>0</v>
      </c>
      <c r="DR14" s="16"/>
      <c r="DS14" s="16">
        <f t="shared" si="46"/>
        <v>0</v>
      </c>
      <c r="DT14" s="16">
        <f t="shared" si="47"/>
        <v>0</v>
      </c>
      <c r="DU14" s="16">
        <f t="shared" si="48"/>
        <v>0</v>
      </c>
      <c r="DV14" s="16">
        <f t="shared" si="115"/>
        <v>0</v>
      </c>
      <c r="DW14" s="16">
        <f t="shared" si="116"/>
        <v>0</v>
      </c>
      <c r="DX14" s="16"/>
      <c r="DY14" s="16">
        <f t="shared" si="49"/>
        <v>0</v>
      </c>
      <c r="DZ14" s="16">
        <f t="shared" si="50"/>
        <v>0</v>
      </c>
      <c r="EA14" s="16">
        <f t="shared" si="51"/>
        <v>0</v>
      </c>
      <c r="EB14" s="16">
        <f t="shared" si="117"/>
        <v>0</v>
      </c>
      <c r="EC14" s="16">
        <f t="shared" si="118"/>
        <v>0</v>
      </c>
      <c r="ED14" s="16"/>
      <c r="EE14" s="16">
        <f t="shared" si="52"/>
        <v>0</v>
      </c>
      <c r="EF14" s="16">
        <f t="shared" si="53"/>
        <v>0</v>
      </c>
      <c r="EG14" s="16">
        <f t="shared" si="54"/>
        <v>0</v>
      </c>
      <c r="EH14" s="16">
        <f t="shared" si="119"/>
        <v>0</v>
      </c>
      <c r="EI14" s="16">
        <f t="shared" si="120"/>
        <v>0</v>
      </c>
      <c r="EJ14" s="16"/>
      <c r="EK14" s="16">
        <f t="shared" si="55"/>
        <v>0</v>
      </c>
      <c r="EL14" s="16">
        <f t="shared" si="56"/>
        <v>0</v>
      </c>
      <c r="EM14" s="16">
        <f t="shared" si="57"/>
        <v>0</v>
      </c>
      <c r="EN14" s="16">
        <f t="shared" si="121"/>
        <v>0</v>
      </c>
      <c r="EO14" s="16">
        <f t="shared" si="122"/>
        <v>0</v>
      </c>
      <c r="EP14" s="16"/>
      <c r="EQ14" s="16">
        <f t="shared" si="58"/>
        <v>0</v>
      </c>
      <c r="ER14" s="16">
        <f t="shared" si="59"/>
        <v>0</v>
      </c>
      <c r="ES14" s="16">
        <f t="shared" si="60"/>
        <v>0</v>
      </c>
      <c r="ET14" s="16">
        <f t="shared" si="123"/>
        <v>0</v>
      </c>
      <c r="EU14" s="16">
        <f t="shared" si="124"/>
        <v>0</v>
      </c>
      <c r="EV14" s="16"/>
      <c r="EW14" s="16">
        <f t="shared" si="61"/>
        <v>0</v>
      </c>
      <c r="EX14" s="16">
        <f t="shared" si="62"/>
        <v>0</v>
      </c>
      <c r="EY14" s="16">
        <f t="shared" si="63"/>
        <v>0</v>
      </c>
      <c r="EZ14" s="16">
        <f t="shared" si="125"/>
        <v>0</v>
      </c>
      <c r="FA14" s="16">
        <f t="shared" si="126"/>
        <v>0</v>
      </c>
      <c r="FB14" s="16"/>
      <c r="FC14" s="16">
        <f t="shared" si="64"/>
        <v>0</v>
      </c>
      <c r="FD14" s="16">
        <f t="shared" si="65"/>
        <v>0</v>
      </c>
      <c r="FE14" s="16">
        <f t="shared" si="66"/>
        <v>0</v>
      </c>
      <c r="FF14" s="16">
        <f t="shared" si="127"/>
        <v>0</v>
      </c>
      <c r="FG14" s="16">
        <f t="shared" si="128"/>
        <v>0</v>
      </c>
      <c r="FH14" s="16"/>
      <c r="FI14" s="16">
        <f t="shared" si="67"/>
        <v>0</v>
      </c>
      <c r="FJ14" s="16">
        <f t="shared" si="68"/>
        <v>0</v>
      </c>
      <c r="FK14" s="16">
        <f t="shared" si="69"/>
        <v>0</v>
      </c>
      <c r="FL14" s="16">
        <f t="shared" si="129"/>
        <v>0</v>
      </c>
      <c r="FM14" s="16">
        <f t="shared" si="130"/>
        <v>0</v>
      </c>
    </row>
    <row r="15" spans="1:169" ht="12">
      <c r="A15" s="1">
        <v>42095</v>
      </c>
      <c r="E15" s="16">
        <f t="shared" si="0"/>
        <v>0</v>
      </c>
      <c r="I15" s="16">
        <f t="shared" si="1"/>
        <v>0</v>
      </c>
      <c r="J15" s="16">
        <f t="shared" si="2"/>
        <v>0</v>
      </c>
      <c r="K15" s="16">
        <f t="shared" si="3"/>
        <v>0</v>
      </c>
      <c r="L15" s="16">
        <f t="shared" si="4"/>
        <v>0</v>
      </c>
      <c r="M15" s="16">
        <f t="shared" si="5"/>
        <v>0</v>
      </c>
      <c r="O15" s="16">
        <f t="shared" si="70"/>
        <v>0</v>
      </c>
      <c r="P15" s="16">
        <f t="shared" si="6"/>
        <v>0</v>
      </c>
      <c r="Q15" s="16">
        <f t="shared" si="7"/>
        <v>0</v>
      </c>
      <c r="R15" s="16">
        <f t="shared" si="8"/>
        <v>0</v>
      </c>
      <c r="S15" s="16">
        <f t="shared" si="9"/>
        <v>0</v>
      </c>
      <c r="U15" s="16">
        <f t="shared" si="71"/>
        <v>0</v>
      </c>
      <c r="V15" s="16">
        <f t="shared" si="10"/>
        <v>0</v>
      </c>
      <c r="W15" s="16">
        <f t="shared" si="11"/>
        <v>0</v>
      </c>
      <c r="X15" s="16">
        <f t="shared" si="72"/>
        <v>0</v>
      </c>
      <c r="Y15" s="16">
        <f t="shared" si="73"/>
        <v>0</v>
      </c>
      <c r="Z15" s="16"/>
      <c r="AA15" s="16">
        <f t="shared" si="74"/>
        <v>0</v>
      </c>
      <c r="AB15" s="16">
        <f t="shared" si="12"/>
        <v>0</v>
      </c>
      <c r="AC15" s="16">
        <f t="shared" si="13"/>
        <v>0</v>
      </c>
      <c r="AD15" s="16">
        <f t="shared" si="75"/>
        <v>0</v>
      </c>
      <c r="AE15" s="16">
        <f t="shared" si="76"/>
        <v>0</v>
      </c>
      <c r="AF15" s="16"/>
      <c r="AG15" s="16">
        <f t="shared" si="77"/>
        <v>0</v>
      </c>
      <c r="AH15" s="16">
        <f t="shared" si="14"/>
        <v>0</v>
      </c>
      <c r="AI15" s="16">
        <f t="shared" si="15"/>
        <v>0</v>
      </c>
      <c r="AJ15" s="16">
        <f t="shared" si="78"/>
        <v>0</v>
      </c>
      <c r="AK15" s="16">
        <f t="shared" si="79"/>
        <v>0</v>
      </c>
      <c r="AL15" s="16"/>
      <c r="AM15" s="16">
        <f t="shared" si="80"/>
        <v>0</v>
      </c>
      <c r="AN15" s="16">
        <f t="shared" si="16"/>
        <v>0</v>
      </c>
      <c r="AO15" s="16">
        <f t="shared" si="17"/>
        <v>0</v>
      </c>
      <c r="AP15" s="16">
        <f t="shared" si="81"/>
        <v>0</v>
      </c>
      <c r="AQ15" s="16">
        <f t="shared" si="82"/>
        <v>0</v>
      </c>
      <c r="AR15" s="16"/>
      <c r="AS15" s="16">
        <f t="shared" si="83"/>
        <v>0</v>
      </c>
      <c r="AT15" s="16">
        <f t="shared" si="18"/>
        <v>0</v>
      </c>
      <c r="AU15" s="16">
        <f t="shared" si="19"/>
        <v>0</v>
      </c>
      <c r="AV15" s="16">
        <f t="shared" si="84"/>
        <v>0</v>
      </c>
      <c r="AW15" s="16">
        <f t="shared" si="85"/>
        <v>0</v>
      </c>
      <c r="AX15" s="16"/>
      <c r="AY15" s="16">
        <f t="shared" si="86"/>
        <v>0</v>
      </c>
      <c r="AZ15" s="16">
        <f t="shared" si="20"/>
        <v>0</v>
      </c>
      <c r="BA15" s="16">
        <f t="shared" si="21"/>
        <v>0</v>
      </c>
      <c r="BB15" s="16">
        <f t="shared" si="87"/>
        <v>0</v>
      </c>
      <c r="BC15" s="16">
        <f t="shared" si="88"/>
        <v>0</v>
      </c>
      <c r="BD15" s="16"/>
      <c r="BE15" s="16">
        <f t="shared" si="89"/>
        <v>0</v>
      </c>
      <c r="BF15" s="16">
        <f t="shared" si="22"/>
        <v>0</v>
      </c>
      <c r="BG15" s="16">
        <f t="shared" si="23"/>
        <v>0</v>
      </c>
      <c r="BH15" s="16">
        <f t="shared" si="90"/>
        <v>0</v>
      </c>
      <c r="BI15" s="16">
        <f t="shared" si="91"/>
        <v>0</v>
      </c>
      <c r="BJ15" s="16"/>
      <c r="BK15" s="16">
        <f t="shared" si="92"/>
        <v>0</v>
      </c>
      <c r="BL15" s="16">
        <f t="shared" si="24"/>
        <v>0</v>
      </c>
      <c r="BM15" s="16">
        <f t="shared" si="25"/>
        <v>0</v>
      </c>
      <c r="BN15" s="16">
        <f t="shared" si="93"/>
        <v>0</v>
      </c>
      <c r="BO15" s="16">
        <f t="shared" si="94"/>
        <v>0</v>
      </c>
      <c r="BP15" s="16"/>
      <c r="BQ15" s="16">
        <f t="shared" si="95"/>
        <v>0</v>
      </c>
      <c r="BR15" s="16">
        <f t="shared" si="26"/>
        <v>0</v>
      </c>
      <c r="BS15" s="16">
        <f t="shared" si="27"/>
        <v>0</v>
      </c>
      <c r="BT15" s="16">
        <f t="shared" si="96"/>
        <v>0</v>
      </c>
      <c r="BU15" s="16">
        <f t="shared" si="97"/>
        <v>0</v>
      </c>
      <c r="BV15" s="16"/>
      <c r="BW15" s="16">
        <f t="shared" si="98"/>
        <v>0</v>
      </c>
      <c r="BX15" s="16">
        <f t="shared" si="28"/>
        <v>0</v>
      </c>
      <c r="BY15" s="16">
        <f t="shared" si="29"/>
        <v>0</v>
      </c>
      <c r="BZ15" s="16">
        <f t="shared" si="99"/>
        <v>0</v>
      </c>
      <c r="CA15" s="16">
        <f t="shared" si="100"/>
        <v>0</v>
      </c>
      <c r="CB15" s="16"/>
      <c r="CC15" s="16">
        <f t="shared" si="101"/>
        <v>0</v>
      </c>
      <c r="CD15" s="16">
        <f t="shared" si="30"/>
        <v>0</v>
      </c>
      <c r="CE15" s="16">
        <f t="shared" si="31"/>
        <v>0</v>
      </c>
      <c r="CF15" s="16">
        <f t="shared" si="102"/>
        <v>0</v>
      </c>
      <c r="CG15" s="16">
        <f t="shared" si="103"/>
        <v>0</v>
      </c>
      <c r="CH15" s="16"/>
      <c r="CI15" s="16">
        <f t="shared" si="104"/>
        <v>0</v>
      </c>
      <c r="CJ15" s="16">
        <f t="shared" si="32"/>
        <v>0</v>
      </c>
      <c r="CK15" s="16">
        <f t="shared" si="33"/>
        <v>0</v>
      </c>
      <c r="CL15" s="16">
        <f t="shared" si="105"/>
        <v>0</v>
      </c>
      <c r="CM15" s="16">
        <f t="shared" si="106"/>
        <v>0</v>
      </c>
      <c r="CN15" s="16"/>
      <c r="CO15" s="16"/>
      <c r="CP15" s="16"/>
      <c r="CQ15" s="16"/>
      <c r="CR15" s="16"/>
      <c r="CS15" s="16"/>
      <c r="CT15" s="16"/>
      <c r="CU15" s="16">
        <f t="shared" si="34"/>
        <v>0</v>
      </c>
      <c r="CV15" s="16">
        <f t="shared" si="35"/>
        <v>0</v>
      </c>
      <c r="CW15" s="16">
        <f t="shared" si="36"/>
        <v>0</v>
      </c>
      <c r="CX15" s="16">
        <f t="shared" si="107"/>
        <v>0</v>
      </c>
      <c r="CY15" s="16">
        <f t="shared" si="108"/>
        <v>0</v>
      </c>
      <c r="CZ15" s="16"/>
      <c r="DA15" s="16">
        <f t="shared" si="37"/>
        <v>0</v>
      </c>
      <c r="DB15" s="16">
        <f t="shared" si="38"/>
        <v>0</v>
      </c>
      <c r="DC15" s="16">
        <f t="shared" si="39"/>
        <v>0</v>
      </c>
      <c r="DD15" s="16">
        <f t="shared" si="109"/>
        <v>0</v>
      </c>
      <c r="DE15" s="16">
        <f t="shared" si="110"/>
        <v>0</v>
      </c>
      <c r="DF15" s="16"/>
      <c r="DG15" s="16">
        <f t="shared" si="40"/>
        <v>0</v>
      </c>
      <c r="DH15" s="16">
        <f t="shared" si="41"/>
        <v>0</v>
      </c>
      <c r="DI15" s="16">
        <f t="shared" si="42"/>
        <v>0</v>
      </c>
      <c r="DJ15" s="16">
        <f t="shared" si="111"/>
        <v>0</v>
      </c>
      <c r="DK15" s="16">
        <f t="shared" si="112"/>
        <v>0</v>
      </c>
      <c r="DL15" s="16"/>
      <c r="DM15" s="16">
        <f t="shared" si="43"/>
        <v>0</v>
      </c>
      <c r="DN15" s="16">
        <f t="shared" si="44"/>
        <v>0</v>
      </c>
      <c r="DO15" s="16">
        <f t="shared" si="45"/>
        <v>0</v>
      </c>
      <c r="DP15" s="16">
        <f t="shared" si="113"/>
        <v>0</v>
      </c>
      <c r="DQ15" s="16">
        <f t="shared" si="114"/>
        <v>0</v>
      </c>
      <c r="DR15" s="16"/>
      <c r="DS15" s="16">
        <f t="shared" si="46"/>
        <v>0</v>
      </c>
      <c r="DT15" s="16">
        <f t="shared" si="47"/>
        <v>0</v>
      </c>
      <c r="DU15" s="16">
        <f t="shared" si="48"/>
        <v>0</v>
      </c>
      <c r="DV15" s="16">
        <f t="shared" si="115"/>
        <v>0</v>
      </c>
      <c r="DW15" s="16">
        <f t="shared" si="116"/>
        <v>0</v>
      </c>
      <c r="DX15" s="16"/>
      <c r="DY15" s="16">
        <f t="shared" si="49"/>
        <v>0</v>
      </c>
      <c r="DZ15" s="16">
        <f t="shared" si="50"/>
        <v>0</v>
      </c>
      <c r="EA15" s="16">
        <f t="shared" si="51"/>
        <v>0</v>
      </c>
      <c r="EB15" s="16">
        <f t="shared" si="117"/>
        <v>0</v>
      </c>
      <c r="EC15" s="16">
        <f t="shared" si="118"/>
        <v>0</v>
      </c>
      <c r="ED15" s="16"/>
      <c r="EE15" s="16">
        <f t="shared" si="52"/>
        <v>0</v>
      </c>
      <c r="EF15" s="16">
        <f t="shared" si="53"/>
        <v>0</v>
      </c>
      <c r="EG15" s="16">
        <f t="shared" si="54"/>
        <v>0</v>
      </c>
      <c r="EH15" s="16">
        <f t="shared" si="119"/>
        <v>0</v>
      </c>
      <c r="EI15" s="16">
        <f t="shared" si="120"/>
        <v>0</v>
      </c>
      <c r="EJ15" s="16"/>
      <c r="EK15" s="16">
        <f t="shared" si="55"/>
        <v>0</v>
      </c>
      <c r="EL15" s="16">
        <f t="shared" si="56"/>
        <v>0</v>
      </c>
      <c r="EM15" s="16">
        <f t="shared" si="57"/>
        <v>0</v>
      </c>
      <c r="EN15" s="16">
        <f t="shared" si="121"/>
        <v>0</v>
      </c>
      <c r="EO15" s="16">
        <f t="shared" si="122"/>
        <v>0</v>
      </c>
      <c r="EP15" s="16"/>
      <c r="EQ15" s="16">
        <f t="shared" si="58"/>
        <v>0</v>
      </c>
      <c r="ER15" s="16">
        <f t="shared" si="59"/>
        <v>0</v>
      </c>
      <c r="ES15" s="16">
        <f t="shared" si="60"/>
        <v>0</v>
      </c>
      <c r="ET15" s="16">
        <f t="shared" si="123"/>
        <v>0</v>
      </c>
      <c r="EU15" s="16">
        <f t="shared" si="124"/>
        <v>0</v>
      </c>
      <c r="EV15" s="16"/>
      <c r="EW15" s="16">
        <f t="shared" si="61"/>
        <v>0</v>
      </c>
      <c r="EX15" s="16">
        <f t="shared" si="62"/>
        <v>0</v>
      </c>
      <c r="EY15" s="16">
        <f t="shared" si="63"/>
        <v>0</v>
      </c>
      <c r="EZ15" s="16">
        <f t="shared" si="125"/>
        <v>0</v>
      </c>
      <c r="FA15" s="16">
        <f t="shared" si="126"/>
        <v>0</v>
      </c>
      <c r="FB15" s="16"/>
      <c r="FC15" s="16">
        <f t="shared" si="64"/>
        <v>0</v>
      </c>
      <c r="FD15" s="16">
        <f t="shared" si="65"/>
        <v>0</v>
      </c>
      <c r="FE15" s="16">
        <f t="shared" si="66"/>
        <v>0</v>
      </c>
      <c r="FF15" s="16">
        <f t="shared" si="127"/>
        <v>0</v>
      </c>
      <c r="FG15" s="16">
        <f t="shared" si="128"/>
        <v>0</v>
      </c>
      <c r="FH15" s="16"/>
      <c r="FI15" s="16">
        <f t="shared" si="67"/>
        <v>0</v>
      </c>
      <c r="FJ15" s="16">
        <f t="shared" si="68"/>
        <v>0</v>
      </c>
      <c r="FK15" s="16">
        <f t="shared" si="69"/>
        <v>0</v>
      </c>
      <c r="FL15" s="16">
        <f t="shared" si="129"/>
        <v>0</v>
      </c>
      <c r="FM15" s="16">
        <f t="shared" si="130"/>
        <v>0</v>
      </c>
    </row>
    <row r="16" spans="1:169" ht="12">
      <c r="A16" s="1">
        <v>42278</v>
      </c>
      <c r="E16" s="16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O16" s="16"/>
      <c r="P16" s="16">
        <f t="shared" si="6"/>
        <v>0</v>
      </c>
      <c r="Q16" s="16">
        <f t="shared" si="7"/>
        <v>0</v>
      </c>
      <c r="R16" s="16">
        <f t="shared" si="8"/>
        <v>0</v>
      </c>
      <c r="S16" s="16">
        <f t="shared" si="9"/>
        <v>0</v>
      </c>
      <c r="U16" s="16"/>
      <c r="V16" s="16">
        <f t="shared" si="10"/>
        <v>0</v>
      </c>
      <c r="W16" s="16">
        <f t="shared" si="11"/>
        <v>0</v>
      </c>
      <c r="X16" s="16">
        <f t="shared" si="72"/>
        <v>0</v>
      </c>
      <c r="Y16" s="16">
        <f t="shared" si="73"/>
        <v>0</v>
      </c>
      <c r="Z16" s="16"/>
      <c r="AA16" s="16"/>
      <c r="AB16" s="16">
        <f t="shared" si="12"/>
        <v>0</v>
      </c>
      <c r="AC16" s="16">
        <f t="shared" si="13"/>
        <v>0</v>
      </c>
      <c r="AD16" s="16">
        <f t="shared" si="75"/>
        <v>0</v>
      </c>
      <c r="AE16" s="16">
        <f t="shared" si="76"/>
        <v>0</v>
      </c>
      <c r="AF16" s="16"/>
      <c r="AG16" s="16"/>
      <c r="AH16" s="16">
        <f t="shared" si="14"/>
        <v>0</v>
      </c>
      <c r="AI16" s="16">
        <f t="shared" si="15"/>
        <v>0</v>
      </c>
      <c r="AJ16" s="16">
        <f t="shared" si="78"/>
        <v>0</v>
      </c>
      <c r="AK16" s="16">
        <f t="shared" si="79"/>
        <v>0</v>
      </c>
      <c r="AL16" s="16"/>
      <c r="AM16" s="16"/>
      <c r="AN16" s="16">
        <f t="shared" si="16"/>
        <v>0</v>
      </c>
      <c r="AO16" s="16">
        <f t="shared" si="17"/>
        <v>0</v>
      </c>
      <c r="AP16" s="16">
        <f t="shared" si="81"/>
        <v>0</v>
      </c>
      <c r="AQ16" s="16">
        <f t="shared" si="82"/>
        <v>0</v>
      </c>
      <c r="AR16" s="16"/>
      <c r="AS16" s="16"/>
      <c r="AT16" s="16">
        <f t="shared" si="18"/>
        <v>0</v>
      </c>
      <c r="AU16" s="16">
        <f t="shared" si="19"/>
        <v>0</v>
      </c>
      <c r="AV16" s="16">
        <f t="shared" si="84"/>
        <v>0</v>
      </c>
      <c r="AW16" s="16">
        <f t="shared" si="85"/>
        <v>0</v>
      </c>
      <c r="AX16" s="16"/>
      <c r="AY16" s="16"/>
      <c r="AZ16" s="16">
        <f t="shared" si="20"/>
        <v>0</v>
      </c>
      <c r="BA16" s="16">
        <f t="shared" si="21"/>
        <v>0</v>
      </c>
      <c r="BB16" s="16">
        <f t="shared" si="87"/>
        <v>0</v>
      </c>
      <c r="BC16" s="16">
        <f t="shared" si="88"/>
        <v>0</v>
      </c>
      <c r="BD16" s="16"/>
      <c r="BE16" s="16"/>
      <c r="BF16" s="16">
        <f t="shared" si="22"/>
        <v>0</v>
      </c>
      <c r="BG16" s="16">
        <f t="shared" si="23"/>
        <v>0</v>
      </c>
      <c r="BH16" s="16">
        <f t="shared" si="90"/>
        <v>0</v>
      </c>
      <c r="BI16" s="16">
        <f t="shared" si="91"/>
        <v>0</v>
      </c>
      <c r="BJ16" s="16"/>
      <c r="BK16" s="16"/>
      <c r="BL16" s="16">
        <f t="shared" si="24"/>
        <v>0</v>
      </c>
      <c r="BM16" s="16">
        <f t="shared" si="25"/>
        <v>0</v>
      </c>
      <c r="BN16" s="16">
        <f t="shared" si="93"/>
        <v>0</v>
      </c>
      <c r="BO16" s="16">
        <f t="shared" si="94"/>
        <v>0</v>
      </c>
      <c r="BP16" s="16"/>
      <c r="BQ16" s="16"/>
      <c r="BR16" s="16">
        <f t="shared" si="26"/>
        <v>0</v>
      </c>
      <c r="BS16" s="16">
        <f t="shared" si="27"/>
        <v>0</v>
      </c>
      <c r="BT16" s="16">
        <f t="shared" si="96"/>
        <v>0</v>
      </c>
      <c r="BU16" s="16">
        <f t="shared" si="97"/>
        <v>0</v>
      </c>
      <c r="BV16" s="16"/>
      <c r="BW16" s="16"/>
      <c r="BX16" s="16">
        <f t="shared" si="28"/>
        <v>0</v>
      </c>
      <c r="BY16" s="16">
        <f t="shared" si="29"/>
        <v>0</v>
      </c>
      <c r="BZ16" s="16">
        <f t="shared" si="99"/>
        <v>0</v>
      </c>
      <c r="CA16" s="16">
        <f t="shared" si="100"/>
        <v>0</v>
      </c>
      <c r="CB16" s="16"/>
      <c r="CC16" s="16"/>
      <c r="CD16" s="16">
        <f t="shared" si="30"/>
        <v>0</v>
      </c>
      <c r="CE16" s="16">
        <f t="shared" si="31"/>
        <v>0</v>
      </c>
      <c r="CF16" s="16">
        <f t="shared" si="102"/>
        <v>0</v>
      </c>
      <c r="CG16" s="16">
        <f t="shared" si="103"/>
        <v>0</v>
      </c>
      <c r="CH16" s="16"/>
      <c r="CI16" s="16"/>
      <c r="CJ16" s="16">
        <f t="shared" si="32"/>
        <v>0</v>
      </c>
      <c r="CK16" s="16">
        <f t="shared" si="33"/>
        <v>0</v>
      </c>
      <c r="CL16" s="16">
        <f t="shared" si="105"/>
        <v>0</v>
      </c>
      <c r="CM16" s="16">
        <f t="shared" si="106"/>
        <v>0</v>
      </c>
      <c r="CN16" s="16"/>
      <c r="CO16" s="16"/>
      <c r="CP16" s="16"/>
      <c r="CQ16" s="16"/>
      <c r="CR16" s="16"/>
      <c r="CS16" s="16"/>
      <c r="CT16" s="16"/>
      <c r="CU16" s="16">
        <f t="shared" si="34"/>
        <v>0</v>
      </c>
      <c r="CV16" s="16">
        <f t="shared" si="35"/>
        <v>0</v>
      </c>
      <c r="CW16" s="16">
        <f t="shared" si="36"/>
        <v>0</v>
      </c>
      <c r="CX16" s="16">
        <f t="shared" si="107"/>
        <v>0</v>
      </c>
      <c r="CY16" s="16">
        <f t="shared" si="108"/>
        <v>0</v>
      </c>
      <c r="CZ16" s="16"/>
      <c r="DA16" s="16">
        <f t="shared" si="37"/>
        <v>0</v>
      </c>
      <c r="DB16" s="16">
        <f t="shared" si="38"/>
        <v>0</v>
      </c>
      <c r="DC16" s="16">
        <f t="shared" si="39"/>
        <v>0</v>
      </c>
      <c r="DD16" s="16">
        <f t="shared" si="109"/>
        <v>0</v>
      </c>
      <c r="DE16" s="16">
        <f t="shared" si="110"/>
        <v>0</v>
      </c>
      <c r="DF16" s="16"/>
      <c r="DG16" s="16">
        <f t="shared" si="40"/>
        <v>0</v>
      </c>
      <c r="DH16" s="16">
        <f t="shared" si="41"/>
        <v>0</v>
      </c>
      <c r="DI16" s="16">
        <f t="shared" si="42"/>
        <v>0</v>
      </c>
      <c r="DJ16" s="16">
        <f t="shared" si="111"/>
        <v>0</v>
      </c>
      <c r="DK16" s="16">
        <f t="shared" si="112"/>
        <v>0</v>
      </c>
      <c r="DL16" s="16"/>
      <c r="DM16" s="16">
        <f t="shared" si="43"/>
        <v>0</v>
      </c>
      <c r="DN16" s="16">
        <f t="shared" si="44"/>
        <v>0</v>
      </c>
      <c r="DO16" s="16">
        <f t="shared" si="45"/>
        <v>0</v>
      </c>
      <c r="DP16" s="16">
        <f t="shared" si="113"/>
        <v>0</v>
      </c>
      <c r="DQ16" s="16">
        <f t="shared" si="114"/>
        <v>0</v>
      </c>
      <c r="DR16" s="16"/>
      <c r="DS16" s="16">
        <f t="shared" si="46"/>
        <v>0</v>
      </c>
      <c r="DT16" s="16">
        <f t="shared" si="47"/>
        <v>0</v>
      </c>
      <c r="DU16" s="16">
        <f t="shared" si="48"/>
        <v>0</v>
      </c>
      <c r="DV16" s="16">
        <f t="shared" si="115"/>
        <v>0</v>
      </c>
      <c r="DW16" s="16">
        <f t="shared" si="116"/>
        <v>0</v>
      </c>
      <c r="DX16" s="16"/>
      <c r="DY16" s="16">
        <f t="shared" si="49"/>
        <v>0</v>
      </c>
      <c r="DZ16" s="16">
        <f t="shared" si="50"/>
        <v>0</v>
      </c>
      <c r="EA16" s="16">
        <f t="shared" si="51"/>
        <v>0</v>
      </c>
      <c r="EB16" s="16">
        <f t="shared" si="117"/>
        <v>0</v>
      </c>
      <c r="EC16" s="16">
        <f t="shared" si="118"/>
        <v>0</v>
      </c>
      <c r="ED16" s="16"/>
      <c r="EE16" s="16">
        <f t="shared" si="52"/>
        <v>0</v>
      </c>
      <c r="EF16" s="16">
        <f t="shared" si="53"/>
        <v>0</v>
      </c>
      <c r="EG16" s="16">
        <f t="shared" si="54"/>
        <v>0</v>
      </c>
      <c r="EH16" s="16">
        <f t="shared" si="119"/>
        <v>0</v>
      </c>
      <c r="EI16" s="16">
        <f t="shared" si="120"/>
        <v>0</v>
      </c>
      <c r="EJ16" s="16"/>
      <c r="EK16" s="16">
        <f t="shared" si="55"/>
        <v>0</v>
      </c>
      <c r="EL16" s="16">
        <f t="shared" si="56"/>
        <v>0</v>
      </c>
      <c r="EM16" s="16">
        <f t="shared" si="57"/>
        <v>0</v>
      </c>
      <c r="EN16" s="16">
        <f t="shared" si="121"/>
        <v>0</v>
      </c>
      <c r="EO16" s="16">
        <f t="shared" si="122"/>
        <v>0</v>
      </c>
      <c r="EP16" s="16"/>
      <c r="EQ16" s="16">
        <f t="shared" si="58"/>
        <v>0</v>
      </c>
      <c r="ER16" s="16">
        <f t="shared" si="59"/>
        <v>0</v>
      </c>
      <c r="ES16" s="16">
        <f t="shared" si="60"/>
        <v>0</v>
      </c>
      <c r="ET16" s="16">
        <f t="shared" si="123"/>
        <v>0</v>
      </c>
      <c r="EU16" s="16">
        <f t="shared" si="124"/>
        <v>0</v>
      </c>
      <c r="EV16" s="16"/>
      <c r="EW16" s="16">
        <f t="shared" si="61"/>
        <v>0</v>
      </c>
      <c r="EX16" s="16">
        <f t="shared" si="62"/>
        <v>0</v>
      </c>
      <c r="EY16" s="16">
        <f t="shared" si="63"/>
        <v>0</v>
      </c>
      <c r="EZ16" s="16">
        <f t="shared" si="125"/>
        <v>0</v>
      </c>
      <c r="FA16" s="16">
        <f t="shared" si="126"/>
        <v>0</v>
      </c>
      <c r="FB16" s="16"/>
      <c r="FC16" s="16">
        <f t="shared" si="64"/>
        <v>0</v>
      </c>
      <c r="FD16" s="16">
        <f t="shared" si="65"/>
        <v>0</v>
      </c>
      <c r="FE16" s="16">
        <f t="shared" si="66"/>
        <v>0</v>
      </c>
      <c r="FF16" s="16">
        <f t="shared" si="127"/>
        <v>0</v>
      </c>
      <c r="FG16" s="16">
        <f t="shared" si="128"/>
        <v>0</v>
      </c>
      <c r="FH16" s="16"/>
      <c r="FI16" s="16">
        <f t="shared" si="67"/>
        <v>0</v>
      </c>
      <c r="FJ16" s="16">
        <f t="shared" si="68"/>
        <v>0</v>
      </c>
      <c r="FK16" s="16">
        <f t="shared" si="69"/>
        <v>0</v>
      </c>
      <c r="FL16" s="16">
        <f t="shared" si="129"/>
        <v>0</v>
      </c>
      <c r="FM16" s="16">
        <f t="shared" si="130"/>
        <v>0</v>
      </c>
    </row>
    <row r="17" spans="1:169" ht="12">
      <c r="A17" s="1">
        <v>42461</v>
      </c>
      <c r="E17" s="16">
        <f t="shared" si="0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  <c r="L17" s="16">
        <f t="shared" si="4"/>
        <v>0</v>
      </c>
      <c r="M17" s="16">
        <f t="shared" si="5"/>
        <v>0</v>
      </c>
      <c r="O17" s="16">
        <f t="shared" si="70"/>
        <v>0</v>
      </c>
      <c r="P17" s="16">
        <f t="shared" si="6"/>
        <v>0</v>
      </c>
      <c r="Q17" s="16">
        <f t="shared" si="7"/>
        <v>0</v>
      </c>
      <c r="R17" s="16">
        <f t="shared" si="8"/>
        <v>0</v>
      </c>
      <c r="S17" s="16">
        <f t="shared" si="9"/>
        <v>0</v>
      </c>
      <c r="U17" s="16">
        <f t="shared" si="71"/>
        <v>0</v>
      </c>
      <c r="V17" s="16">
        <f t="shared" si="10"/>
        <v>0</v>
      </c>
      <c r="W17" s="16">
        <f t="shared" si="11"/>
        <v>0</v>
      </c>
      <c r="X17" s="16">
        <f t="shared" si="72"/>
        <v>0</v>
      </c>
      <c r="Y17" s="16">
        <f t="shared" si="73"/>
        <v>0</v>
      </c>
      <c r="Z17" s="16"/>
      <c r="AA17" s="16">
        <f t="shared" si="74"/>
        <v>0</v>
      </c>
      <c r="AB17" s="16">
        <f t="shared" si="12"/>
        <v>0</v>
      </c>
      <c r="AC17" s="16">
        <f t="shared" si="13"/>
        <v>0</v>
      </c>
      <c r="AD17" s="16">
        <f t="shared" si="75"/>
        <v>0</v>
      </c>
      <c r="AE17" s="16">
        <f t="shared" si="76"/>
        <v>0</v>
      </c>
      <c r="AF17" s="16"/>
      <c r="AG17" s="16">
        <f t="shared" si="77"/>
        <v>0</v>
      </c>
      <c r="AH17" s="16">
        <f t="shared" si="14"/>
        <v>0</v>
      </c>
      <c r="AI17" s="16">
        <f t="shared" si="15"/>
        <v>0</v>
      </c>
      <c r="AJ17" s="16">
        <f t="shared" si="78"/>
        <v>0</v>
      </c>
      <c r="AK17" s="16">
        <f t="shared" si="79"/>
        <v>0</v>
      </c>
      <c r="AL17" s="16"/>
      <c r="AM17" s="16">
        <f t="shared" si="80"/>
        <v>0</v>
      </c>
      <c r="AN17" s="16">
        <f t="shared" si="16"/>
        <v>0</v>
      </c>
      <c r="AO17" s="16">
        <f t="shared" si="17"/>
        <v>0</v>
      </c>
      <c r="AP17" s="16">
        <f t="shared" si="81"/>
        <v>0</v>
      </c>
      <c r="AQ17" s="16">
        <f t="shared" si="82"/>
        <v>0</v>
      </c>
      <c r="AR17" s="16"/>
      <c r="AS17" s="16">
        <f t="shared" si="83"/>
        <v>0</v>
      </c>
      <c r="AT17" s="16">
        <f t="shared" si="18"/>
        <v>0</v>
      </c>
      <c r="AU17" s="16">
        <f t="shared" si="19"/>
        <v>0</v>
      </c>
      <c r="AV17" s="16">
        <f t="shared" si="84"/>
        <v>0</v>
      </c>
      <c r="AW17" s="16">
        <f t="shared" si="85"/>
        <v>0</v>
      </c>
      <c r="AX17" s="16"/>
      <c r="AY17" s="16">
        <f t="shared" si="86"/>
        <v>0</v>
      </c>
      <c r="AZ17" s="16">
        <f t="shared" si="20"/>
        <v>0</v>
      </c>
      <c r="BA17" s="16">
        <f t="shared" si="21"/>
        <v>0</v>
      </c>
      <c r="BB17" s="16">
        <f t="shared" si="87"/>
        <v>0</v>
      </c>
      <c r="BC17" s="16">
        <f t="shared" si="88"/>
        <v>0</v>
      </c>
      <c r="BD17" s="16"/>
      <c r="BE17" s="16">
        <f t="shared" si="89"/>
        <v>0</v>
      </c>
      <c r="BF17" s="16">
        <f t="shared" si="22"/>
        <v>0</v>
      </c>
      <c r="BG17" s="16">
        <f t="shared" si="23"/>
        <v>0</v>
      </c>
      <c r="BH17" s="16">
        <f t="shared" si="90"/>
        <v>0</v>
      </c>
      <c r="BI17" s="16">
        <f t="shared" si="91"/>
        <v>0</v>
      </c>
      <c r="BJ17" s="16"/>
      <c r="BK17" s="16">
        <f t="shared" si="92"/>
        <v>0</v>
      </c>
      <c r="BL17" s="16">
        <f t="shared" si="24"/>
        <v>0</v>
      </c>
      <c r="BM17" s="16">
        <f t="shared" si="25"/>
        <v>0</v>
      </c>
      <c r="BN17" s="16">
        <f t="shared" si="93"/>
        <v>0</v>
      </c>
      <c r="BO17" s="16">
        <f t="shared" si="94"/>
        <v>0</v>
      </c>
      <c r="BP17" s="16"/>
      <c r="BQ17" s="16">
        <f t="shared" si="95"/>
        <v>0</v>
      </c>
      <c r="BR17" s="16">
        <f t="shared" si="26"/>
        <v>0</v>
      </c>
      <c r="BS17" s="16">
        <f t="shared" si="27"/>
        <v>0</v>
      </c>
      <c r="BT17" s="16">
        <f t="shared" si="96"/>
        <v>0</v>
      </c>
      <c r="BU17" s="16">
        <f t="shared" si="97"/>
        <v>0</v>
      </c>
      <c r="BV17" s="16"/>
      <c r="BW17" s="16">
        <f t="shared" si="98"/>
        <v>0</v>
      </c>
      <c r="BX17" s="16">
        <f t="shared" si="28"/>
        <v>0</v>
      </c>
      <c r="BY17" s="16">
        <f t="shared" si="29"/>
        <v>0</v>
      </c>
      <c r="BZ17" s="16">
        <f t="shared" si="99"/>
        <v>0</v>
      </c>
      <c r="CA17" s="16">
        <f t="shared" si="100"/>
        <v>0</v>
      </c>
      <c r="CB17" s="16"/>
      <c r="CC17" s="16">
        <f t="shared" si="101"/>
        <v>0</v>
      </c>
      <c r="CD17" s="16">
        <f t="shared" si="30"/>
        <v>0</v>
      </c>
      <c r="CE17" s="16">
        <f t="shared" si="31"/>
        <v>0</v>
      </c>
      <c r="CF17" s="16">
        <f t="shared" si="102"/>
        <v>0</v>
      </c>
      <c r="CG17" s="16">
        <f t="shared" si="103"/>
        <v>0</v>
      </c>
      <c r="CH17" s="16"/>
      <c r="CI17" s="16">
        <f t="shared" si="104"/>
        <v>0</v>
      </c>
      <c r="CJ17" s="16">
        <f t="shared" si="32"/>
        <v>0</v>
      </c>
      <c r="CK17" s="16">
        <f t="shared" si="33"/>
        <v>0</v>
      </c>
      <c r="CL17" s="16">
        <f t="shared" si="105"/>
        <v>0</v>
      </c>
      <c r="CM17" s="16">
        <f t="shared" si="106"/>
        <v>0</v>
      </c>
      <c r="CN17" s="16"/>
      <c r="CO17" s="16"/>
      <c r="CP17" s="16"/>
      <c r="CQ17" s="16"/>
      <c r="CR17" s="16"/>
      <c r="CS17" s="16"/>
      <c r="CT17" s="16"/>
      <c r="CU17" s="16">
        <f t="shared" si="34"/>
        <v>0</v>
      </c>
      <c r="CV17" s="16">
        <f t="shared" si="35"/>
        <v>0</v>
      </c>
      <c r="CW17" s="16">
        <f t="shared" si="36"/>
        <v>0</v>
      </c>
      <c r="CX17" s="16">
        <f t="shared" si="107"/>
        <v>0</v>
      </c>
      <c r="CY17" s="16">
        <f t="shared" si="108"/>
        <v>0</v>
      </c>
      <c r="CZ17" s="16"/>
      <c r="DA17" s="16">
        <f t="shared" si="37"/>
        <v>0</v>
      </c>
      <c r="DB17" s="16">
        <f t="shared" si="38"/>
        <v>0</v>
      </c>
      <c r="DC17" s="16">
        <f t="shared" si="39"/>
        <v>0</v>
      </c>
      <c r="DD17" s="16">
        <f t="shared" si="109"/>
        <v>0</v>
      </c>
      <c r="DE17" s="16">
        <f t="shared" si="110"/>
        <v>0</v>
      </c>
      <c r="DF17" s="16"/>
      <c r="DG17" s="16">
        <f t="shared" si="40"/>
        <v>0</v>
      </c>
      <c r="DH17" s="16">
        <f t="shared" si="41"/>
        <v>0</v>
      </c>
      <c r="DI17" s="16">
        <f t="shared" si="42"/>
        <v>0</v>
      </c>
      <c r="DJ17" s="16">
        <f t="shared" si="111"/>
        <v>0</v>
      </c>
      <c r="DK17" s="16">
        <f t="shared" si="112"/>
        <v>0</v>
      </c>
      <c r="DL17" s="16"/>
      <c r="DM17" s="16">
        <f t="shared" si="43"/>
        <v>0</v>
      </c>
      <c r="DN17" s="16">
        <f t="shared" si="44"/>
        <v>0</v>
      </c>
      <c r="DO17" s="16">
        <f t="shared" si="45"/>
        <v>0</v>
      </c>
      <c r="DP17" s="16">
        <f t="shared" si="113"/>
        <v>0</v>
      </c>
      <c r="DQ17" s="16">
        <f t="shared" si="114"/>
        <v>0</v>
      </c>
      <c r="DR17" s="16"/>
      <c r="DS17" s="16">
        <f t="shared" si="46"/>
        <v>0</v>
      </c>
      <c r="DT17" s="16">
        <f t="shared" si="47"/>
        <v>0</v>
      </c>
      <c r="DU17" s="16">
        <f t="shared" si="48"/>
        <v>0</v>
      </c>
      <c r="DV17" s="16">
        <f t="shared" si="115"/>
        <v>0</v>
      </c>
      <c r="DW17" s="16">
        <f t="shared" si="116"/>
        <v>0</v>
      </c>
      <c r="DX17" s="16"/>
      <c r="DY17" s="16">
        <f t="shared" si="49"/>
        <v>0</v>
      </c>
      <c r="DZ17" s="16">
        <f t="shared" si="50"/>
        <v>0</v>
      </c>
      <c r="EA17" s="16">
        <f t="shared" si="51"/>
        <v>0</v>
      </c>
      <c r="EB17" s="16">
        <f t="shared" si="117"/>
        <v>0</v>
      </c>
      <c r="EC17" s="16">
        <f t="shared" si="118"/>
        <v>0</v>
      </c>
      <c r="ED17" s="16"/>
      <c r="EE17" s="16">
        <f t="shared" si="52"/>
        <v>0</v>
      </c>
      <c r="EF17" s="16">
        <f t="shared" si="53"/>
        <v>0</v>
      </c>
      <c r="EG17" s="16">
        <f t="shared" si="54"/>
        <v>0</v>
      </c>
      <c r="EH17" s="16">
        <f t="shared" si="119"/>
        <v>0</v>
      </c>
      <c r="EI17" s="16">
        <f t="shared" si="120"/>
        <v>0</v>
      </c>
      <c r="EJ17" s="16"/>
      <c r="EK17" s="16">
        <f t="shared" si="55"/>
        <v>0</v>
      </c>
      <c r="EL17" s="16">
        <f t="shared" si="56"/>
        <v>0</v>
      </c>
      <c r="EM17" s="16">
        <f t="shared" si="57"/>
        <v>0</v>
      </c>
      <c r="EN17" s="16">
        <f t="shared" si="121"/>
        <v>0</v>
      </c>
      <c r="EO17" s="16">
        <f t="shared" si="122"/>
        <v>0</v>
      </c>
      <c r="EP17" s="16"/>
      <c r="EQ17" s="16">
        <f t="shared" si="58"/>
        <v>0</v>
      </c>
      <c r="ER17" s="16">
        <f t="shared" si="59"/>
        <v>0</v>
      </c>
      <c r="ES17" s="16">
        <f t="shared" si="60"/>
        <v>0</v>
      </c>
      <c r="ET17" s="16">
        <f t="shared" si="123"/>
        <v>0</v>
      </c>
      <c r="EU17" s="16">
        <f t="shared" si="124"/>
        <v>0</v>
      </c>
      <c r="EV17" s="16"/>
      <c r="EW17" s="16">
        <f t="shared" si="61"/>
        <v>0</v>
      </c>
      <c r="EX17" s="16">
        <f t="shared" si="62"/>
        <v>0</v>
      </c>
      <c r="EY17" s="16">
        <f t="shared" si="63"/>
        <v>0</v>
      </c>
      <c r="EZ17" s="16">
        <f t="shared" si="125"/>
        <v>0</v>
      </c>
      <c r="FA17" s="16">
        <f t="shared" si="126"/>
        <v>0</v>
      </c>
      <c r="FB17" s="16"/>
      <c r="FC17" s="16">
        <f t="shared" si="64"/>
        <v>0</v>
      </c>
      <c r="FD17" s="16">
        <f t="shared" si="65"/>
        <v>0</v>
      </c>
      <c r="FE17" s="16">
        <f t="shared" si="66"/>
        <v>0</v>
      </c>
      <c r="FF17" s="16">
        <f t="shared" si="127"/>
        <v>0</v>
      </c>
      <c r="FG17" s="16">
        <f t="shared" si="128"/>
        <v>0</v>
      </c>
      <c r="FH17" s="16"/>
      <c r="FI17" s="16">
        <f t="shared" si="67"/>
        <v>0</v>
      </c>
      <c r="FJ17" s="16">
        <f t="shared" si="68"/>
        <v>0</v>
      </c>
      <c r="FK17" s="16">
        <f t="shared" si="69"/>
        <v>0</v>
      </c>
      <c r="FL17" s="16">
        <f t="shared" si="129"/>
        <v>0</v>
      </c>
      <c r="FM17" s="16">
        <f t="shared" si="130"/>
        <v>0</v>
      </c>
    </row>
    <row r="18" spans="1:169" ht="12">
      <c r="A18" s="1">
        <v>42644</v>
      </c>
      <c r="E18" s="16">
        <f t="shared" si="0"/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6">
        <f t="shared" si="5"/>
        <v>0</v>
      </c>
      <c r="O18" s="16"/>
      <c r="P18" s="16">
        <f t="shared" si="6"/>
        <v>0</v>
      </c>
      <c r="Q18" s="16">
        <f t="shared" si="7"/>
        <v>0</v>
      </c>
      <c r="R18" s="16">
        <f t="shared" si="8"/>
        <v>0</v>
      </c>
      <c r="S18" s="16">
        <f t="shared" si="9"/>
        <v>0</v>
      </c>
      <c r="U18" s="16"/>
      <c r="V18" s="16">
        <f t="shared" si="10"/>
        <v>0</v>
      </c>
      <c r="W18" s="16">
        <f t="shared" si="11"/>
        <v>0</v>
      </c>
      <c r="X18" s="16">
        <f t="shared" si="72"/>
        <v>0</v>
      </c>
      <c r="Y18" s="16">
        <f t="shared" si="73"/>
        <v>0</v>
      </c>
      <c r="Z18" s="16"/>
      <c r="AA18" s="16"/>
      <c r="AB18" s="16">
        <f t="shared" si="12"/>
        <v>0</v>
      </c>
      <c r="AC18" s="16">
        <f t="shared" si="13"/>
        <v>0</v>
      </c>
      <c r="AD18" s="16">
        <f t="shared" si="75"/>
        <v>0</v>
      </c>
      <c r="AE18" s="16">
        <f t="shared" si="76"/>
        <v>0</v>
      </c>
      <c r="AF18" s="16"/>
      <c r="AG18" s="16"/>
      <c r="AH18" s="16">
        <f t="shared" si="14"/>
        <v>0</v>
      </c>
      <c r="AI18" s="16">
        <f t="shared" si="15"/>
        <v>0</v>
      </c>
      <c r="AJ18" s="16">
        <f t="shared" si="78"/>
        <v>0</v>
      </c>
      <c r="AK18" s="16">
        <f t="shared" si="79"/>
        <v>0</v>
      </c>
      <c r="AL18" s="16"/>
      <c r="AM18" s="16"/>
      <c r="AN18" s="16">
        <f t="shared" si="16"/>
        <v>0</v>
      </c>
      <c r="AO18" s="16">
        <f t="shared" si="17"/>
        <v>0</v>
      </c>
      <c r="AP18" s="16">
        <f t="shared" si="81"/>
        <v>0</v>
      </c>
      <c r="AQ18" s="16">
        <f t="shared" si="82"/>
        <v>0</v>
      </c>
      <c r="AR18" s="16"/>
      <c r="AS18" s="16"/>
      <c r="AT18" s="16">
        <f t="shared" si="18"/>
        <v>0</v>
      </c>
      <c r="AU18" s="16">
        <f t="shared" si="19"/>
        <v>0</v>
      </c>
      <c r="AV18" s="16">
        <f t="shared" si="84"/>
        <v>0</v>
      </c>
      <c r="AW18" s="16">
        <f t="shared" si="85"/>
        <v>0</v>
      </c>
      <c r="AX18" s="16"/>
      <c r="AY18" s="16"/>
      <c r="AZ18" s="16">
        <f t="shared" si="20"/>
        <v>0</v>
      </c>
      <c r="BA18" s="16">
        <f t="shared" si="21"/>
        <v>0</v>
      </c>
      <c r="BB18" s="16">
        <f t="shared" si="87"/>
        <v>0</v>
      </c>
      <c r="BC18" s="16">
        <f t="shared" si="88"/>
        <v>0</v>
      </c>
      <c r="BD18" s="16"/>
      <c r="BE18" s="16"/>
      <c r="BF18" s="16">
        <f t="shared" si="22"/>
        <v>0</v>
      </c>
      <c r="BG18" s="16">
        <f t="shared" si="23"/>
        <v>0</v>
      </c>
      <c r="BH18" s="16">
        <f t="shared" si="90"/>
        <v>0</v>
      </c>
      <c r="BI18" s="16">
        <f t="shared" si="91"/>
        <v>0</v>
      </c>
      <c r="BJ18" s="16"/>
      <c r="BK18" s="16"/>
      <c r="BL18" s="16">
        <f t="shared" si="24"/>
        <v>0</v>
      </c>
      <c r="BM18" s="16">
        <f t="shared" si="25"/>
        <v>0</v>
      </c>
      <c r="BN18" s="16">
        <f t="shared" si="93"/>
        <v>0</v>
      </c>
      <c r="BO18" s="16">
        <f t="shared" si="94"/>
        <v>0</v>
      </c>
      <c r="BP18" s="16"/>
      <c r="BQ18" s="16"/>
      <c r="BR18" s="16">
        <f t="shared" si="26"/>
        <v>0</v>
      </c>
      <c r="BS18" s="16">
        <f t="shared" si="27"/>
        <v>0</v>
      </c>
      <c r="BT18" s="16">
        <f t="shared" si="96"/>
        <v>0</v>
      </c>
      <c r="BU18" s="16">
        <f t="shared" si="97"/>
        <v>0</v>
      </c>
      <c r="BV18" s="16"/>
      <c r="BW18" s="16"/>
      <c r="BX18" s="16">
        <f t="shared" si="28"/>
        <v>0</v>
      </c>
      <c r="BY18" s="16">
        <f t="shared" si="29"/>
        <v>0</v>
      </c>
      <c r="BZ18" s="16">
        <f t="shared" si="99"/>
        <v>0</v>
      </c>
      <c r="CA18" s="16">
        <f t="shared" si="100"/>
        <v>0</v>
      </c>
      <c r="CB18" s="16"/>
      <c r="CC18" s="16"/>
      <c r="CD18" s="16">
        <f t="shared" si="30"/>
        <v>0</v>
      </c>
      <c r="CE18" s="16">
        <f t="shared" si="31"/>
        <v>0</v>
      </c>
      <c r="CF18" s="16">
        <f t="shared" si="102"/>
        <v>0</v>
      </c>
      <c r="CG18" s="16">
        <f t="shared" si="103"/>
        <v>0</v>
      </c>
      <c r="CH18" s="16"/>
      <c r="CI18" s="16"/>
      <c r="CJ18" s="16">
        <f t="shared" si="32"/>
        <v>0</v>
      </c>
      <c r="CK18" s="16">
        <f t="shared" si="33"/>
        <v>0</v>
      </c>
      <c r="CL18" s="16">
        <f t="shared" si="105"/>
        <v>0</v>
      </c>
      <c r="CM18" s="16">
        <f t="shared" si="106"/>
        <v>0</v>
      </c>
      <c r="CN18" s="16"/>
      <c r="CO18" s="16"/>
      <c r="CP18" s="16"/>
      <c r="CQ18" s="16"/>
      <c r="CR18" s="16"/>
      <c r="CS18" s="16"/>
      <c r="CT18" s="16"/>
      <c r="CU18" s="16">
        <f t="shared" si="34"/>
        <v>0</v>
      </c>
      <c r="CV18" s="16">
        <f t="shared" si="35"/>
        <v>0</v>
      </c>
      <c r="CW18" s="16">
        <f t="shared" si="36"/>
        <v>0</v>
      </c>
      <c r="CX18" s="16">
        <f t="shared" si="107"/>
        <v>0</v>
      </c>
      <c r="CY18" s="16">
        <f t="shared" si="108"/>
        <v>0</v>
      </c>
      <c r="CZ18" s="16"/>
      <c r="DA18" s="16">
        <f t="shared" si="37"/>
        <v>0</v>
      </c>
      <c r="DB18" s="16">
        <f t="shared" si="38"/>
        <v>0</v>
      </c>
      <c r="DC18" s="16">
        <f t="shared" si="39"/>
        <v>0</v>
      </c>
      <c r="DD18" s="16">
        <f t="shared" si="109"/>
        <v>0</v>
      </c>
      <c r="DE18" s="16">
        <f t="shared" si="110"/>
        <v>0</v>
      </c>
      <c r="DF18" s="16"/>
      <c r="DG18" s="16">
        <f t="shared" si="40"/>
        <v>0</v>
      </c>
      <c r="DH18" s="16">
        <f t="shared" si="41"/>
        <v>0</v>
      </c>
      <c r="DI18" s="16">
        <f t="shared" si="42"/>
        <v>0</v>
      </c>
      <c r="DJ18" s="16">
        <f t="shared" si="111"/>
        <v>0</v>
      </c>
      <c r="DK18" s="16">
        <f t="shared" si="112"/>
        <v>0</v>
      </c>
      <c r="DL18" s="16"/>
      <c r="DM18" s="16">
        <f t="shared" si="43"/>
        <v>0</v>
      </c>
      <c r="DN18" s="16">
        <f t="shared" si="44"/>
        <v>0</v>
      </c>
      <c r="DO18" s="16">
        <f t="shared" si="45"/>
        <v>0</v>
      </c>
      <c r="DP18" s="16">
        <f t="shared" si="113"/>
        <v>0</v>
      </c>
      <c r="DQ18" s="16">
        <f t="shared" si="114"/>
        <v>0</v>
      </c>
      <c r="DR18" s="16"/>
      <c r="DS18" s="16">
        <f t="shared" si="46"/>
        <v>0</v>
      </c>
      <c r="DT18" s="16">
        <f t="shared" si="47"/>
        <v>0</v>
      </c>
      <c r="DU18" s="16">
        <f t="shared" si="48"/>
        <v>0</v>
      </c>
      <c r="DV18" s="16">
        <f t="shared" si="115"/>
        <v>0</v>
      </c>
      <c r="DW18" s="16">
        <f t="shared" si="116"/>
        <v>0</v>
      </c>
      <c r="DX18" s="16"/>
      <c r="DY18" s="16">
        <f t="shared" si="49"/>
        <v>0</v>
      </c>
      <c r="DZ18" s="16">
        <f t="shared" si="50"/>
        <v>0</v>
      </c>
      <c r="EA18" s="16">
        <f t="shared" si="51"/>
        <v>0</v>
      </c>
      <c r="EB18" s="16">
        <f t="shared" si="117"/>
        <v>0</v>
      </c>
      <c r="EC18" s="16">
        <f t="shared" si="118"/>
        <v>0</v>
      </c>
      <c r="ED18" s="16"/>
      <c r="EE18" s="16">
        <f t="shared" si="52"/>
        <v>0</v>
      </c>
      <c r="EF18" s="16">
        <f t="shared" si="53"/>
        <v>0</v>
      </c>
      <c r="EG18" s="16">
        <f t="shared" si="54"/>
        <v>0</v>
      </c>
      <c r="EH18" s="16">
        <f t="shared" si="119"/>
        <v>0</v>
      </c>
      <c r="EI18" s="16">
        <f t="shared" si="120"/>
        <v>0</v>
      </c>
      <c r="EJ18" s="16"/>
      <c r="EK18" s="16">
        <f t="shared" si="55"/>
        <v>0</v>
      </c>
      <c r="EL18" s="16">
        <f t="shared" si="56"/>
        <v>0</v>
      </c>
      <c r="EM18" s="16">
        <f t="shared" si="57"/>
        <v>0</v>
      </c>
      <c r="EN18" s="16">
        <f t="shared" si="121"/>
        <v>0</v>
      </c>
      <c r="EO18" s="16">
        <f t="shared" si="122"/>
        <v>0</v>
      </c>
      <c r="EP18" s="16"/>
      <c r="EQ18" s="16">
        <f t="shared" si="58"/>
        <v>0</v>
      </c>
      <c r="ER18" s="16">
        <f t="shared" si="59"/>
        <v>0</v>
      </c>
      <c r="ES18" s="16">
        <f t="shared" si="60"/>
        <v>0</v>
      </c>
      <c r="ET18" s="16">
        <f t="shared" si="123"/>
        <v>0</v>
      </c>
      <c r="EU18" s="16">
        <f t="shared" si="124"/>
        <v>0</v>
      </c>
      <c r="EV18" s="16"/>
      <c r="EW18" s="16">
        <f t="shared" si="61"/>
        <v>0</v>
      </c>
      <c r="EX18" s="16">
        <f t="shared" si="62"/>
        <v>0</v>
      </c>
      <c r="EY18" s="16">
        <f t="shared" si="63"/>
        <v>0</v>
      </c>
      <c r="EZ18" s="16">
        <f t="shared" si="125"/>
        <v>0</v>
      </c>
      <c r="FA18" s="16">
        <f t="shared" si="126"/>
        <v>0</v>
      </c>
      <c r="FB18" s="16"/>
      <c r="FC18" s="16">
        <f t="shared" si="64"/>
        <v>0</v>
      </c>
      <c r="FD18" s="16">
        <f t="shared" si="65"/>
        <v>0</v>
      </c>
      <c r="FE18" s="16">
        <f t="shared" si="66"/>
        <v>0</v>
      </c>
      <c r="FF18" s="16">
        <f t="shared" si="127"/>
        <v>0</v>
      </c>
      <c r="FG18" s="16">
        <f t="shared" si="128"/>
        <v>0</v>
      </c>
      <c r="FH18" s="16"/>
      <c r="FI18" s="16">
        <f t="shared" si="67"/>
        <v>0</v>
      </c>
      <c r="FJ18" s="16">
        <f t="shared" si="68"/>
        <v>0</v>
      </c>
      <c r="FK18" s="16">
        <f t="shared" si="69"/>
        <v>0</v>
      </c>
      <c r="FL18" s="16">
        <f t="shared" si="129"/>
        <v>0</v>
      </c>
      <c r="FM18" s="16">
        <f t="shared" si="130"/>
        <v>0</v>
      </c>
    </row>
    <row r="19" spans="1:169" ht="12">
      <c r="A19" s="1">
        <v>42826</v>
      </c>
      <c r="E19" s="16">
        <f t="shared" si="0"/>
        <v>0</v>
      </c>
      <c r="I19" s="16">
        <f t="shared" si="1"/>
        <v>0</v>
      </c>
      <c r="J19" s="16">
        <f t="shared" si="2"/>
        <v>0</v>
      </c>
      <c r="K19" s="16">
        <f t="shared" si="3"/>
        <v>0</v>
      </c>
      <c r="L19" s="16">
        <f t="shared" si="4"/>
        <v>0</v>
      </c>
      <c r="M19" s="16">
        <f t="shared" si="5"/>
        <v>0</v>
      </c>
      <c r="O19" s="16">
        <f t="shared" si="70"/>
        <v>0</v>
      </c>
      <c r="P19" s="16">
        <f t="shared" si="6"/>
        <v>0</v>
      </c>
      <c r="Q19" s="16">
        <f t="shared" si="7"/>
        <v>0</v>
      </c>
      <c r="R19" s="16">
        <f t="shared" si="8"/>
        <v>0</v>
      </c>
      <c r="S19" s="16">
        <f t="shared" si="9"/>
        <v>0</v>
      </c>
      <c r="U19" s="16">
        <f t="shared" si="71"/>
        <v>0</v>
      </c>
      <c r="V19" s="16">
        <f t="shared" si="10"/>
        <v>0</v>
      </c>
      <c r="W19" s="16">
        <f t="shared" si="11"/>
        <v>0</v>
      </c>
      <c r="X19" s="16">
        <f t="shared" si="72"/>
        <v>0</v>
      </c>
      <c r="Y19" s="16">
        <f t="shared" si="73"/>
        <v>0</v>
      </c>
      <c r="Z19" s="16"/>
      <c r="AA19" s="16">
        <f t="shared" si="74"/>
        <v>0</v>
      </c>
      <c r="AB19" s="16">
        <f t="shared" si="12"/>
        <v>0</v>
      </c>
      <c r="AC19" s="16">
        <f t="shared" si="13"/>
        <v>0</v>
      </c>
      <c r="AD19" s="16">
        <f t="shared" si="75"/>
        <v>0</v>
      </c>
      <c r="AE19" s="16">
        <f t="shared" si="76"/>
        <v>0</v>
      </c>
      <c r="AF19" s="16"/>
      <c r="AG19" s="16">
        <f t="shared" si="77"/>
        <v>0</v>
      </c>
      <c r="AH19" s="16">
        <f t="shared" si="14"/>
        <v>0</v>
      </c>
      <c r="AI19" s="16">
        <f t="shared" si="15"/>
        <v>0</v>
      </c>
      <c r="AJ19" s="16">
        <f t="shared" si="78"/>
        <v>0</v>
      </c>
      <c r="AK19" s="16">
        <f t="shared" si="79"/>
        <v>0</v>
      </c>
      <c r="AL19" s="16"/>
      <c r="AM19" s="16">
        <f t="shared" si="80"/>
        <v>0</v>
      </c>
      <c r="AN19" s="16">
        <f t="shared" si="16"/>
        <v>0</v>
      </c>
      <c r="AO19" s="16">
        <f t="shared" si="17"/>
        <v>0</v>
      </c>
      <c r="AP19" s="16">
        <f t="shared" si="81"/>
        <v>0</v>
      </c>
      <c r="AQ19" s="16">
        <f t="shared" si="82"/>
        <v>0</v>
      </c>
      <c r="AR19" s="16"/>
      <c r="AS19" s="16">
        <f t="shared" si="83"/>
        <v>0</v>
      </c>
      <c r="AT19" s="16">
        <f t="shared" si="18"/>
        <v>0</v>
      </c>
      <c r="AU19" s="16">
        <f t="shared" si="19"/>
        <v>0</v>
      </c>
      <c r="AV19" s="16">
        <f t="shared" si="84"/>
        <v>0</v>
      </c>
      <c r="AW19" s="16">
        <f t="shared" si="85"/>
        <v>0</v>
      </c>
      <c r="AX19" s="16"/>
      <c r="AY19" s="16">
        <f t="shared" si="86"/>
        <v>0</v>
      </c>
      <c r="AZ19" s="16">
        <f t="shared" si="20"/>
        <v>0</v>
      </c>
      <c r="BA19" s="16">
        <f t="shared" si="21"/>
        <v>0</v>
      </c>
      <c r="BB19" s="16">
        <f t="shared" si="87"/>
        <v>0</v>
      </c>
      <c r="BC19" s="16">
        <f t="shared" si="88"/>
        <v>0</v>
      </c>
      <c r="BD19" s="16"/>
      <c r="BE19" s="16">
        <f t="shared" si="89"/>
        <v>0</v>
      </c>
      <c r="BF19" s="16">
        <f t="shared" si="22"/>
        <v>0</v>
      </c>
      <c r="BG19" s="16">
        <f t="shared" si="23"/>
        <v>0</v>
      </c>
      <c r="BH19" s="16">
        <f t="shared" si="90"/>
        <v>0</v>
      </c>
      <c r="BI19" s="16">
        <f t="shared" si="91"/>
        <v>0</v>
      </c>
      <c r="BJ19" s="16"/>
      <c r="BK19" s="16">
        <f t="shared" si="92"/>
        <v>0</v>
      </c>
      <c r="BL19" s="16">
        <f t="shared" si="24"/>
        <v>0</v>
      </c>
      <c r="BM19" s="16">
        <f t="shared" si="25"/>
        <v>0</v>
      </c>
      <c r="BN19" s="16">
        <f t="shared" si="93"/>
        <v>0</v>
      </c>
      <c r="BO19" s="16">
        <f t="shared" si="94"/>
        <v>0</v>
      </c>
      <c r="BP19" s="16"/>
      <c r="BQ19" s="16">
        <f t="shared" si="95"/>
        <v>0</v>
      </c>
      <c r="BR19" s="16">
        <f t="shared" si="26"/>
        <v>0</v>
      </c>
      <c r="BS19" s="16">
        <f t="shared" si="27"/>
        <v>0</v>
      </c>
      <c r="BT19" s="16">
        <f t="shared" si="96"/>
        <v>0</v>
      </c>
      <c r="BU19" s="16">
        <f t="shared" si="97"/>
        <v>0</v>
      </c>
      <c r="BV19" s="16"/>
      <c r="BW19" s="16">
        <f t="shared" si="98"/>
        <v>0</v>
      </c>
      <c r="BX19" s="16">
        <f t="shared" si="28"/>
        <v>0</v>
      </c>
      <c r="BY19" s="16">
        <f t="shared" si="29"/>
        <v>0</v>
      </c>
      <c r="BZ19" s="16">
        <f t="shared" si="99"/>
        <v>0</v>
      </c>
      <c r="CA19" s="16">
        <f t="shared" si="100"/>
        <v>0</v>
      </c>
      <c r="CB19" s="16"/>
      <c r="CC19" s="16">
        <f t="shared" si="101"/>
        <v>0</v>
      </c>
      <c r="CD19" s="16">
        <f t="shared" si="30"/>
        <v>0</v>
      </c>
      <c r="CE19" s="16">
        <f t="shared" si="31"/>
        <v>0</v>
      </c>
      <c r="CF19" s="16">
        <f t="shared" si="102"/>
        <v>0</v>
      </c>
      <c r="CG19" s="16">
        <f t="shared" si="103"/>
        <v>0</v>
      </c>
      <c r="CH19" s="16"/>
      <c r="CI19" s="16">
        <f t="shared" si="104"/>
        <v>0</v>
      </c>
      <c r="CJ19" s="16">
        <f t="shared" si="32"/>
        <v>0</v>
      </c>
      <c r="CK19" s="16">
        <f t="shared" si="33"/>
        <v>0</v>
      </c>
      <c r="CL19" s="16">
        <f t="shared" si="105"/>
        <v>0</v>
      </c>
      <c r="CM19" s="16">
        <f t="shared" si="106"/>
        <v>0</v>
      </c>
      <c r="CN19" s="16"/>
      <c r="CO19" s="16"/>
      <c r="CP19" s="16"/>
      <c r="CQ19" s="16"/>
      <c r="CR19" s="16"/>
      <c r="CS19" s="16"/>
      <c r="CT19" s="16"/>
      <c r="CU19" s="16">
        <f t="shared" si="34"/>
        <v>0</v>
      </c>
      <c r="CV19" s="16">
        <f t="shared" si="35"/>
        <v>0</v>
      </c>
      <c r="CW19" s="16">
        <f t="shared" si="36"/>
        <v>0</v>
      </c>
      <c r="CX19" s="16">
        <f t="shared" si="107"/>
        <v>0</v>
      </c>
      <c r="CY19" s="16">
        <f t="shared" si="108"/>
        <v>0</v>
      </c>
      <c r="CZ19" s="16"/>
      <c r="DA19" s="16">
        <f t="shared" si="37"/>
        <v>0</v>
      </c>
      <c r="DB19" s="16">
        <f t="shared" si="38"/>
        <v>0</v>
      </c>
      <c r="DC19" s="16">
        <f t="shared" si="39"/>
        <v>0</v>
      </c>
      <c r="DD19" s="16">
        <f t="shared" si="109"/>
        <v>0</v>
      </c>
      <c r="DE19" s="16">
        <f t="shared" si="110"/>
        <v>0</v>
      </c>
      <c r="DF19" s="16"/>
      <c r="DG19" s="16">
        <f t="shared" si="40"/>
        <v>0</v>
      </c>
      <c r="DH19" s="16">
        <f t="shared" si="41"/>
        <v>0</v>
      </c>
      <c r="DI19" s="16">
        <f t="shared" si="42"/>
        <v>0</v>
      </c>
      <c r="DJ19" s="16">
        <f t="shared" si="111"/>
        <v>0</v>
      </c>
      <c r="DK19" s="16">
        <f t="shared" si="112"/>
        <v>0</v>
      </c>
      <c r="DL19" s="16"/>
      <c r="DM19" s="16">
        <f t="shared" si="43"/>
        <v>0</v>
      </c>
      <c r="DN19" s="16">
        <f t="shared" si="44"/>
        <v>0</v>
      </c>
      <c r="DO19" s="16">
        <f t="shared" si="45"/>
        <v>0</v>
      </c>
      <c r="DP19" s="16">
        <f t="shared" si="113"/>
        <v>0</v>
      </c>
      <c r="DQ19" s="16">
        <f t="shared" si="114"/>
        <v>0</v>
      </c>
      <c r="DR19" s="16"/>
      <c r="DS19" s="16">
        <f t="shared" si="46"/>
        <v>0</v>
      </c>
      <c r="DT19" s="16">
        <f t="shared" si="47"/>
        <v>0</v>
      </c>
      <c r="DU19" s="16">
        <f t="shared" si="48"/>
        <v>0</v>
      </c>
      <c r="DV19" s="16">
        <f t="shared" si="115"/>
        <v>0</v>
      </c>
      <c r="DW19" s="16">
        <f t="shared" si="116"/>
        <v>0</v>
      </c>
      <c r="DX19" s="16"/>
      <c r="DY19" s="16">
        <f t="shared" si="49"/>
        <v>0</v>
      </c>
      <c r="DZ19" s="16">
        <f t="shared" si="50"/>
        <v>0</v>
      </c>
      <c r="EA19" s="16">
        <f t="shared" si="51"/>
        <v>0</v>
      </c>
      <c r="EB19" s="16">
        <f t="shared" si="117"/>
        <v>0</v>
      </c>
      <c r="EC19" s="16">
        <f t="shared" si="118"/>
        <v>0</v>
      </c>
      <c r="ED19" s="16"/>
      <c r="EE19" s="16">
        <f t="shared" si="52"/>
        <v>0</v>
      </c>
      <c r="EF19" s="16">
        <f t="shared" si="53"/>
        <v>0</v>
      </c>
      <c r="EG19" s="16">
        <f t="shared" si="54"/>
        <v>0</v>
      </c>
      <c r="EH19" s="16">
        <f t="shared" si="119"/>
        <v>0</v>
      </c>
      <c r="EI19" s="16">
        <f t="shared" si="120"/>
        <v>0</v>
      </c>
      <c r="EJ19" s="16"/>
      <c r="EK19" s="16">
        <f t="shared" si="55"/>
        <v>0</v>
      </c>
      <c r="EL19" s="16">
        <f t="shared" si="56"/>
        <v>0</v>
      </c>
      <c r="EM19" s="16">
        <f t="shared" si="57"/>
        <v>0</v>
      </c>
      <c r="EN19" s="16">
        <f t="shared" si="121"/>
        <v>0</v>
      </c>
      <c r="EO19" s="16">
        <f t="shared" si="122"/>
        <v>0</v>
      </c>
      <c r="EP19" s="16"/>
      <c r="EQ19" s="16">
        <f t="shared" si="58"/>
        <v>0</v>
      </c>
      <c r="ER19" s="16">
        <f t="shared" si="59"/>
        <v>0</v>
      </c>
      <c r="ES19" s="16">
        <f t="shared" si="60"/>
        <v>0</v>
      </c>
      <c r="ET19" s="16">
        <f t="shared" si="123"/>
        <v>0</v>
      </c>
      <c r="EU19" s="16">
        <f t="shared" si="124"/>
        <v>0</v>
      </c>
      <c r="EV19" s="16"/>
      <c r="EW19" s="16">
        <f t="shared" si="61"/>
        <v>0</v>
      </c>
      <c r="EX19" s="16">
        <f t="shared" si="62"/>
        <v>0</v>
      </c>
      <c r="EY19" s="16">
        <f t="shared" si="63"/>
        <v>0</v>
      </c>
      <c r="EZ19" s="16">
        <f t="shared" si="125"/>
        <v>0</v>
      </c>
      <c r="FA19" s="16">
        <f t="shared" si="126"/>
        <v>0</v>
      </c>
      <c r="FB19" s="16"/>
      <c r="FC19" s="16">
        <f t="shared" si="64"/>
        <v>0</v>
      </c>
      <c r="FD19" s="16">
        <f t="shared" si="65"/>
        <v>0</v>
      </c>
      <c r="FE19" s="16">
        <f t="shared" si="66"/>
        <v>0</v>
      </c>
      <c r="FF19" s="16">
        <f t="shared" si="127"/>
        <v>0</v>
      </c>
      <c r="FG19" s="16">
        <f t="shared" si="128"/>
        <v>0</v>
      </c>
      <c r="FH19" s="16"/>
      <c r="FI19" s="16">
        <f t="shared" si="67"/>
        <v>0</v>
      </c>
      <c r="FJ19" s="16">
        <f t="shared" si="68"/>
        <v>0</v>
      </c>
      <c r="FK19" s="16">
        <f t="shared" si="69"/>
        <v>0</v>
      </c>
      <c r="FL19" s="16">
        <f t="shared" si="129"/>
        <v>0</v>
      </c>
      <c r="FM19" s="16">
        <f t="shared" si="130"/>
        <v>0</v>
      </c>
    </row>
    <row r="20" spans="3:169" ht="12">
      <c r="C20" s="25"/>
      <c r="D20" s="25"/>
      <c r="E20" s="25"/>
      <c r="F20" s="25"/>
      <c r="G20" s="25"/>
      <c r="I20" s="17"/>
      <c r="J20" s="17"/>
      <c r="K20" s="17"/>
      <c r="L20" s="25"/>
      <c r="M20" s="25"/>
      <c r="U20" s="17"/>
      <c r="V20" s="17"/>
      <c r="W20" s="17"/>
      <c r="X20" s="25"/>
      <c r="Y20" s="25"/>
      <c r="Z20" s="16"/>
      <c r="AA20" s="17"/>
      <c r="AB20" s="17"/>
      <c r="AC20" s="17"/>
      <c r="AD20" s="25"/>
      <c r="AE20" s="25"/>
      <c r="AF20" s="16"/>
      <c r="AG20" s="17"/>
      <c r="AH20" s="17"/>
      <c r="AI20" s="17"/>
      <c r="AJ20" s="25"/>
      <c r="AK20" s="25"/>
      <c r="AL20" s="16"/>
      <c r="AM20" s="17"/>
      <c r="AN20" s="17"/>
      <c r="AO20" s="17"/>
      <c r="AP20" s="25"/>
      <c r="AQ20" s="25"/>
      <c r="AR20" s="16"/>
      <c r="AS20" s="17"/>
      <c r="AT20" s="17"/>
      <c r="AU20" s="17"/>
      <c r="AV20" s="25"/>
      <c r="AW20" s="25"/>
      <c r="AX20" s="16"/>
      <c r="AY20" s="17"/>
      <c r="AZ20" s="17"/>
      <c r="BA20" s="17"/>
      <c r="BB20" s="25"/>
      <c r="BC20" s="25"/>
      <c r="BD20" s="16"/>
      <c r="BE20" s="17"/>
      <c r="BF20" s="17"/>
      <c r="BG20" s="17"/>
      <c r="BH20" s="25"/>
      <c r="BI20" s="25"/>
      <c r="BJ20" s="16"/>
      <c r="BK20" s="17"/>
      <c r="BL20" s="17"/>
      <c r="BM20" s="17"/>
      <c r="BN20" s="25"/>
      <c r="BO20" s="25"/>
      <c r="BP20" s="16"/>
      <c r="BQ20" s="17"/>
      <c r="BR20" s="17"/>
      <c r="BS20" s="17"/>
      <c r="BT20" s="25"/>
      <c r="BU20" s="25"/>
      <c r="BV20" s="16"/>
      <c r="BW20" s="17"/>
      <c r="BX20" s="17"/>
      <c r="BY20" s="17"/>
      <c r="BZ20" s="25"/>
      <c r="CA20" s="25"/>
      <c r="CB20" s="16"/>
      <c r="CC20" s="17"/>
      <c r="CD20" s="17"/>
      <c r="CE20" s="17"/>
      <c r="CF20" s="25"/>
      <c r="CG20" s="25"/>
      <c r="CH20" s="16"/>
      <c r="CI20" s="17"/>
      <c r="CJ20" s="17"/>
      <c r="CK20" s="17"/>
      <c r="CL20" s="25"/>
      <c r="CM20" s="25"/>
      <c r="CN20" s="16"/>
      <c r="CO20" s="17"/>
      <c r="CP20" s="17"/>
      <c r="CQ20" s="17"/>
      <c r="CR20" s="25"/>
      <c r="CS20" s="25"/>
      <c r="CT20" s="16"/>
      <c r="CU20" s="17"/>
      <c r="CV20" s="17"/>
      <c r="CW20" s="17"/>
      <c r="CX20" s="25"/>
      <c r="CY20" s="25"/>
      <c r="CZ20" s="16"/>
      <c r="DA20" s="17"/>
      <c r="DB20" s="17"/>
      <c r="DC20" s="17"/>
      <c r="DD20" s="25"/>
      <c r="DE20" s="25"/>
      <c r="DF20" s="16"/>
      <c r="DG20" s="17"/>
      <c r="DH20" s="17"/>
      <c r="DI20" s="17"/>
      <c r="DJ20" s="25"/>
      <c r="DK20" s="25"/>
      <c r="DL20" s="16"/>
      <c r="DM20" s="17"/>
      <c r="DN20" s="17"/>
      <c r="DO20" s="17"/>
      <c r="DP20" s="25"/>
      <c r="DQ20" s="25"/>
      <c r="DR20" s="16"/>
      <c r="DS20" s="17"/>
      <c r="DT20" s="17"/>
      <c r="DU20" s="17"/>
      <c r="DV20" s="25"/>
      <c r="DW20" s="25"/>
      <c r="DX20" s="16"/>
      <c r="DY20" s="17"/>
      <c r="DZ20" s="17"/>
      <c r="EA20" s="17"/>
      <c r="EB20" s="25"/>
      <c r="EC20" s="25"/>
      <c r="ED20" s="25"/>
      <c r="EE20" s="17"/>
      <c r="EF20" s="17"/>
      <c r="EG20" s="17"/>
      <c r="EH20" s="25"/>
      <c r="EI20" s="25"/>
      <c r="EJ20" s="25"/>
      <c r="EK20" s="17"/>
      <c r="EL20" s="17"/>
      <c r="EM20" s="17"/>
      <c r="EN20" s="25"/>
      <c r="EO20" s="25"/>
      <c r="EP20" s="16"/>
      <c r="EQ20" s="17"/>
      <c r="ER20" s="17"/>
      <c r="ES20" s="17"/>
      <c r="ET20" s="25"/>
      <c r="EU20" s="25"/>
      <c r="EV20" s="16"/>
      <c r="EW20" s="17"/>
      <c r="EX20" s="17"/>
      <c r="EY20" s="17"/>
      <c r="EZ20" s="25"/>
      <c r="FA20" s="25"/>
      <c r="FB20" s="16"/>
      <c r="FC20" s="17"/>
      <c r="FD20" s="17"/>
      <c r="FE20" s="17"/>
      <c r="FF20" s="25"/>
      <c r="FG20" s="25"/>
      <c r="FH20" s="16"/>
      <c r="FI20" s="17"/>
      <c r="FJ20" s="17"/>
      <c r="FK20" s="17"/>
      <c r="FL20" s="25"/>
      <c r="FM20" s="25"/>
    </row>
    <row r="21" spans="1:169" ht="12.75" thickBot="1">
      <c r="A21" s="11" t="s">
        <v>0</v>
      </c>
      <c r="C21" s="24">
        <f>SUM(C8:C20)</f>
        <v>5000</v>
      </c>
      <c r="D21" s="24">
        <f>SUM(D8:D20)</f>
        <v>486828</v>
      </c>
      <c r="E21" s="24">
        <f>SUM(E8:E20)</f>
        <v>491828</v>
      </c>
      <c r="F21" s="24">
        <f>SUM(F8:F20)</f>
        <v>160</v>
      </c>
      <c r="G21" s="24">
        <f>SUM(G8:G20)</f>
        <v>0</v>
      </c>
      <c r="I21" s="24">
        <f>SUM(I8:I20)</f>
        <v>2340.5389999999998</v>
      </c>
      <c r="J21" s="24">
        <f>SUM(J8:J20)</f>
        <v>227887.98405840003</v>
      </c>
      <c r="K21" s="24">
        <f>SUM(K8:K20)</f>
        <v>230228.52305840002</v>
      </c>
      <c r="L21" s="24">
        <f>SUM(L8:L20)</f>
        <v>74.89724799999998</v>
      </c>
      <c r="M21" s="24">
        <f>SUM(M8:M20)</f>
        <v>0</v>
      </c>
      <c r="O21" s="24">
        <f>SUM(O8:O20)</f>
        <v>2659.4610000000002</v>
      </c>
      <c r="P21" s="24">
        <f>SUM(P8:P20)</f>
        <v>258940.0159416</v>
      </c>
      <c r="Q21" s="24">
        <f>SUM(Q8:Q20)</f>
        <v>261599.4769416</v>
      </c>
      <c r="R21" s="24">
        <f>SUM(R8:R20)</f>
        <v>85.102752</v>
      </c>
      <c r="S21" s="24">
        <f>SUM(S8:S20)</f>
        <v>0</v>
      </c>
      <c r="U21" s="24">
        <f>SUM(U8:U20)</f>
        <v>43.9125</v>
      </c>
      <c r="V21" s="24">
        <f>SUM(V8:V20)</f>
        <v>4275.56691</v>
      </c>
      <c r="W21" s="24">
        <f>SUM(W8:W20)</f>
        <v>4319.47941</v>
      </c>
      <c r="X21" s="24">
        <f>SUM(X8:X20)</f>
        <v>1.4052</v>
      </c>
      <c r="Y21" s="24">
        <f>SUM(Y8:Y20)</f>
        <v>0</v>
      </c>
      <c r="Z21" s="16"/>
      <c r="AA21" s="24">
        <f>SUM(AA8:AA20)</f>
        <v>57.5195</v>
      </c>
      <c r="AB21" s="24">
        <f>SUM(AB8:AB20)</f>
        <v>5600.420629200001</v>
      </c>
      <c r="AC21" s="24">
        <f>SUM(AC8:AC20)</f>
        <v>5657.940129200001</v>
      </c>
      <c r="AD21" s="24">
        <f>SUM(AD8:AD20)</f>
        <v>1.8406239999999998</v>
      </c>
      <c r="AE21" s="24">
        <f>SUM(AE8:AE20)</f>
        <v>0</v>
      </c>
      <c r="AF21" s="16"/>
      <c r="AG21" s="24">
        <f>SUM(AG8:AG20)</f>
        <v>1400.7804999999998</v>
      </c>
      <c r="AH21" s="24">
        <f>SUM(AH8:AH20)</f>
        <v>136387.8338508</v>
      </c>
      <c r="AI21" s="24">
        <f>SUM(AI8:AI20)</f>
        <v>137788.6143508</v>
      </c>
      <c r="AJ21" s="24">
        <f>SUM(AJ8:AJ20)</f>
        <v>44.82497600000001</v>
      </c>
      <c r="AK21" s="24">
        <f>SUM(AK8:AK20)</f>
        <v>0</v>
      </c>
      <c r="AL21" s="16"/>
      <c r="AM21" s="24">
        <f>SUM(AM8:AM20)</f>
        <v>12.556999999999999</v>
      </c>
      <c r="AN21" s="24">
        <f>SUM(AN8:AN20)</f>
        <v>1222.6198392</v>
      </c>
      <c r="AO21" s="24">
        <f>SUM(AO8:AO20)</f>
        <v>1235.1768392</v>
      </c>
      <c r="AP21" s="24">
        <f>SUM(AP8:AP20)</f>
        <v>0.401824</v>
      </c>
      <c r="AQ21" s="24">
        <f>SUM(AQ8:AQ20)</f>
        <v>0</v>
      </c>
      <c r="AR21" s="16"/>
      <c r="AS21" s="24">
        <f>SUM(AS8:AS20)</f>
        <v>11.8485</v>
      </c>
      <c r="AT21" s="24">
        <f>SUM(AT8:AT20)</f>
        <v>1153.6363115999998</v>
      </c>
      <c r="AU21" s="24">
        <f>SUM(AU8:AU20)</f>
        <v>1165.4848115999998</v>
      </c>
      <c r="AV21" s="24">
        <f>SUM(AV8:AV20)</f>
        <v>0.37915200000000004</v>
      </c>
      <c r="AW21" s="24">
        <f>SUM(AW8:AW20)</f>
        <v>0</v>
      </c>
      <c r="AX21" s="16"/>
      <c r="AY21" s="24">
        <f>SUM(AY8:AY20)</f>
        <v>379.73150000000004</v>
      </c>
      <c r="AZ21" s="24">
        <f>SUM(AZ8:AZ20)</f>
        <v>36972.7853364</v>
      </c>
      <c r="BA21" s="24">
        <f>SUM(BA8:BA20)</f>
        <v>37352.5168364</v>
      </c>
      <c r="BB21" s="24">
        <f>SUM(BB8:BB20)</f>
        <v>12.151408</v>
      </c>
      <c r="BC21" s="24">
        <f>SUM(BC8:BC20)</f>
        <v>0</v>
      </c>
      <c r="BD21" s="16"/>
      <c r="BE21" s="24">
        <f>SUM(BE8:BE20)</f>
        <v>14.538499999999999</v>
      </c>
      <c r="BF21" s="24">
        <f>SUM(BF8:BF20)</f>
        <v>1415.5497756</v>
      </c>
      <c r="BG21" s="24">
        <f>SUM(BG8:BG20)</f>
        <v>1430.0882755999999</v>
      </c>
      <c r="BH21" s="24">
        <f>SUM(BH8:BH20)</f>
        <v>0.465232</v>
      </c>
      <c r="BI21" s="24">
        <f>SUM(BI8:BI20)</f>
        <v>0</v>
      </c>
      <c r="BJ21" s="16"/>
      <c r="BK21" s="24">
        <f>SUM(BK8:BK20)</f>
        <v>6.2545</v>
      </c>
      <c r="BL21" s="24">
        <f>SUM(BL8:BL20)</f>
        <v>608.9731452</v>
      </c>
      <c r="BM21" s="24">
        <f>SUM(BM8:BM20)</f>
        <v>615.2276452</v>
      </c>
      <c r="BN21" s="24">
        <f>SUM(BN8:BN20)</f>
        <v>0.20014400000000002</v>
      </c>
      <c r="BO21" s="24">
        <f>SUM(BO8:BO20)</f>
        <v>0</v>
      </c>
      <c r="BP21" s="16"/>
      <c r="BQ21" s="24">
        <f>SUM(BQ8:BQ20)</f>
        <v>99.4495</v>
      </c>
      <c r="BR21" s="24">
        <f>SUM(BR8:BR20)</f>
        <v>9682.960237199999</v>
      </c>
      <c r="BS21" s="24">
        <f>SUM(BS8:BS20)</f>
        <v>9782.4097372</v>
      </c>
      <c r="BT21" s="24">
        <f>SUM(BT8:BT20)</f>
        <v>3.182384</v>
      </c>
      <c r="BU21" s="24">
        <f>SUM(BU8:BU20)</f>
        <v>0</v>
      </c>
      <c r="BV21" s="16"/>
      <c r="BW21" s="24">
        <f>SUM(BW8:BW20)</f>
        <v>581.3095</v>
      </c>
      <c r="BX21" s="24">
        <f>SUM(BX8:BX20)</f>
        <v>56599.5482532</v>
      </c>
      <c r="BY21" s="24">
        <f>SUM(BY8:BY20)</f>
        <v>57180.8577532</v>
      </c>
      <c r="BZ21" s="24">
        <f>SUM(BZ8:BZ20)</f>
        <v>18.601904</v>
      </c>
      <c r="CA21" s="24">
        <f>SUM(CA8:CA20)</f>
        <v>0</v>
      </c>
      <c r="CB21" s="16"/>
      <c r="CC21" s="24">
        <f>SUM(CC8:CC20)</f>
        <v>0.635</v>
      </c>
      <c r="CD21" s="24">
        <f>SUM(CD8:CD20)</f>
        <v>61.827156</v>
      </c>
      <c r="CE21" s="24">
        <f>SUM(CE8:CE20)</f>
        <v>62.462156</v>
      </c>
      <c r="CF21" s="24">
        <f>SUM(CF8:CF20)</f>
        <v>0.020319999999999998</v>
      </c>
      <c r="CG21" s="24">
        <f>SUM(CG8:CG20)</f>
        <v>0</v>
      </c>
      <c r="CH21" s="16"/>
      <c r="CI21" s="24">
        <f>SUM(CI8:CI20)</f>
        <v>50.924499999999995</v>
      </c>
      <c r="CJ21" s="24">
        <f>SUM(CJ8:CJ20)</f>
        <v>4958.2944972</v>
      </c>
      <c r="CK21" s="24">
        <f>SUM(CK8:CK20)</f>
        <v>5009.218997199999</v>
      </c>
      <c r="CL21" s="24">
        <f>SUM(CL8:CL20)</f>
        <v>1.629584</v>
      </c>
      <c r="CM21" s="24">
        <f>SUM(CM8:CM20)</f>
        <v>0</v>
      </c>
      <c r="CN21" s="16"/>
      <c r="CO21" s="24">
        <f>SUM(CO8:CO20)</f>
        <v>0</v>
      </c>
      <c r="CP21" s="24">
        <f>SUM(CP8:CP20)</f>
        <v>0</v>
      </c>
      <c r="CQ21" s="24">
        <f>SUM(CQ8:CQ20)</f>
        <v>0</v>
      </c>
      <c r="CR21" s="25"/>
      <c r="CS21" s="25"/>
      <c r="CT21" s="16"/>
      <c r="CU21" s="24">
        <f>SUM(CU8:CU20)</f>
        <v>192.81650000000002</v>
      </c>
      <c r="CV21" s="24">
        <f>SUM(CV8:CV20)</f>
        <v>18773.694212399998</v>
      </c>
      <c r="CW21" s="24">
        <f>SUM(CW8:CW20)</f>
        <v>18966.5107124</v>
      </c>
      <c r="CX21" s="24">
        <f>SUM(CX8:CX20)</f>
        <v>6.170128</v>
      </c>
      <c r="CY21" s="24">
        <f>SUM(CY8:CY20)</f>
        <v>0</v>
      </c>
      <c r="CZ21" s="16"/>
      <c r="DA21" s="24">
        <f>SUM(DA8:DA20)</f>
        <v>476.2365</v>
      </c>
      <c r="DB21" s="24">
        <f>SUM(DB8:DB20)</f>
        <v>46369.05256439999</v>
      </c>
      <c r="DC21" s="24">
        <f>SUM(DC8:DC20)</f>
        <v>46845.28906439999</v>
      </c>
      <c r="DD21" s="24">
        <f>SUM(DD8:DD20)</f>
        <v>15.239567999999998</v>
      </c>
      <c r="DE21" s="24">
        <f>SUM(DE8:DE20)</f>
        <v>0</v>
      </c>
      <c r="DF21" s="16"/>
      <c r="DG21" s="24">
        <f>SUM(DG8:DG20)</f>
        <v>1184.92</v>
      </c>
      <c r="DH21" s="24">
        <f>SUM(DH8:DH20)</f>
        <v>115370.44675199999</v>
      </c>
      <c r="DI21" s="24">
        <f>SUM(DI8:DI20)</f>
        <v>116555.366752</v>
      </c>
      <c r="DJ21" s="24">
        <f>SUM(DJ8:DJ20)</f>
        <v>37.91744</v>
      </c>
      <c r="DK21" s="24">
        <f>SUM(DK8:DK20)</f>
        <v>0</v>
      </c>
      <c r="DL21" s="16"/>
      <c r="DM21" s="24">
        <f>SUM(DM8:DM20)</f>
        <v>72.857</v>
      </c>
      <c r="DN21" s="24">
        <f>SUM(DN8:DN20)</f>
        <v>7093.7655192</v>
      </c>
      <c r="DO21" s="24">
        <f>SUM(DO8:DO20)</f>
        <v>7166.6225192</v>
      </c>
      <c r="DP21" s="24">
        <f>SUM(DP8:DP20)</f>
        <v>2.331424</v>
      </c>
      <c r="DQ21" s="24">
        <f>SUM(DQ8:DQ20)</f>
        <v>0</v>
      </c>
      <c r="DR21" s="16"/>
      <c r="DS21" s="24">
        <f>SUM(DS8:DS20)</f>
        <v>1.1205</v>
      </c>
      <c r="DT21" s="24">
        <f>SUM(DT8:DT20)</f>
        <v>109.09815479999999</v>
      </c>
      <c r="DU21" s="24">
        <f>SUM(DU8:DU20)</f>
        <v>110.2186548</v>
      </c>
      <c r="DV21" s="24">
        <f>SUM(DV8:DV20)</f>
        <v>0.035856</v>
      </c>
      <c r="DW21" s="24">
        <f>SUM(DW8:DW20)</f>
        <v>0</v>
      </c>
      <c r="DX21" s="16"/>
      <c r="DY21" s="24">
        <f>SUM(DY8:DY20)</f>
        <v>25.683</v>
      </c>
      <c r="DZ21" s="24">
        <f>SUM(DZ8:DZ20)</f>
        <v>2500.6407048</v>
      </c>
      <c r="EA21" s="24">
        <f>SUM(EA8:EA20)</f>
        <v>2526.3237048</v>
      </c>
      <c r="EB21" s="24">
        <f>SUM(EB8:EB20)</f>
        <v>0.8218559999999999</v>
      </c>
      <c r="EC21" s="24">
        <f>SUM(EC8:EC20)</f>
        <v>0</v>
      </c>
      <c r="ED21" s="25"/>
      <c r="EE21" s="24">
        <f>SUM(EE8:EE20)</f>
        <v>2.0709999999999997</v>
      </c>
      <c r="EF21" s="24">
        <f>SUM(EF8:EF20)</f>
        <v>201.64415759999997</v>
      </c>
      <c r="EG21" s="24">
        <f>SUM(EG8:EG20)</f>
        <v>203.71515759999997</v>
      </c>
      <c r="EH21" s="24">
        <f>SUM(EH8:EH20)</f>
        <v>0.066272</v>
      </c>
      <c r="EI21" s="24">
        <f>SUM(EI8:EI20)</f>
        <v>0</v>
      </c>
      <c r="EJ21" s="25"/>
      <c r="EK21" s="24">
        <f>SUM(EK8:EK20)</f>
        <v>7.946</v>
      </c>
      <c r="EL21" s="24">
        <f>SUM(EL8:EL20)</f>
        <v>773.6670576</v>
      </c>
      <c r="EM21" s="24">
        <f>SUM(EM8:EM20)</f>
        <v>781.6130576</v>
      </c>
      <c r="EN21" s="24">
        <f>SUM(EN8:EN20)</f>
        <v>0.254272</v>
      </c>
      <c r="EO21" s="24">
        <f>SUM(EO8:EO20)</f>
        <v>0</v>
      </c>
      <c r="EP21" s="16"/>
      <c r="EQ21" s="24">
        <f>SUM(EQ8:EQ20)</f>
        <v>234.131</v>
      </c>
      <c r="ER21" s="24">
        <f>SUM(ER8:ER20)</f>
        <v>22796.3052936</v>
      </c>
      <c r="ES21" s="24">
        <f>SUM(ES8:ES20)</f>
        <v>23030.4362936</v>
      </c>
      <c r="ET21" s="24">
        <f>SUM(ET8:ET20)</f>
        <v>7.492191999999999</v>
      </c>
      <c r="EU21" s="24">
        <f>SUM(EU8:EU20)</f>
        <v>0</v>
      </c>
      <c r="EV21" s="16"/>
      <c r="EW21" s="24">
        <f>SUM(EW8:EW20)</f>
        <v>43.1105</v>
      </c>
      <c r="EX21" s="24">
        <f>SUM(EX8:EX20)</f>
        <v>4197.479698800001</v>
      </c>
      <c r="EY21" s="24">
        <f>SUM(EY8:EY20)</f>
        <v>4240.5901988000005</v>
      </c>
      <c r="EZ21" s="24">
        <f>SUM(EZ8:EZ20)</f>
        <v>1.379536</v>
      </c>
      <c r="FA21" s="24">
        <f>SUM(FA8:FA20)</f>
        <v>0</v>
      </c>
      <c r="FB21" s="16"/>
      <c r="FC21" s="24">
        <f>SUM(FC8:FC20)</f>
        <v>62.794000000000004</v>
      </c>
      <c r="FD21" s="24">
        <f>SUM(FD8:FD20)</f>
        <v>6113.9754864</v>
      </c>
      <c r="FE21" s="24">
        <f>SUM(FE8:FE20)</f>
        <v>6176.7694864</v>
      </c>
      <c r="FF21" s="24">
        <f>SUM(FF8:FF20)</f>
        <v>2.009408</v>
      </c>
      <c r="FG21" s="24">
        <f>SUM(FG8:FG20)</f>
        <v>0</v>
      </c>
      <c r="FH21" s="16"/>
      <c r="FI21" s="24">
        <f>SUM(FI8:FI20)</f>
        <v>36.853</v>
      </c>
      <c r="FJ21" s="24">
        <f>SUM(FJ8:FJ20)</f>
        <v>3588.2144568</v>
      </c>
      <c r="FK21" s="24">
        <f>SUM(FK8:FK20)</f>
        <v>3625.0674568</v>
      </c>
      <c r="FL21" s="24">
        <f>SUM(FL8:FL20)</f>
        <v>1.179296</v>
      </c>
      <c r="FM21" s="24">
        <f>SUM(FM8:FM20)</f>
        <v>0</v>
      </c>
    </row>
    <row r="22" spans="21:135" ht="12.75" thickTop="1"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</row>
    <row r="23" spans="3:135" ht="12">
      <c r="C23" s="16">
        <f>I21+O21</f>
        <v>5000</v>
      </c>
      <c r="D23" s="16">
        <f>J21+P21</f>
        <v>486828</v>
      </c>
      <c r="F23" s="16">
        <f>L21+R21</f>
        <v>159.99999999999997</v>
      </c>
      <c r="G23" s="16">
        <f>M21+S21</f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21:135" ht="12"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</row>
    <row r="25" spans="21:135" ht="12"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</row>
    <row r="26" spans="21:135" ht="12"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21:135" ht="12"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21:135" ht="12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21:135" ht="12"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21:135" ht="12"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21:135" ht="12"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21:135" ht="12"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21:135" ht="12"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21:135" ht="12"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21:135" ht="12"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21:135" ht="12"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21:135" ht="12"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21:135" ht="12"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21:135" ht="12"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21:135" ht="12"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21:135" ht="12"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21:135" ht="12"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21:135" ht="12"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21:135" ht="12"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21:135" ht="12"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21:135" ht="12"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21:135" ht="12"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21:135" ht="12"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21:135" ht="12"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21:135" ht="12"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21:135" ht="12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21:135" ht="12"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21:135" ht="12"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21:135" ht="12"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21:135" ht="12"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21:135" ht="12"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75:93" ht="12">
      <c r="BW59" s="2"/>
      <c r="BX59" s="2"/>
      <c r="BY59" s="2"/>
      <c r="BZ59" s="2"/>
      <c r="CA59" s="2"/>
      <c r="CC59" s="2"/>
      <c r="CD59" s="2"/>
      <c r="CE59" s="2"/>
      <c r="CF59" s="2"/>
      <c r="CG59" s="2"/>
      <c r="CO59" s="2"/>
    </row>
    <row r="60" spans="75:93" ht="12">
      <c r="BW60" s="2"/>
      <c r="BX60" s="2"/>
      <c r="BY60" s="2"/>
      <c r="BZ60" s="2"/>
      <c r="CA60" s="2"/>
      <c r="CC60" s="2"/>
      <c r="CD60" s="2"/>
      <c r="CE60" s="2"/>
      <c r="CF60" s="2"/>
      <c r="CG60" s="2"/>
      <c r="CO60" s="2"/>
    </row>
    <row r="61" spans="75:93" ht="12">
      <c r="BW61" s="2"/>
      <c r="BX61" s="2"/>
      <c r="BY61" s="2"/>
      <c r="BZ61" s="2"/>
      <c r="CA61" s="2"/>
      <c r="CC61" s="2"/>
      <c r="CD61" s="2"/>
      <c r="CE61" s="2"/>
      <c r="CF61" s="2"/>
      <c r="CG61" s="2"/>
      <c r="CO61" s="2"/>
    </row>
    <row r="62" spans="75:93" ht="12">
      <c r="BW62" s="2"/>
      <c r="BX62" s="2"/>
      <c r="BY62" s="2"/>
      <c r="BZ62" s="2"/>
      <c r="CA62" s="2"/>
      <c r="CC62" s="2"/>
      <c r="CD62" s="2"/>
      <c r="CE62" s="2"/>
      <c r="CF62" s="2"/>
      <c r="CG62" s="2"/>
      <c r="CO62" s="2"/>
    </row>
    <row r="63" spans="75:93" ht="12">
      <c r="BW63" s="2"/>
      <c r="BX63" s="2"/>
      <c r="BY63" s="2"/>
      <c r="BZ63" s="2"/>
      <c r="CA63" s="2"/>
      <c r="CC63" s="2"/>
      <c r="CD63" s="2"/>
      <c r="CE63" s="2"/>
      <c r="CF63" s="2"/>
      <c r="CG63" s="2"/>
      <c r="CO63" s="2"/>
    </row>
    <row r="64" spans="75:93" ht="12">
      <c r="BW64" s="2"/>
      <c r="BX64" s="2"/>
      <c r="BY64" s="2"/>
      <c r="BZ64" s="2"/>
      <c r="CA64" s="2"/>
      <c r="CC64" s="2"/>
      <c r="CD64" s="2"/>
      <c r="CE64" s="2"/>
      <c r="CF64" s="2"/>
      <c r="CG64" s="2"/>
      <c r="CO64" s="2"/>
    </row>
    <row r="65" spans="75:85" ht="12">
      <c r="BW65" s="2"/>
      <c r="BX65" s="2"/>
      <c r="BY65" s="2"/>
      <c r="BZ65" s="2"/>
      <c r="CA65" s="2"/>
      <c r="CC65" s="2"/>
      <c r="CD65" s="2"/>
      <c r="CE65" s="2"/>
      <c r="CF65" s="2"/>
      <c r="CG65" s="2"/>
    </row>
    <row r="66" spans="75:85" ht="12">
      <c r="BW66" s="2"/>
      <c r="BX66" s="2"/>
      <c r="BY66" s="2"/>
      <c r="BZ66" s="2"/>
      <c r="CA66" s="2"/>
      <c r="CC66" s="2"/>
      <c r="CD66" s="2"/>
      <c r="CE66" s="2"/>
      <c r="CF66" s="2"/>
      <c r="CG66" s="2"/>
    </row>
    <row r="67" spans="75:85" ht="12">
      <c r="BW67" s="2"/>
      <c r="BX67" s="2"/>
      <c r="BY67" s="2"/>
      <c r="BZ67" s="2"/>
      <c r="CA67" s="2"/>
      <c r="CC67" s="2"/>
      <c r="CD67" s="2"/>
      <c r="CE67" s="2"/>
      <c r="CF67" s="2"/>
      <c r="CG67" s="2"/>
    </row>
    <row r="68" spans="75:85" ht="12">
      <c r="BW68" s="2"/>
      <c r="BX68" s="2"/>
      <c r="BY68" s="2"/>
      <c r="BZ68" s="2"/>
      <c r="CA68" s="2"/>
      <c r="CC68" s="2"/>
      <c r="CD68" s="2"/>
      <c r="CE68" s="2"/>
      <c r="CF68" s="2"/>
      <c r="CG68" s="2"/>
    </row>
    <row r="69" spans="75:85" ht="12">
      <c r="BW69" s="2"/>
      <c r="BX69" s="2"/>
      <c r="BY69" s="2"/>
      <c r="BZ69" s="2"/>
      <c r="CA69" s="2"/>
      <c r="CC69" s="2"/>
      <c r="CD69" s="2"/>
      <c r="CE69" s="2"/>
      <c r="CF69" s="2"/>
      <c r="CG69" s="2"/>
    </row>
    <row r="70" spans="75:85" ht="12">
      <c r="BW70" s="2"/>
      <c r="BX70" s="2"/>
      <c r="BY70" s="2"/>
      <c r="BZ70" s="2"/>
      <c r="CA70" s="2"/>
      <c r="CC70" s="2"/>
      <c r="CD70" s="2"/>
      <c r="CE70" s="2"/>
      <c r="CF70" s="2"/>
      <c r="CG70" s="2"/>
    </row>
    <row r="71" spans="75:79" ht="12">
      <c r="BW71" s="2"/>
      <c r="BX71" s="2"/>
      <c r="BY71" s="2"/>
      <c r="BZ71" s="2"/>
      <c r="CA71" s="2"/>
    </row>
    <row r="72" spans="75:79" ht="12">
      <c r="BW72" s="2"/>
      <c r="BX72" s="2"/>
      <c r="BY72" s="2"/>
      <c r="BZ72" s="2"/>
      <c r="CA72" s="2"/>
    </row>
    <row r="73" spans="75:79" ht="12">
      <c r="BW73" s="2"/>
      <c r="BX73" s="2"/>
      <c r="BY73" s="2"/>
      <c r="BZ73" s="2"/>
      <c r="CA73" s="2"/>
    </row>
    <row r="74" spans="75:79" ht="12">
      <c r="BW74" s="2"/>
      <c r="BX74" s="2"/>
      <c r="BY74" s="2"/>
      <c r="BZ74" s="2"/>
      <c r="CA74" s="2"/>
    </row>
    <row r="75" spans="75:79" ht="12">
      <c r="BW75" s="2"/>
      <c r="BX75" s="2"/>
      <c r="BY75" s="2"/>
      <c r="BZ75" s="2"/>
      <c r="CA75" s="2"/>
    </row>
    <row r="76" spans="75:79" ht="12">
      <c r="BW76" s="2"/>
      <c r="BX76" s="2"/>
      <c r="BY76" s="2"/>
      <c r="BZ76" s="2"/>
      <c r="CA76" s="2"/>
    </row>
    <row r="77" spans="75:79" ht="12">
      <c r="BW77" s="2"/>
      <c r="BX77" s="2"/>
      <c r="BY77" s="2"/>
      <c r="BZ77" s="2"/>
      <c r="CA77" s="2"/>
    </row>
    <row r="78" spans="75:79" ht="12">
      <c r="BW78" s="2"/>
      <c r="BX78" s="2"/>
      <c r="BY78" s="2"/>
      <c r="BZ78" s="2"/>
      <c r="CA78" s="2"/>
    </row>
    <row r="79" spans="75:79" ht="12">
      <c r="BW79" s="2"/>
      <c r="BX79" s="2"/>
      <c r="BY79" s="2"/>
      <c r="BZ79" s="2"/>
      <c r="CA79" s="2"/>
    </row>
    <row r="80" spans="75:79" ht="12">
      <c r="BW80" s="2"/>
      <c r="BX80" s="2"/>
      <c r="BY80" s="2"/>
      <c r="BZ80" s="2"/>
      <c r="CA80" s="2"/>
    </row>
    <row r="81" spans="75:79" ht="12">
      <c r="BW81" s="2"/>
      <c r="BX81" s="2"/>
      <c r="BY81" s="2"/>
      <c r="BZ81" s="2"/>
      <c r="CA81" s="2"/>
    </row>
    <row r="82" spans="75:79" ht="12">
      <c r="BW82" s="2"/>
      <c r="BX82" s="2"/>
      <c r="BY82" s="2"/>
      <c r="BZ82" s="2"/>
      <c r="CA82" s="2"/>
    </row>
    <row r="83" spans="75:79" ht="12">
      <c r="BW83" s="2"/>
      <c r="BX83" s="2"/>
      <c r="BY83" s="2"/>
      <c r="BZ83" s="2"/>
      <c r="CA83" s="2"/>
    </row>
    <row r="84" spans="75:79" ht="12">
      <c r="BW84" s="2"/>
      <c r="BX84" s="2"/>
      <c r="BY84" s="2"/>
      <c r="BZ84" s="2"/>
      <c r="CA84" s="2"/>
    </row>
    <row r="85" spans="75:79" ht="12">
      <c r="BW85" s="2"/>
      <c r="BX85" s="2"/>
      <c r="BY85" s="2"/>
      <c r="BZ85" s="2"/>
      <c r="CA85" s="2"/>
    </row>
    <row r="86" spans="75:79" ht="12">
      <c r="BW86" s="2"/>
      <c r="BX86" s="2"/>
      <c r="BY86" s="2"/>
      <c r="BZ86" s="2"/>
      <c r="CA86" s="2"/>
    </row>
    <row r="87" spans="75:79" ht="12">
      <c r="BW87" s="2"/>
      <c r="BX87" s="2"/>
      <c r="BY87" s="2"/>
      <c r="BZ87" s="2"/>
      <c r="CA87" s="2"/>
    </row>
    <row r="88" spans="75:79" ht="12">
      <c r="BW88" s="2"/>
      <c r="BX88" s="2"/>
      <c r="BY88" s="2"/>
      <c r="BZ88" s="2"/>
      <c r="CA88" s="2"/>
    </row>
    <row r="89" spans="75:79" ht="12">
      <c r="BW89" s="2"/>
      <c r="BX89" s="2"/>
      <c r="BY89" s="2"/>
      <c r="BZ89" s="2"/>
      <c r="CA89" s="2"/>
    </row>
    <row r="90" spans="75:79" ht="12">
      <c r="BW90" s="2"/>
      <c r="BX90" s="2"/>
      <c r="BY90" s="2"/>
      <c r="BZ90" s="2"/>
      <c r="CA90" s="2"/>
    </row>
  </sheetData>
  <sheetProtection/>
  <printOptions/>
  <pageMargins left="0.75" right="0.75" top="1" bottom="1" header="0.5" footer="0.5"/>
  <pageSetup horizontalDpi="600" verticalDpi="600" orientation="landscape" scale="73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90"/>
  <sheetViews>
    <sheetView workbookViewId="0" topLeftCell="A1">
      <selection activeCell="E25" sqref="E25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6" width="13.7109375" style="16" customWidth="1"/>
    <col min="7" max="7" width="16.140625" style="16" customWidth="1"/>
    <col min="8" max="8" width="3.7109375" style="2" customWidth="1"/>
    <col min="9" max="12" width="13.7109375" style="16" customWidth="1"/>
    <col min="13" max="13" width="16.140625" style="16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2" customWidth="1"/>
    <col min="25" max="25" width="16.140625" style="2" customWidth="1"/>
    <col min="26" max="26" width="3.7109375" style="2" customWidth="1"/>
    <col min="27" max="30" width="13.7109375" style="2" customWidth="1"/>
    <col min="31" max="31" width="15.8515625" style="2" customWidth="1"/>
    <col min="32" max="32" width="3.7109375" style="2" customWidth="1"/>
    <col min="33" max="36" width="13.7109375" style="2" customWidth="1"/>
    <col min="37" max="37" width="15.421875" style="2" customWidth="1"/>
    <col min="38" max="38" width="3.7109375" style="2" customWidth="1"/>
    <col min="39" max="42" width="13.7109375" style="2" customWidth="1"/>
    <col min="43" max="43" width="16.8515625" style="2" customWidth="1"/>
    <col min="44" max="44" width="3.7109375" style="2" customWidth="1"/>
    <col min="45" max="48" width="13.7109375" style="2" customWidth="1"/>
    <col min="49" max="49" width="16.28125" style="2" customWidth="1"/>
    <col min="50" max="50" width="3.7109375" style="2" customWidth="1"/>
    <col min="51" max="54" width="13.7109375" style="2" customWidth="1"/>
    <col min="55" max="55" width="16.00390625" style="2" customWidth="1"/>
    <col min="56" max="56" width="3.7109375" style="2" customWidth="1"/>
    <col min="57" max="60" width="13.7109375" style="2" customWidth="1"/>
    <col min="61" max="61" width="15.421875" style="2" customWidth="1"/>
    <col min="62" max="62" width="3.7109375" style="2" customWidth="1"/>
    <col min="63" max="66" width="13.7109375" style="2" customWidth="1"/>
    <col min="67" max="67" width="16.28125" style="2" customWidth="1"/>
    <col min="68" max="68" width="3.7109375" style="2" customWidth="1"/>
    <col min="69" max="72" width="13.7109375" style="2" customWidth="1"/>
    <col min="73" max="73" width="16.140625" style="2" customWidth="1"/>
    <col min="74" max="74" width="3.7109375" style="0" customWidth="1"/>
    <col min="75" max="78" width="13.7109375" style="0" customWidth="1"/>
    <col min="79" max="79" width="15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2" customWidth="1"/>
    <col min="91" max="91" width="16.00390625" style="2" customWidth="1"/>
    <col min="92" max="92" width="3.7109375" style="0" customWidth="1"/>
    <col min="93" max="93" width="13.7109375" style="2" customWidth="1"/>
    <col min="94" max="97" width="13.7109375" style="0" customWidth="1"/>
    <col min="98" max="98" width="3.7109375" style="0" customWidth="1"/>
    <col min="99" max="102" width="14.7109375" style="0" customWidth="1"/>
    <col min="103" max="103" width="17.00390625" style="0" customWidth="1"/>
    <col min="104" max="104" width="3.7109375" style="0" customWidth="1"/>
    <col min="105" max="108" width="14.7109375" style="0" customWidth="1"/>
    <col min="109" max="109" width="16.140625" style="0" customWidth="1"/>
    <col min="110" max="110" width="3.7109375" style="0" customWidth="1"/>
    <col min="111" max="114" width="14.7109375" style="0" customWidth="1"/>
    <col min="115" max="115" width="16.00390625" style="0" customWidth="1"/>
    <col min="116" max="116" width="3.7109375" style="0" customWidth="1"/>
    <col min="117" max="120" width="14.7109375" style="0" customWidth="1"/>
    <col min="121" max="121" width="16.140625" style="0" customWidth="1"/>
    <col min="122" max="122" width="3.7109375" style="0" customWidth="1"/>
    <col min="123" max="126" width="14.7109375" style="0" customWidth="1"/>
    <col min="127" max="127" width="16.8515625" style="0" customWidth="1"/>
    <col min="128" max="128" width="3.7109375" style="0" customWidth="1"/>
    <col min="129" max="132" width="14.7109375" style="0" customWidth="1"/>
    <col min="133" max="133" width="16.00390625" style="0" customWidth="1"/>
    <col min="134" max="134" width="3.7109375" style="0" customWidth="1"/>
    <col min="135" max="138" width="14.7109375" style="0" customWidth="1"/>
    <col min="139" max="139" width="16.28125" style="0" customWidth="1"/>
    <col min="140" max="140" width="3.7109375" style="0" customWidth="1"/>
    <col min="141" max="144" width="14.7109375" style="0" customWidth="1"/>
    <col min="145" max="145" width="16.421875" style="0" customWidth="1"/>
    <col min="146" max="146" width="3.7109375" style="0" customWidth="1"/>
    <col min="147" max="150" width="14.7109375" style="0" customWidth="1"/>
    <col min="151" max="151" width="17.140625" style="0" customWidth="1"/>
    <col min="152" max="152" width="3.7109375" style="0" customWidth="1"/>
    <col min="153" max="156" width="14.7109375" style="0" customWidth="1"/>
    <col min="157" max="157" width="15.8515625" style="0" customWidth="1"/>
    <col min="158" max="158" width="3.7109375" style="0" customWidth="1"/>
    <col min="159" max="162" width="14.7109375" style="0" customWidth="1"/>
    <col min="163" max="163" width="15.8515625" style="0" customWidth="1"/>
    <col min="164" max="164" width="3.7109375" style="0" customWidth="1"/>
    <col min="165" max="168" width="14.7109375" style="0" customWidth="1"/>
    <col min="169" max="169" width="16.140625" style="0" customWidth="1"/>
  </cols>
  <sheetData>
    <row r="1" spans="4:98" ht="12">
      <c r="D1" s="19" t="s">
        <v>33</v>
      </c>
      <c r="E1"/>
      <c r="F1"/>
      <c r="I1" s="19"/>
      <c r="O1" s="16"/>
      <c r="P1" s="19" t="s">
        <v>33</v>
      </c>
      <c r="V1" s="3"/>
      <c r="AA1" s="19"/>
      <c r="AG1" s="16"/>
      <c r="AH1" s="19" t="s">
        <v>33</v>
      </c>
      <c r="AS1" s="19"/>
      <c r="AT1" s="3"/>
      <c r="AY1" s="16"/>
      <c r="AZ1" s="19" t="s">
        <v>33</v>
      </c>
      <c r="BF1" s="3"/>
      <c r="BK1" s="19"/>
      <c r="BQ1" s="16"/>
      <c r="BR1" s="19" t="s">
        <v>33</v>
      </c>
      <c r="BV1" s="2"/>
      <c r="BW1" s="2"/>
      <c r="BY1" s="2"/>
      <c r="BZ1" s="2"/>
      <c r="CA1" s="2"/>
      <c r="CB1" s="2"/>
      <c r="CC1" s="19"/>
      <c r="CD1" s="3"/>
      <c r="CE1" s="2"/>
      <c r="CF1" s="2"/>
      <c r="CG1" s="2"/>
      <c r="CH1" s="2"/>
      <c r="CI1" s="16"/>
      <c r="CJ1" s="19" t="s">
        <v>33</v>
      </c>
      <c r="CP1" s="3"/>
      <c r="CQ1" s="2"/>
      <c r="CR1" s="2"/>
      <c r="CS1" s="2"/>
      <c r="CT1" s="2"/>
    </row>
    <row r="2" spans="3:98" ht="12">
      <c r="C2" s="19" t="s">
        <v>43</v>
      </c>
      <c r="D2" s="19"/>
      <c r="E2"/>
      <c r="F2"/>
      <c r="I2" s="19"/>
      <c r="O2" s="19" t="str">
        <f>C2</f>
        <v>           Distribution of Debt Service after 2012 A Bond Issue</v>
      </c>
      <c r="P2" s="19"/>
      <c r="V2" s="3"/>
      <c r="AA2" s="19"/>
      <c r="AG2" s="19" t="str">
        <f>O2</f>
        <v>           Distribution of Debt Service after 2012 A Bond Issue</v>
      </c>
      <c r="AH2" s="19"/>
      <c r="AS2" s="19"/>
      <c r="AT2" s="3"/>
      <c r="AY2" s="19" t="str">
        <f>AG2</f>
        <v>           Distribution of Debt Service after 2012 A Bond Issue</v>
      </c>
      <c r="AZ2" s="19"/>
      <c r="BF2" s="3"/>
      <c r="BK2" s="19"/>
      <c r="BQ2" s="19" t="str">
        <f>AY2</f>
        <v>           Distribution of Debt Service after 2012 A Bond Issue</v>
      </c>
      <c r="BR2" s="19"/>
      <c r="BV2" s="2"/>
      <c r="BW2" s="2"/>
      <c r="BY2" s="2"/>
      <c r="BZ2" s="2"/>
      <c r="CA2" s="2"/>
      <c r="CB2" s="2"/>
      <c r="CC2" s="19"/>
      <c r="CD2" s="3"/>
      <c r="CE2" s="2"/>
      <c r="CF2" s="2"/>
      <c r="CG2" s="2"/>
      <c r="CH2" s="2"/>
      <c r="CI2" s="19" t="str">
        <f>BQ2</f>
        <v>           Distribution of Debt Service after 2012 A Bond Issue</v>
      </c>
      <c r="CJ2" s="19"/>
      <c r="CP2" s="3"/>
      <c r="CQ2" s="2"/>
      <c r="CR2" s="2"/>
      <c r="CS2" s="2"/>
      <c r="CT2" s="2"/>
    </row>
    <row r="3" spans="4:98" ht="12">
      <c r="D3" s="16" t="s">
        <v>44</v>
      </c>
      <c r="E3"/>
      <c r="F3"/>
      <c r="O3" s="16"/>
      <c r="P3" s="16" t="str">
        <f>D3</f>
        <v>1996 Series A Bond Funded Projects 2002A/2012A</v>
      </c>
      <c r="AA3" s="16"/>
      <c r="AG3" s="16"/>
      <c r="AH3" s="16" t="str">
        <f>P3</f>
        <v>1996 Series A Bond Funded Projects 2002A/2012A</v>
      </c>
      <c r="AS3" s="16"/>
      <c r="AY3" s="16"/>
      <c r="AZ3" s="16" t="str">
        <f>AH3</f>
        <v>1996 Series A Bond Funded Projects 2002A/2012A</v>
      </c>
      <c r="BK3" s="16"/>
      <c r="BQ3" s="16"/>
      <c r="BR3" s="16" t="str">
        <f>AZ3</f>
        <v>1996 Series A Bond Funded Projects 2002A/2012A</v>
      </c>
      <c r="BV3" s="2"/>
      <c r="BW3" s="2"/>
      <c r="BY3" s="2"/>
      <c r="BZ3" s="2"/>
      <c r="CA3" s="2"/>
      <c r="CB3" s="2"/>
      <c r="CC3" s="16"/>
      <c r="CD3" s="2"/>
      <c r="CE3" s="2"/>
      <c r="CF3" s="2"/>
      <c r="CG3" s="2"/>
      <c r="CH3" s="2"/>
      <c r="CI3" s="16"/>
      <c r="CJ3" s="16" t="str">
        <f>BR3</f>
        <v>1996 Series A Bond Funded Projects 2002A/2012A</v>
      </c>
      <c r="CP3" s="2"/>
      <c r="CQ3" s="2"/>
      <c r="CR3" s="2"/>
      <c r="CS3" s="2"/>
      <c r="CT3" s="2"/>
    </row>
    <row r="4" spans="74:98" ht="12"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P4" s="2"/>
      <c r="CQ4" s="2"/>
      <c r="CR4" s="2"/>
      <c r="CS4" s="2"/>
      <c r="CT4" s="2"/>
    </row>
    <row r="5" spans="1:169" ht="12">
      <c r="A5" s="4" t="s">
        <v>1</v>
      </c>
      <c r="C5" s="27" t="s">
        <v>45</v>
      </c>
      <c r="D5" s="27"/>
      <c r="E5" s="28"/>
      <c r="F5" s="23"/>
      <c r="G5" s="23"/>
      <c r="I5" s="22" t="s">
        <v>31</v>
      </c>
      <c r="J5" s="20"/>
      <c r="K5" s="21"/>
      <c r="L5" s="23"/>
      <c r="M5" s="23"/>
      <c r="O5" s="22" t="s">
        <v>30</v>
      </c>
      <c r="P5" s="20"/>
      <c r="Q5" s="21"/>
      <c r="R5" s="23"/>
      <c r="S5" s="23"/>
      <c r="U5" s="5" t="s">
        <v>2</v>
      </c>
      <c r="V5" s="6"/>
      <c r="W5" s="7"/>
      <c r="X5" s="23"/>
      <c r="Y5" s="23"/>
      <c r="AA5" s="5" t="s">
        <v>24</v>
      </c>
      <c r="AB5" s="6"/>
      <c r="AC5" s="7"/>
      <c r="AD5" s="23"/>
      <c r="AE5" s="23"/>
      <c r="AG5" s="5" t="s">
        <v>3</v>
      </c>
      <c r="AH5" s="6"/>
      <c r="AI5" s="7"/>
      <c r="AJ5" s="23"/>
      <c r="AK5" s="23"/>
      <c r="AM5" s="5" t="s">
        <v>25</v>
      </c>
      <c r="AN5" s="6"/>
      <c r="AO5" s="7"/>
      <c r="AP5" s="23"/>
      <c r="AQ5" s="23"/>
      <c r="AS5" s="5" t="s">
        <v>4</v>
      </c>
      <c r="AT5" s="6"/>
      <c r="AU5" s="7"/>
      <c r="AV5" s="23"/>
      <c r="AW5" s="23"/>
      <c r="AX5" s="12"/>
      <c r="AY5" s="5" t="s">
        <v>5</v>
      </c>
      <c r="AZ5" s="6"/>
      <c r="BA5" s="7"/>
      <c r="BB5" s="23"/>
      <c r="BC5" s="23"/>
      <c r="BD5" s="12"/>
      <c r="BE5" s="5" t="s">
        <v>20</v>
      </c>
      <c r="BF5" s="6"/>
      <c r="BG5" s="7"/>
      <c r="BH5" s="23"/>
      <c r="BI5" s="23"/>
      <c r="BK5" s="5" t="s">
        <v>26</v>
      </c>
      <c r="BL5" s="6"/>
      <c r="BM5" s="7"/>
      <c r="BN5" s="23"/>
      <c r="BO5" s="23"/>
      <c r="BQ5" s="5" t="s">
        <v>6</v>
      </c>
      <c r="BR5" s="6"/>
      <c r="BS5" s="7"/>
      <c r="BT5" s="23"/>
      <c r="BU5" s="23"/>
      <c r="BV5" s="2"/>
      <c r="BW5" s="5" t="s">
        <v>27</v>
      </c>
      <c r="BX5" s="6"/>
      <c r="BY5" s="7"/>
      <c r="BZ5" s="23"/>
      <c r="CA5" s="23"/>
      <c r="CB5" s="2"/>
      <c r="CC5" s="5" t="s">
        <v>28</v>
      </c>
      <c r="CD5" s="6"/>
      <c r="CE5" s="7"/>
      <c r="CF5" s="23"/>
      <c r="CG5" s="23"/>
      <c r="CH5" s="2"/>
      <c r="CI5" s="5" t="s">
        <v>21</v>
      </c>
      <c r="CJ5" s="6"/>
      <c r="CK5" s="7"/>
      <c r="CL5" s="23"/>
      <c r="CM5" s="23"/>
      <c r="CO5" s="5" t="s">
        <v>29</v>
      </c>
      <c r="CP5" s="6"/>
      <c r="CQ5" s="7"/>
      <c r="CR5" s="23"/>
      <c r="CS5" s="23"/>
      <c r="CT5" s="2"/>
      <c r="CU5" s="5" t="s">
        <v>22</v>
      </c>
      <c r="CV5" s="6"/>
      <c r="CW5" s="7"/>
      <c r="CX5" s="23"/>
      <c r="CY5" s="23"/>
      <c r="CZ5" s="2"/>
      <c r="DA5" s="18" t="s">
        <v>23</v>
      </c>
      <c r="DB5" s="6"/>
      <c r="DC5" s="7"/>
      <c r="DD5" s="23"/>
      <c r="DE5" s="23"/>
      <c r="DG5" s="5" t="s">
        <v>15</v>
      </c>
      <c r="DH5" s="6"/>
      <c r="DI5" s="7"/>
      <c r="DJ5" s="23"/>
      <c r="DK5" s="23"/>
      <c r="DM5" s="5" t="s">
        <v>16</v>
      </c>
      <c r="DN5" s="6"/>
      <c r="DO5" s="7"/>
      <c r="DP5" s="23"/>
      <c r="DQ5" s="23"/>
      <c r="DS5" s="5" t="s">
        <v>17</v>
      </c>
      <c r="DT5" s="6"/>
      <c r="DU5" s="7"/>
      <c r="DV5" s="23"/>
      <c r="DW5" s="23"/>
      <c r="DY5" s="5" t="s">
        <v>14</v>
      </c>
      <c r="DZ5" s="6"/>
      <c r="EA5" s="7"/>
      <c r="EB5" s="23"/>
      <c r="EC5" s="23"/>
      <c r="ED5" s="12"/>
      <c r="EE5" s="5" t="s">
        <v>18</v>
      </c>
      <c r="EF5" s="6"/>
      <c r="EG5" s="7"/>
      <c r="EH5" s="23"/>
      <c r="EI5" s="23"/>
      <c r="EJ5" s="12"/>
      <c r="EK5" s="5" t="s">
        <v>12</v>
      </c>
      <c r="EL5" s="6"/>
      <c r="EM5" s="7"/>
      <c r="EN5" s="23"/>
      <c r="EO5" s="23"/>
      <c r="EQ5" s="5" t="s">
        <v>7</v>
      </c>
      <c r="ER5" s="6"/>
      <c r="ES5" s="7"/>
      <c r="ET5" s="23"/>
      <c r="EU5" s="23"/>
      <c r="EW5" s="5" t="s">
        <v>11</v>
      </c>
      <c r="EX5" s="6"/>
      <c r="EY5" s="7"/>
      <c r="EZ5" s="23"/>
      <c r="FA5" s="23"/>
      <c r="FC5" s="5" t="s">
        <v>19</v>
      </c>
      <c r="FD5" s="6"/>
      <c r="FE5" s="7"/>
      <c r="FF5" s="23"/>
      <c r="FG5" s="23"/>
      <c r="FI5" s="5" t="s">
        <v>13</v>
      </c>
      <c r="FJ5" s="6"/>
      <c r="FK5" s="7"/>
      <c r="FL5" s="23"/>
      <c r="FM5" s="23"/>
    </row>
    <row r="6" spans="1:169" ht="12">
      <c r="A6" s="14" t="s">
        <v>8</v>
      </c>
      <c r="C6" s="29" t="s">
        <v>46</v>
      </c>
      <c r="D6" s="30"/>
      <c r="E6" s="31"/>
      <c r="F6" s="23" t="s">
        <v>38</v>
      </c>
      <c r="G6" s="23" t="s">
        <v>38</v>
      </c>
      <c r="I6" s="22"/>
      <c r="J6" s="15">
        <v>0.4681078</v>
      </c>
      <c r="K6" s="21"/>
      <c r="L6" s="23" t="s">
        <v>38</v>
      </c>
      <c r="M6" s="23" t="s">
        <v>38</v>
      </c>
      <c r="O6" s="22"/>
      <c r="P6" s="15">
        <f>V6+AB6+AH6+AN6+AT6+AZ6+BF6+BL6+BR6+BX6+CD6+CJ6</f>
        <v>0.5318922</v>
      </c>
      <c r="Q6" s="21"/>
      <c r="R6" s="23" t="s">
        <v>38</v>
      </c>
      <c r="S6" s="23" t="s">
        <v>38</v>
      </c>
      <c r="U6" s="5"/>
      <c r="V6" s="15">
        <v>0.0087825</v>
      </c>
      <c r="W6" s="7"/>
      <c r="X6" s="23" t="s">
        <v>38</v>
      </c>
      <c r="Y6" s="23" t="s">
        <v>38</v>
      </c>
      <c r="AA6" s="5"/>
      <c r="AB6" s="15">
        <v>0.0115039</v>
      </c>
      <c r="AC6" s="7"/>
      <c r="AD6" s="23" t="s">
        <v>38</v>
      </c>
      <c r="AE6" s="23" t="s">
        <v>38</v>
      </c>
      <c r="AG6" s="5"/>
      <c r="AH6" s="15">
        <v>0.2801561</v>
      </c>
      <c r="AI6" s="7"/>
      <c r="AJ6" s="23" t="s">
        <v>38</v>
      </c>
      <c r="AK6" s="23" t="s">
        <v>38</v>
      </c>
      <c r="AM6" s="5"/>
      <c r="AN6" s="15">
        <v>0.0025114</v>
      </c>
      <c r="AO6" s="7"/>
      <c r="AP6" s="23" t="s">
        <v>38</v>
      </c>
      <c r="AQ6" s="23" t="s">
        <v>38</v>
      </c>
      <c r="AS6" s="5"/>
      <c r="AT6" s="15">
        <v>0.0023697</v>
      </c>
      <c r="AU6" s="7"/>
      <c r="AV6" s="23" t="s">
        <v>38</v>
      </c>
      <c r="AW6" s="23" t="s">
        <v>38</v>
      </c>
      <c r="AX6" s="12"/>
      <c r="AY6" s="5"/>
      <c r="AZ6" s="15">
        <v>0.0759463</v>
      </c>
      <c r="BA6" s="7"/>
      <c r="BB6" s="23" t="s">
        <v>38</v>
      </c>
      <c r="BC6" s="23" t="s">
        <v>38</v>
      </c>
      <c r="BD6" s="12"/>
      <c r="BE6" s="5"/>
      <c r="BF6" s="15">
        <v>0.0029077</v>
      </c>
      <c r="BG6" s="7"/>
      <c r="BH6" s="23" t="s">
        <v>38</v>
      </c>
      <c r="BI6" s="23" t="s">
        <v>38</v>
      </c>
      <c r="BK6" s="5"/>
      <c r="BL6" s="15">
        <v>0.0012509</v>
      </c>
      <c r="BM6" s="7"/>
      <c r="BN6" s="23" t="s">
        <v>38</v>
      </c>
      <c r="BO6" s="23" t="s">
        <v>38</v>
      </c>
      <c r="BQ6" s="5"/>
      <c r="BR6" s="15">
        <v>0.0198899</v>
      </c>
      <c r="BS6" s="7"/>
      <c r="BT6" s="23" t="s">
        <v>38</v>
      </c>
      <c r="BU6" s="23" t="s">
        <v>38</v>
      </c>
      <c r="BV6" s="2"/>
      <c r="BW6" s="5"/>
      <c r="BX6" s="15">
        <v>0.1162619</v>
      </c>
      <c r="BY6" s="7"/>
      <c r="BZ6" s="23" t="s">
        <v>38</v>
      </c>
      <c r="CA6" s="23" t="s">
        <v>38</v>
      </c>
      <c r="CB6" s="2"/>
      <c r="CC6" s="5"/>
      <c r="CD6" s="15">
        <v>0.000127</v>
      </c>
      <c r="CE6" s="7"/>
      <c r="CF6" s="23" t="s">
        <v>38</v>
      </c>
      <c r="CG6" s="23" t="s">
        <v>38</v>
      </c>
      <c r="CH6" s="2"/>
      <c r="CI6" s="5"/>
      <c r="CJ6" s="15">
        <v>0.0101849</v>
      </c>
      <c r="CK6" s="7"/>
      <c r="CL6" s="23" t="s">
        <v>38</v>
      </c>
      <c r="CM6" s="23" t="s">
        <v>38</v>
      </c>
      <c r="CO6" s="5"/>
      <c r="CP6" s="6"/>
      <c r="CQ6" s="7"/>
      <c r="CR6" s="23" t="s">
        <v>38</v>
      </c>
      <c r="CS6" s="23" t="s">
        <v>38</v>
      </c>
      <c r="CT6" s="2"/>
      <c r="CU6" s="5"/>
      <c r="CV6" s="15">
        <v>0.0385633</v>
      </c>
      <c r="CW6" s="7"/>
      <c r="CX6" s="23" t="s">
        <v>38</v>
      </c>
      <c r="CY6" s="23" t="s">
        <v>38</v>
      </c>
      <c r="CZ6" s="2"/>
      <c r="DA6" s="5"/>
      <c r="DB6" s="15">
        <v>0.0952473</v>
      </c>
      <c r="DC6" s="7"/>
      <c r="DD6" s="23" t="s">
        <v>38</v>
      </c>
      <c r="DE6" s="23" t="s">
        <v>38</v>
      </c>
      <c r="DG6" s="5"/>
      <c r="DH6" s="15">
        <v>0.236984</v>
      </c>
      <c r="DI6" s="7"/>
      <c r="DJ6" s="23" t="s">
        <v>38</v>
      </c>
      <c r="DK6" s="23" t="s">
        <v>38</v>
      </c>
      <c r="DM6" s="5"/>
      <c r="DN6" s="15">
        <v>0.0145714</v>
      </c>
      <c r="DO6" s="7"/>
      <c r="DP6" s="23" t="s">
        <v>38</v>
      </c>
      <c r="DQ6" s="23" t="s">
        <v>38</v>
      </c>
      <c r="DS6" s="5"/>
      <c r="DT6" s="15">
        <v>0.0002241</v>
      </c>
      <c r="DU6" s="7"/>
      <c r="DV6" s="23" t="s">
        <v>38</v>
      </c>
      <c r="DW6" s="23" t="s">
        <v>38</v>
      </c>
      <c r="DY6" s="5"/>
      <c r="DZ6" s="15">
        <v>0.0051366</v>
      </c>
      <c r="EA6" s="7"/>
      <c r="EB6" s="23" t="s">
        <v>38</v>
      </c>
      <c r="EC6" s="23" t="s">
        <v>38</v>
      </c>
      <c r="ED6" s="12"/>
      <c r="EE6" s="5"/>
      <c r="EF6" s="15">
        <v>0.0004142</v>
      </c>
      <c r="EG6" s="7"/>
      <c r="EH6" s="23" t="s">
        <v>38</v>
      </c>
      <c r="EI6" s="23" t="s">
        <v>38</v>
      </c>
      <c r="EJ6" s="12"/>
      <c r="EK6" s="5"/>
      <c r="EL6" s="15">
        <v>0.0015892</v>
      </c>
      <c r="EM6" s="7"/>
      <c r="EN6" s="23" t="s">
        <v>38</v>
      </c>
      <c r="EO6" s="23" t="s">
        <v>38</v>
      </c>
      <c r="EQ6" s="5"/>
      <c r="ER6" s="15">
        <v>0.0468262</v>
      </c>
      <c r="ES6" s="7"/>
      <c r="ET6" s="23" t="s">
        <v>38</v>
      </c>
      <c r="EU6" s="23" t="s">
        <v>38</v>
      </c>
      <c r="EW6" s="5"/>
      <c r="EX6" s="15">
        <v>0.0086221</v>
      </c>
      <c r="EY6" s="7"/>
      <c r="EZ6" s="23" t="s">
        <v>38</v>
      </c>
      <c r="FA6" s="23" t="s">
        <v>38</v>
      </c>
      <c r="FC6" s="5"/>
      <c r="FD6" s="15">
        <v>0.0125588</v>
      </c>
      <c r="FE6" s="7"/>
      <c r="FF6" s="23" t="s">
        <v>38</v>
      </c>
      <c r="FG6" s="23" t="s">
        <v>38</v>
      </c>
      <c r="FI6" s="5"/>
      <c r="FJ6" s="15">
        <v>0.0073706</v>
      </c>
      <c r="FK6" s="7"/>
      <c r="FL6" s="23" t="s">
        <v>38</v>
      </c>
      <c r="FM6" s="23" t="s">
        <v>38</v>
      </c>
    </row>
    <row r="7" spans="1:169" ht="12">
      <c r="A7" s="8"/>
      <c r="C7" s="23" t="s">
        <v>9</v>
      </c>
      <c r="D7" s="23" t="s">
        <v>10</v>
      </c>
      <c r="E7" s="26" t="s">
        <v>0</v>
      </c>
      <c r="F7" s="23" t="s">
        <v>39</v>
      </c>
      <c r="G7" s="23" t="s">
        <v>40</v>
      </c>
      <c r="I7" s="23" t="s">
        <v>9</v>
      </c>
      <c r="J7" s="23" t="s">
        <v>10</v>
      </c>
      <c r="K7" s="23" t="s">
        <v>0</v>
      </c>
      <c r="L7" s="23" t="s">
        <v>39</v>
      </c>
      <c r="M7" s="23" t="s">
        <v>40</v>
      </c>
      <c r="O7" s="23" t="s">
        <v>9</v>
      </c>
      <c r="P7" s="23" t="s">
        <v>10</v>
      </c>
      <c r="Q7" s="23" t="s">
        <v>0</v>
      </c>
      <c r="R7" s="23" t="s">
        <v>39</v>
      </c>
      <c r="S7" s="23" t="s">
        <v>40</v>
      </c>
      <c r="U7" s="9" t="s">
        <v>9</v>
      </c>
      <c r="V7" s="9" t="s">
        <v>10</v>
      </c>
      <c r="W7" s="9" t="s">
        <v>0</v>
      </c>
      <c r="X7" s="23" t="s">
        <v>39</v>
      </c>
      <c r="Y7" s="23" t="s">
        <v>40</v>
      </c>
      <c r="AA7" s="9" t="s">
        <v>9</v>
      </c>
      <c r="AB7" s="9" t="s">
        <v>10</v>
      </c>
      <c r="AC7" s="9" t="s">
        <v>0</v>
      </c>
      <c r="AD7" s="23" t="s">
        <v>39</v>
      </c>
      <c r="AE7" s="23" t="s">
        <v>40</v>
      </c>
      <c r="AG7" s="9" t="s">
        <v>9</v>
      </c>
      <c r="AH7" s="9" t="s">
        <v>10</v>
      </c>
      <c r="AI7" s="9" t="s">
        <v>0</v>
      </c>
      <c r="AJ7" s="23" t="s">
        <v>39</v>
      </c>
      <c r="AK7" s="23" t="s">
        <v>40</v>
      </c>
      <c r="AM7" s="9" t="s">
        <v>9</v>
      </c>
      <c r="AN7" s="9" t="s">
        <v>10</v>
      </c>
      <c r="AO7" s="9" t="s">
        <v>0</v>
      </c>
      <c r="AP7" s="23" t="s">
        <v>39</v>
      </c>
      <c r="AQ7" s="23" t="s">
        <v>40</v>
      </c>
      <c r="AS7" s="9" t="s">
        <v>9</v>
      </c>
      <c r="AT7" s="9" t="s">
        <v>10</v>
      </c>
      <c r="AU7" s="9" t="s">
        <v>0</v>
      </c>
      <c r="AV7" s="23" t="s">
        <v>39</v>
      </c>
      <c r="AW7" s="23" t="s">
        <v>40</v>
      </c>
      <c r="AX7" s="13"/>
      <c r="AY7" s="9" t="s">
        <v>9</v>
      </c>
      <c r="AZ7" s="9" t="s">
        <v>10</v>
      </c>
      <c r="BA7" s="9" t="s">
        <v>0</v>
      </c>
      <c r="BB7" s="23" t="s">
        <v>39</v>
      </c>
      <c r="BC7" s="23" t="s">
        <v>40</v>
      </c>
      <c r="BD7" s="13"/>
      <c r="BE7" s="9" t="s">
        <v>9</v>
      </c>
      <c r="BF7" s="9" t="s">
        <v>10</v>
      </c>
      <c r="BG7" s="9" t="s">
        <v>0</v>
      </c>
      <c r="BH7" s="23" t="s">
        <v>39</v>
      </c>
      <c r="BI7" s="23" t="s">
        <v>40</v>
      </c>
      <c r="BK7" s="9" t="s">
        <v>9</v>
      </c>
      <c r="BL7" s="9" t="s">
        <v>10</v>
      </c>
      <c r="BM7" s="9" t="s">
        <v>0</v>
      </c>
      <c r="BN7" s="23" t="s">
        <v>39</v>
      </c>
      <c r="BO7" s="23" t="s">
        <v>40</v>
      </c>
      <c r="BQ7" s="9" t="s">
        <v>9</v>
      </c>
      <c r="BR7" s="9" t="s">
        <v>10</v>
      </c>
      <c r="BS7" s="9" t="s">
        <v>0</v>
      </c>
      <c r="BT7" s="23" t="s">
        <v>39</v>
      </c>
      <c r="BU7" s="23" t="s">
        <v>40</v>
      </c>
      <c r="BV7" s="2"/>
      <c r="BW7" s="9" t="s">
        <v>9</v>
      </c>
      <c r="BX7" s="9" t="s">
        <v>10</v>
      </c>
      <c r="BY7" s="9" t="s">
        <v>0</v>
      </c>
      <c r="BZ7" s="23" t="s">
        <v>39</v>
      </c>
      <c r="CA7" s="23" t="s">
        <v>40</v>
      </c>
      <c r="CB7" s="2"/>
      <c r="CC7" s="9" t="s">
        <v>9</v>
      </c>
      <c r="CD7" s="9" t="s">
        <v>10</v>
      </c>
      <c r="CE7" s="9" t="s">
        <v>0</v>
      </c>
      <c r="CF7" s="23" t="s">
        <v>39</v>
      </c>
      <c r="CG7" s="23" t="s">
        <v>40</v>
      </c>
      <c r="CH7" s="2"/>
      <c r="CI7" s="9" t="s">
        <v>9</v>
      </c>
      <c r="CJ7" s="9" t="s">
        <v>10</v>
      </c>
      <c r="CK7" s="9" t="s">
        <v>0</v>
      </c>
      <c r="CL7" s="23" t="s">
        <v>39</v>
      </c>
      <c r="CM7" s="23" t="s">
        <v>40</v>
      </c>
      <c r="CO7" s="9" t="s">
        <v>9</v>
      </c>
      <c r="CP7" s="9" t="s">
        <v>10</v>
      </c>
      <c r="CQ7" s="9" t="s">
        <v>0</v>
      </c>
      <c r="CR7" s="23" t="s">
        <v>39</v>
      </c>
      <c r="CS7" s="23" t="s">
        <v>40</v>
      </c>
      <c r="CT7" s="2"/>
      <c r="CU7" s="9" t="s">
        <v>9</v>
      </c>
      <c r="CV7" s="9" t="s">
        <v>10</v>
      </c>
      <c r="CW7" s="9" t="s">
        <v>0</v>
      </c>
      <c r="CX7" s="23" t="s">
        <v>39</v>
      </c>
      <c r="CY7" s="23" t="s">
        <v>40</v>
      </c>
      <c r="CZ7" s="2"/>
      <c r="DA7" s="9" t="s">
        <v>9</v>
      </c>
      <c r="DB7" s="9" t="s">
        <v>10</v>
      </c>
      <c r="DC7" s="9" t="s">
        <v>0</v>
      </c>
      <c r="DD7" s="23" t="s">
        <v>39</v>
      </c>
      <c r="DE7" s="23" t="s">
        <v>40</v>
      </c>
      <c r="DG7" s="9" t="s">
        <v>9</v>
      </c>
      <c r="DH7" s="9" t="s">
        <v>10</v>
      </c>
      <c r="DI7" s="9" t="s">
        <v>0</v>
      </c>
      <c r="DJ7" s="23" t="s">
        <v>39</v>
      </c>
      <c r="DK7" s="23" t="s">
        <v>40</v>
      </c>
      <c r="DM7" s="9" t="s">
        <v>9</v>
      </c>
      <c r="DN7" s="9" t="s">
        <v>10</v>
      </c>
      <c r="DO7" s="9" t="s">
        <v>0</v>
      </c>
      <c r="DP7" s="23" t="s">
        <v>39</v>
      </c>
      <c r="DQ7" s="23" t="s">
        <v>40</v>
      </c>
      <c r="DS7" s="9" t="s">
        <v>9</v>
      </c>
      <c r="DT7" s="9" t="s">
        <v>10</v>
      </c>
      <c r="DU7" s="9" t="s">
        <v>0</v>
      </c>
      <c r="DV7" s="23" t="s">
        <v>39</v>
      </c>
      <c r="DW7" s="23" t="s">
        <v>40</v>
      </c>
      <c r="DY7" s="9" t="s">
        <v>9</v>
      </c>
      <c r="DZ7" s="9" t="s">
        <v>10</v>
      </c>
      <c r="EA7" s="9" t="s">
        <v>0</v>
      </c>
      <c r="EB7" s="23" t="s">
        <v>39</v>
      </c>
      <c r="EC7" s="23" t="s">
        <v>40</v>
      </c>
      <c r="ED7" s="13"/>
      <c r="EE7" s="9" t="s">
        <v>9</v>
      </c>
      <c r="EF7" s="9" t="s">
        <v>10</v>
      </c>
      <c r="EG7" s="9" t="s">
        <v>0</v>
      </c>
      <c r="EH7" s="23" t="s">
        <v>39</v>
      </c>
      <c r="EI7" s="23" t="s">
        <v>40</v>
      </c>
      <c r="EJ7" s="13"/>
      <c r="EK7" s="9" t="s">
        <v>9</v>
      </c>
      <c r="EL7" s="9" t="s">
        <v>10</v>
      </c>
      <c r="EM7" s="9" t="s">
        <v>0</v>
      </c>
      <c r="EN7" s="23" t="s">
        <v>39</v>
      </c>
      <c r="EO7" s="23" t="s">
        <v>40</v>
      </c>
      <c r="EQ7" s="9" t="s">
        <v>9</v>
      </c>
      <c r="ER7" s="9" t="s">
        <v>10</v>
      </c>
      <c r="ES7" s="9" t="s">
        <v>0</v>
      </c>
      <c r="ET7" s="23" t="s">
        <v>39</v>
      </c>
      <c r="EU7" s="23" t="s">
        <v>40</v>
      </c>
      <c r="EW7" s="9" t="s">
        <v>9</v>
      </c>
      <c r="EX7" s="9" t="s">
        <v>10</v>
      </c>
      <c r="EY7" s="9" t="s">
        <v>0</v>
      </c>
      <c r="EZ7" s="23" t="s">
        <v>39</v>
      </c>
      <c r="FA7" s="23" t="s">
        <v>40</v>
      </c>
      <c r="FC7" s="9" t="s">
        <v>9</v>
      </c>
      <c r="FD7" s="9" t="s">
        <v>10</v>
      </c>
      <c r="FE7" s="9" t="s">
        <v>0</v>
      </c>
      <c r="FF7" s="23" t="s">
        <v>39</v>
      </c>
      <c r="FG7" s="23" t="s">
        <v>40</v>
      </c>
      <c r="FI7" s="9" t="s">
        <v>9</v>
      </c>
      <c r="FJ7" s="9" t="s">
        <v>10</v>
      </c>
      <c r="FK7" s="9" t="s">
        <v>0</v>
      </c>
      <c r="FL7" s="23" t="s">
        <v>39</v>
      </c>
      <c r="FM7" s="23" t="s">
        <v>40</v>
      </c>
    </row>
    <row r="8" spans="1:169" ht="12">
      <c r="A8" s="1">
        <v>40817</v>
      </c>
      <c r="E8" s="16">
        <f aca="true" t="shared" si="0" ref="E8:E19">C8+D8</f>
        <v>0</v>
      </c>
      <c r="I8" s="16">
        <f aca="true" t="shared" si="1" ref="I8:J19">CU8+DA8+DG8+DM8+DS8+DY8+EE8+EK8+EQ8+EW8+FC8+FI8</f>
        <v>0</v>
      </c>
      <c r="J8" s="16">
        <f t="shared" si="1"/>
        <v>0</v>
      </c>
      <c r="K8" s="16">
        <f aca="true" t="shared" si="2" ref="K8:K19">I8+J8</f>
        <v>0</v>
      </c>
      <c r="L8" s="16">
        <f aca="true" t="shared" si="3" ref="L8:M19">CX8+DD8+DJ8+DP8+DV8+EB8+EH8+EN8+ET8+EZ8+FL8+FF8</f>
        <v>0</v>
      </c>
      <c r="M8" s="16">
        <f t="shared" si="3"/>
        <v>0</v>
      </c>
      <c r="O8" s="16"/>
      <c r="P8" s="16">
        <f aca="true" t="shared" si="4" ref="P8:P19">V8+AB8+AH8+AN8+AT8+AZ8+BF8+BL8+BR8+BX8+CD8+CJ8+CP8</f>
        <v>0</v>
      </c>
      <c r="Q8" s="16">
        <f aca="true" t="shared" si="5" ref="Q8:Q19">O8+P8</f>
        <v>0</v>
      </c>
      <c r="R8" s="16">
        <f aca="true" t="shared" si="6" ref="R8:S19">X8+AD8+AP8+AV8+BB8+BH8+BN8+BZ8+CF8+CL8+CR8+AJ8+BT8</f>
        <v>0</v>
      </c>
      <c r="S8" s="16">
        <f t="shared" si="6"/>
        <v>0</v>
      </c>
      <c r="U8" s="16"/>
      <c r="V8" s="16">
        <f aca="true" t="shared" si="7" ref="V8:V19">D8*0.87825/100</f>
        <v>0</v>
      </c>
      <c r="W8" s="16">
        <f aca="true" t="shared" si="8" ref="W8:W19">U8+V8</f>
        <v>0</v>
      </c>
      <c r="X8" s="16">
        <f>V$6*$F8</f>
        <v>0</v>
      </c>
      <c r="Y8" s="16">
        <f>V$6*$G8</f>
        <v>0</v>
      </c>
      <c r="Z8" s="16"/>
      <c r="AA8" s="16"/>
      <c r="AB8" s="16">
        <f aca="true" t="shared" si="9" ref="AB8:AB19">D8*1.15039/100</f>
        <v>0</v>
      </c>
      <c r="AC8" s="16">
        <f aca="true" t="shared" si="10" ref="AC8:AC19">AA8+AB8</f>
        <v>0</v>
      </c>
      <c r="AD8" s="16">
        <f>AB$6*$F8</f>
        <v>0</v>
      </c>
      <c r="AE8" s="16">
        <f>AB$6*$G8</f>
        <v>0</v>
      </c>
      <c r="AF8" s="16"/>
      <c r="AG8" s="16"/>
      <c r="AH8" s="16">
        <f aca="true" t="shared" si="11" ref="AH8:AH19">D8*28.01561/100</f>
        <v>0</v>
      </c>
      <c r="AI8" s="16">
        <f aca="true" t="shared" si="12" ref="AI8:AI19">AG8+AH8</f>
        <v>0</v>
      </c>
      <c r="AJ8" s="16">
        <f>AH$6*$F8</f>
        <v>0</v>
      </c>
      <c r="AK8" s="16">
        <f>AH$6*$G8</f>
        <v>0</v>
      </c>
      <c r="AL8" s="16"/>
      <c r="AM8" s="16"/>
      <c r="AN8" s="16">
        <f aca="true" t="shared" si="13" ref="AN8:AN19">D8*0.25114/100</f>
        <v>0</v>
      </c>
      <c r="AO8" s="16">
        <f aca="true" t="shared" si="14" ref="AO8:AO19">AM8+AN8</f>
        <v>0</v>
      </c>
      <c r="AP8" s="16">
        <f>AN$6*$F8</f>
        <v>0</v>
      </c>
      <c r="AQ8" s="16">
        <f>AN$6*$G8</f>
        <v>0</v>
      </c>
      <c r="AR8" s="16"/>
      <c r="AS8" s="16"/>
      <c r="AT8" s="16">
        <f aca="true" t="shared" si="15" ref="AT8:AT19">D8*0.23697/100</f>
        <v>0</v>
      </c>
      <c r="AU8" s="16">
        <f aca="true" t="shared" si="16" ref="AU8:AU19">AS8+AT8</f>
        <v>0</v>
      </c>
      <c r="AV8" s="16">
        <f>AT$6*$F8</f>
        <v>0</v>
      </c>
      <c r="AW8" s="16">
        <f>AT$6*$G8</f>
        <v>0</v>
      </c>
      <c r="AX8" s="16"/>
      <c r="AY8" s="16"/>
      <c r="AZ8" s="16">
        <f aca="true" t="shared" si="17" ref="AZ8:AZ19">D8*7.59463/100</f>
        <v>0</v>
      </c>
      <c r="BA8" s="16">
        <f aca="true" t="shared" si="18" ref="BA8:BA19">AY8+AZ8</f>
        <v>0</v>
      </c>
      <c r="BB8" s="16">
        <f>AZ$6*$F8</f>
        <v>0</v>
      </c>
      <c r="BC8" s="16">
        <f>AZ$6*$G8</f>
        <v>0</v>
      </c>
      <c r="BD8" s="16"/>
      <c r="BE8" s="16"/>
      <c r="BF8" s="16">
        <f aca="true" t="shared" si="19" ref="BF8:BF19">D8*0.29077/100</f>
        <v>0</v>
      </c>
      <c r="BG8" s="16">
        <f aca="true" t="shared" si="20" ref="BG8:BG19">BE8+BF8</f>
        <v>0</v>
      </c>
      <c r="BH8" s="16">
        <f>BF$6*$F8</f>
        <v>0</v>
      </c>
      <c r="BI8" s="16">
        <f>BF$6*$G8</f>
        <v>0</v>
      </c>
      <c r="BJ8" s="16"/>
      <c r="BK8" s="16"/>
      <c r="BL8" s="16">
        <f aca="true" t="shared" si="21" ref="BL8:BL19">D8*0.12509/100</f>
        <v>0</v>
      </c>
      <c r="BM8" s="16">
        <f aca="true" t="shared" si="22" ref="BM8:BM19">BK8+BL8</f>
        <v>0</v>
      </c>
      <c r="BN8" s="16">
        <f>BL$6*$F8</f>
        <v>0</v>
      </c>
      <c r="BO8" s="16">
        <f>BL$6*$G8</f>
        <v>0</v>
      </c>
      <c r="BP8" s="16"/>
      <c r="BQ8" s="16"/>
      <c r="BR8" s="16">
        <f aca="true" t="shared" si="23" ref="BR8:BR19">D8*1.98899/100</f>
        <v>0</v>
      </c>
      <c r="BS8" s="16">
        <f aca="true" t="shared" si="24" ref="BS8:BS19">BQ8+BR8</f>
        <v>0</v>
      </c>
      <c r="BT8" s="16">
        <f>BR$6*$F8</f>
        <v>0</v>
      </c>
      <c r="BU8" s="16">
        <f>BR$6*$G8</f>
        <v>0</v>
      </c>
      <c r="BV8" s="16"/>
      <c r="BW8" s="16"/>
      <c r="BX8" s="16">
        <f aca="true" t="shared" si="25" ref="BX8:BX19">D8*11.62619/100</f>
        <v>0</v>
      </c>
      <c r="BY8" s="16">
        <f aca="true" t="shared" si="26" ref="BY8:BY19">BW8+BX8</f>
        <v>0</v>
      </c>
      <c r="BZ8" s="16">
        <f>BX$6*$F8</f>
        <v>0</v>
      </c>
      <c r="CA8" s="16">
        <f>BX$6*$G8</f>
        <v>0</v>
      </c>
      <c r="CB8" s="16"/>
      <c r="CC8" s="16"/>
      <c r="CD8" s="16">
        <f aca="true" t="shared" si="27" ref="CD8:CD19">D8*0.0127/100</f>
        <v>0</v>
      </c>
      <c r="CE8" s="16">
        <f aca="true" t="shared" si="28" ref="CE8:CE19">CC8+CD8</f>
        <v>0</v>
      </c>
      <c r="CF8" s="16">
        <f>CD$6*$F8</f>
        <v>0</v>
      </c>
      <c r="CG8" s="16">
        <f>CD$6*$G8</f>
        <v>0</v>
      </c>
      <c r="CH8" s="16"/>
      <c r="CI8" s="16"/>
      <c r="CJ8" s="16">
        <f aca="true" t="shared" si="29" ref="CJ8:CJ19">D8*1.01849/100</f>
        <v>0</v>
      </c>
      <c r="CK8" s="16">
        <f aca="true" t="shared" si="30" ref="CK8:CK19">CI8+CJ8</f>
        <v>0</v>
      </c>
      <c r="CL8" s="16">
        <f>CJ$6*$F8</f>
        <v>0</v>
      </c>
      <c r="CM8" s="16">
        <f>CJ$6*$G8</f>
        <v>0</v>
      </c>
      <c r="CN8" s="16"/>
      <c r="CO8" s="16"/>
      <c r="CP8" s="16"/>
      <c r="CQ8" s="16"/>
      <c r="CR8" s="16"/>
      <c r="CS8" s="16"/>
      <c r="CT8" s="16"/>
      <c r="CU8" s="16">
        <f aca="true" t="shared" si="31" ref="CU8:CU19">$C8*CV$6</f>
        <v>0</v>
      </c>
      <c r="CV8" s="16">
        <f aca="true" t="shared" si="32" ref="CV8:CV19">$D8*CV$6</f>
        <v>0</v>
      </c>
      <c r="CW8" s="16">
        <f aca="true" t="shared" si="33" ref="CW8:CW19">CU8+CV8</f>
        <v>0</v>
      </c>
      <c r="CX8" s="16">
        <f>CV$6*$F8</f>
        <v>0</v>
      </c>
      <c r="CY8" s="16">
        <f>CV$6*$G8</f>
        <v>0</v>
      </c>
      <c r="CZ8" s="16"/>
      <c r="DA8" s="16">
        <f aca="true" t="shared" si="34" ref="DA8:DA19">$C8*DB$6</f>
        <v>0</v>
      </c>
      <c r="DB8" s="16">
        <f aca="true" t="shared" si="35" ref="DB8:DB19">$D8*DB$6</f>
        <v>0</v>
      </c>
      <c r="DC8" s="16">
        <f aca="true" t="shared" si="36" ref="DC8:DC19">DA8+DB8</f>
        <v>0</v>
      </c>
      <c r="DD8" s="16">
        <f>DB$6*$F8</f>
        <v>0</v>
      </c>
      <c r="DE8" s="16">
        <f>DB$6*$G8</f>
        <v>0</v>
      </c>
      <c r="DF8" s="16"/>
      <c r="DG8" s="16">
        <f aca="true" t="shared" si="37" ref="DG8:DG19">$C8*DH$6</f>
        <v>0</v>
      </c>
      <c r="DH8" s="16">
        <f aca="true" t="shared" si="38" ref="DH8:DH19">$D8*DH$6</f>
        <v>0</v>
      </c>
      <c r="DI8" s="16">
        <f aca="true" t="shared" si="39" ref="DI8:DI19">DG8+DH8</f>
        <v>0</v>
      </c>
      <c r="DJ8" s="16">
        <f>DH$6*$F8</f>
        <v>0</v>
      </c>
      <c r="DK8" s="16">
        <f>DH$6*$G8</f>
        <v>0</v>
      </c>
      <c r="DL8" s="16"/>
      <c r="DM8" s="16">
        <f aca="true" t="shared" si="40" ref="DM8:DM19">$C8*DN$6</f>
        <v>0</v>
      </c>
      <c r="DN8" s="16">
        <f aca="true" t="shared" si="41" ref="DN8:DN19">$D8*DN$6</f>
        <v>0</v>
      </c>
      <c r="DO8" s="16">
        <f aca="true" t="shared" si="42" ref="DO8:DO19">DM8+DN8</f>
        <v>0</v>
      </c>
      <c r="DP8" s="16">
        <f>DN$6*$F8</f>
        <v>0</v>
      </c>
      <c r="DQ8" s="16">
        <f>DN$6*$G8</f>
        <v>0</v>
      </c>
      <c r="DR8" s="16"/>
      <c r="DS8" s="16">
        <f aca="true" t="shared" si="43" ref="DS8:DS19">$C8*DT$6</f>
        <v>0</v>
      </c>
      <c r="DT8" s="16">
        <f aca="true" t="shared" si="44" ref="DT8:DT19">$D8*DT$6</f>
        <v>0</v>
      </c>
      <c r="DU8" s="16">
        <f aca="true" t="shared" si="45" ref="DU8:DU19">DS8+DT8</f>
        <v>0</v>
      </c>
      <c r="DV8" s="16">
        <f>DT$6*$F8</f>
        <v>0</v>
      </c>
      <c r="DW8" s="16">
        <f>DT$6*$G8</f>
        <v>0</v>
      </c>
      <c r="DX8" s="16"/>
      <c r="DY8" s="16">
        <f aca="true" t="shared" si="46" ref="DY8:DY19">$C8*DZ$6</f>
        <v>0</v>
      </c>
      <c r="DZ8" s="16">
        <f aca="true" t="shared" si="47" ref="DZ8:DZ19">$D8*DZ$6</f>
        <v>0</v>
      </c>
      <c r="EA8" s="16">
        <f aca="true" t="shared" si="48" ref="EA8:EA19">DY8+DZ8</f>
        <v>0</v>
      </c>
      <c r="EB8" s="16">
        <f>DZ$6*$F8</f>
        <v>0</v>
      </c>
      <c r="EC8" s="16">
        <f>DZ$6*$G8</f>
        <v>0</v>
      </c>
      <c r="ED8" s="16"/>
      <c r="EE8" s="16">
        <f aca="true" t="shared" si="49" ref="EE8:EE19">$C8*EF$6</f>
        <v>0</v>
      </c>
      <c r="EF8" s="16">
        <f aca="true" t="shared" si="50" ref="EF8:EF19">$D8*EF$6</f>
        <v>0</v>
      </c>
      <c r="EG8" s="16">
        <f aca="true" t="shared" si="51" ref="EG8:EG19">EE8+EF8</f>
        <v>0</v>
      </c>
      <c r="EH8" s="16">
        <f>EF$6*$F8</f>
        <v>0</v>
      </c>
      <c r="EI8" s="16">
        <f>EF$6*$G8</f>
        <v>0</v>
      </c>
      <c r="EJ8" s="16"/>
      <c r="EK8" s="16">
        <f aca="true" t="shared" si="52" ref="EK8:EK19">$C8*EL$6</f>
        <v>0</v>
      </c>
      <c r="EL8" s="16">
        <f aca="true" t="shared" si="53" ref="EL8:EL19">$D8*EL$6</f>
        <v>0</v>
      </c>
      <c r="EM8" s="16">
        <f aca="true" t="shared" si="54" ref="EM8:EM19">EK8+EL8</f>
        <v>0</v>
      </c>
      <c r="EN8" s="16">
        <f>EL$6*$F8</f>
        <v>0</v>
      </c>
      <c r="EO8" s="16">
        <f>EL$6*$G8</f>
        <v>0</v>
      </c>
      <c r="EP8" s="16"/>
      <c r="EQ8" s="16">
        <f aca="true" t="shared" si="55" ref="EQ8:EQ19">$C8*ER$6</f>
        <v>0</v>
      </c>
      <c r="ER8" s="16">
        <f aca="true" t="shared" si="56" ref="ER8:ER19">$D8*ER$6</f>
        <v>0</v>
      </c>
      <c r="ES8" s="16">
        <f aca="true" t="shared" si="57" ref="ES8:ES19">EQ8+ER8</f>
        <v>0</v>
      </c>
      <c r="ET8" s="16">
        <f>ER$6*$F8</f>
        <v>0</v>
      </c>
      <c r="EU8" s="16">
        <f>ER$6*$G8</f>
        <v>0</v>
      </c>
      <c r="EV8" s="16"/>
      <c r="EW8" s="16">
        <f aca="true" t="shared" si="58" ref="EW8:EW19">$C8*EX$6</f>
        <v>0</v>
      </c>
      <c r="EX8" s="16">
        <f aca="true" t="shared" si="59" ref="EX8:EX19">$D8*EX$6</f>
        <v>0</v>
      </c>
      <c r="EY8" s="16">
        <f aca="true" t="shared" si="60" ref="EY8:EY19">EW8+EX8</f>
        <v>0</v>
      </c>
      <c r="EZ8" s="16">
        <f>EX$6*$F8</f>
        <v>0</v>
      </c>
      <c r="FA8" s="16">
        <f>EX$6*$G8</f>
        <v>0</v>
      </c>
      <c r="FB8" s="16"/>
      <c r="FC8" s="16">
        <f aca="true" t="shared" si="61" ref="FC8:FC19">$C8*FD$6</f>
        <v>0</v>
      </c>
      <c r="FD8" s="16">
        <f aca="true" t="shared" si="62" ref="FD8:FD19">$D8*FD$6</f>
        <v>0</v>
      </c>
      <c r="FE8" s="16">
        <f aca="true" t="shared" si="63" ref="FE8:FE19">FC8+FD8</f>
        <v>0</v>
      </c>
      <c r="FF8" s="16">
        <f>FD$6*$F8</f>
        <v>0</v>
      </c>
      <c r="FG8" s="16">
        <f>FD$6*$G8</f>
        <v>0</v>
      </c>
      <c r="FH8" s="16"/>
      <c r="FI8" s="16">
        <f aca="true" t="shared" si="64" ref="FI8:FI19">$C8*FJ$6</f>
        <v>0</v>
      </c>
      <c r="FJ8" s="16">
        <f aca="true" t="shared" si="65" ref="FJ8:FJ19">$D8*FJ$6</f>
        <v>0</v>
      </c>
      <c r="FK8" s="16">
        <f aca="true" t="shared" si="66" ref="FK8:FK19">FI8+FJ8</f>
        <v>0</v>
      </c>
      <c r="FL8" s="16">
        <f>FJ$6*$F8</f>
        <v>0</v>
      </c>
      <c r="FM8" s="16">
        <f>FJ$6*$G8</f>
        <v>0</v>
      </c>
    </row>
    <row r="9" spans="1:169" ht="12">
      <c r="A9" s="1">
        <v>41000</v>
      </c>
      <c r="B9" s="10"/>
      <c r="E9" s="16">
        <f t="shared" si="0"/>
        <v>0</v>
      </c>
      <c r="I9" s="16">
        <f t="shared" si="1"/>
        <v>0</v>
      </c>
      <c r="J9" s="16">
        <f t="shared" si="1"/>
        <v>0</v>
      </c>
      <c r="K9" s="16">
        <f t="shared" si="2"/>
        <v>0</v>
      </c>
      <c r="L9" s="16">
        <f t="shared" si="3"/>
        <v>0</v>
      </c>
      <c r="M9" s="16">
        <f t="shared" si="3"/>
        <v>0</v>
      </c>
      <c r="N9" s="10"/>
      <c r="O9" s="16">
        <f aca="true" t="shared" si="67" ref="O9:O19">U9+AA9+AG9+AM9+AS9+AY9+BE9+BK9+BQ9+BW9+CC9+CI9+CO9</f>
        <v>0</v>
      </c>
      <c r="P9" s="16">
        <f t="shared" si="4"/>
        <v>0</v>
      </c>
      <c r="Q9" s="16">
        <f t="shared" si="5"/>
        <v>0</v>
      </c>
      <c r="R9" s="16">
        <f t="shared" si="6"/>
        <v>0</v>
      </c>
      <c r="S9" s="16">
        <f t="shared" si="6"/>
        <v>0</v>
      </c>
      <c r="T9" s="10"/>
      <c r="U9" s="16">
        <f aca="true" t="shared" si="68" ref="U9:U19">C9*0.87825/100</f>
        <v>0</v>
      </c>
      <c r="V9" s="16">
        <f t="shared" si="7"/>
        <v>0</v>
      </c>
      <c r="W9" s="16">
        <f t="shared" si="8"/>
        <v>0</v>
      </c>
      <c r="X9" s="16">
        <f aca="true" t="shared" si="69" ref="X9:X19">V$6*$F9</f>
        <v>0</v>
      </c>
      <c r="Y9" s="16">
        <f aca="true" t="shared" si="70" ref="Y9:Y19">V$6*$G9</f>
        <v>0</v>
      </c>
      <c r="Z9" s="16"/>
      <c r="AA9" s="16">
        <f aca="true" t="shared" si="71" ref="AA9:AA19">C9*1.15039/100</f>
        <v>0</v>
      </c>
      <c r="AB9" s="16">
        <f t="shared" si="9"/>
        <v>0</v>
      </c>
      <c r="AC9" s="16">
        <f t="shared" si="10"/>
        <v>0</v>
      </c>
      <c r="AD9" s="16">
        <f aca="true" t="shared" si="72" ref="AD9:AD19">AB$6*$F9</f>
        <v>0</v>
      </c>
      <c r="AE9" s="16">
        <f aca="true" t="shared" si="73" ref="AE9:AE19">AB$6*$G9</f>
        <v>0</v>
      </c>
      <c r="AF9" s="16"/>
      <c r="AG9" s="16">
        <f aca="true" t="shared" si="74" ref="AG9:AG19">C9*28.01561/100</f>
        <v>0</v>
      </c>
      <c r="AH9" s="16">
        <f t="shared" si="11"/>
        <v>0</v>
      </c>
      <c r="AI9" s="16">
        <f t="shared" si="12"/>
        <v>0</v>
      </c>
      <c r="AJ9" s="16">
        <f aca="true" t="shared" si="75" ref="AJ9:AJ19">AH$6*$F9</f>
        <v>0</v>
      </c>
      <c r="AK9" s="16">
        <f aca="true" t="shared" si="76" ref="AK9:AK19">AH$6*$G9</f>
        <v>0</v>
      </c>
      <c r="AL9" s="16"/>
      <c r="AM9" s="16">
        <f aca="true" t="shared" si="77" ref="AM9:AM19">C9*0.25114/100</f>
        <v>0</v>
      </c>
      <c r="AN9" s="16">
        <f t="shared" si="13"/>
        <v>0</v>
      </c>
      <c r="AO9" s="16">
        <f t="shared" si="14"/>
        <v>0</v>
      </c>
      <c r="AP9" s="16">
        <f aca="true" t="shared" si="78" ref="AP9:AP19">AN$6*$F9</f>
        <v>0</v>
      </c>
      <c r="AQ9" s="16">
        <f aca="true" t="shared" si="79" ref="AQ9:AQ19">AN$6*$G9</f>
        <v>0</v>
      </c>
      <c r="AR9" s="16"/>
      <c r="AS9" s="16">
        <f aca="true" t="shared" si="80" ref="AS9:AS19">C9*0.23697/100</f>
        <v>0</v>
      </c>
      <c r="AT9" s="16">
        <f t="shared" si="15"/>
        <v>0</v>
      </c>
      <c r="AU9" s="16">
        <f t="shared" si="16"/>
        <v>0</v>
      </c>
      <c r="AV9" s="16">
        <f aca="true" t="shared" si="81" ref="AV9:AV19">AT$6*$F9</f>
        <v>0</v>
      </c>
      <c r="AW9" s="16">
        <f aca="true" t="shared" si="82" ref="AW9:AW19">AT$6*$G9</f>
        <v>0</v>
      </c>
      <c r="AX9" s="16"/>
      <c r="AY9" s="16">
        <f aca="true" t="shared" si="83" ref="AY9:AY19">C9*7.59463/100</f>
        <v>0</v>
      </c>
      <c r="AZ9" s="16">
        <f t="shared" si="17"/>
        <v>0</v>
      </c>
      <c r="BA9" s="16">
        <f t="shared" si="18"/>
        <v>0</v>
      </c>
      <c r="BB9" s="16">
        <f aca="true" t="shared" si="84" ref="BB9:BB19">AZ$6*$F9</f>
        <v>0</v>
      </c>
      <c r="BC9" s="16">
        <f aca="true" t="shared" si="85" ref="BC9:BC19">AZ$6*$G9</f>
        <v>0</v>
      </c>
      <c r="BD9" s="16"/>
      <c r="BE9" s="16">
        <f aca="true" t="shared" si="86" ref="BE9:BE19">C9*0.29077/100</f>
        <v>0</v>
      </c>
      <c r="BF9" s="16">
        <f t="shared" si="19"/>
        <v>0</v>
      </c>
      <c r="BG9" s="16">
        <f t="shared" si="20"/>
        <v>0</v>
      </c>
      <c r="BH9" s="16">
        <f aca="true" t="shared" si="87" ref="BH9:BH19">BF$6*$F9</f>
        <v>0</v>
      </c>
      <c r="BI9" s="16">
        <f aca="true" t="shared" si="88" ref="BI9:BI19">BF$6*$G9</f>
        <v>0</v>
      </c>
      <c r="BJ9" s="16"/>
      <c r="BK9" s="16">
        <f aca="true" t="shared" si="89" ref="BK9:BK19">C9*0.12509/100</f>
        <v>0</v>
      </c>
      <c r="BL9" s="16">
        <f t="shared" si="21"/>
        <v>0</v>
      </c>
      <c r="BM9" s="16">
        <f t="shared" si="22"/>
        <v>0</v>
      </c>
      <c r="BN9" s="16">
        <f aca="true" t="shared" si="90" ref="BN9:BN19">BL$6*$F9</f>
        <v>0</v>
      </c>
      <c r="BO9" s="16">
        <f aca="true" t="shared" si="91" ref="BO9:BO19">BL$6*$G9</f>
        <v>0</v>
      </c>
      <c r="BP9" s="16"/>
      <c r="BQ9" s="16">
        <f aca="true" t="shared" si="92" ref="BQ9:BQ19">C9*1.98899/100</f>
        <v>0</v>
      </c>
      <c r="BR9" s="16">
        <f t="shared" si="23"/>
        <v>0</v>
      </c>
      <c r="BS9" s="16">
        <f t="shared" si="24"/>
        <v>0</v>
      </c>
      <c r="BT9" s="16">
        <f aca="true" t="shared" si="93" ref="BT9:BT19">BR$6*$F9</f>
        <v>0</v>
      </c>
      <c r="BU9" s="16">
        <f aca="true" t="shared" si="94" ref="BU9:BU19">BR$6*$G9</f>
        <v>0</v>
      </c>
      <c r="BV9" s="16"/>
      <c r="BW9" s="16">
        <f aca="true" t="shared" si="95" ref="BW9:BW19">C9*11.62619/100</f>
        <v>0</v>
      </c>
      <c r="BX9" s="16">
        <f t="shared" si="25"/>
        <v>0</v>
      </c>
      <c r="BY9" s="16">
        <f t="shared" si="26"/>
        <v>0</v>
      </c>
      <c r="BZ9" s="16">
        <f aca="true" t="shared" si="96" ref="BZ9:BZ19">BX$6*$F9</f>
        <v>0</v>
      </c>
      <c r="CA9" s="16">
        <f aca="true" t="shared" si="97" ref="CA9:CA19">BX$6*$G9</f>
        <v>0</v>
      </c>
      <c r="CB9" s="16"/>
      <c r="CC9" s="16">
        <f aca="true" t="shared" si="98" ref="CC9:CC19">C9*0.0127/100</f>
        <v>0</v>
      </c>
      <c r="CD9" s="16">
        <f t="shared" si="27"/>
        <v>0</v>
      </c>
      <c r="CE9" s="16">
        <f t="shared" si="28"/>
        <v>0</v>
      </c>
      <c r="CF9" s="16">
        <f aca="true" t="shared" si="99" ref="CF9:CF19">CD$6*$F9</f>
        <v>0</v>
      </c>
      <c r="CG9" s="16">
        <f aca="true" t="shared" si="100" ref="CG9:CG19">CD$6*$G9</f>
        <v>0</v>
      </c>
      <c r="CH9" s="16"/>
      <c r="CI9" s="16">
        <f aca="true" t="shared" si="101" ref="CI9:CI19">C9*1.01849/100</f>
        <v>0</v>
      </c>
      <c r="CJ9" s="16">
        <f t="shared" si="29"/>
        <v>0</v>
      </c>
      <c r="CK9" s="16">
        <f t="shared" si="30"/>
        <v>0</v>
      </c>
      <c r="CL9" s="16">
        <f aca="true" t="shared" si="102" ref="CL9:CL19">CJ$6*$F9</f>
        <v>0</v>
      </c>
      <c r="CM9" s="16">
        <f aca="true" t="shared" si="103" ref="CM9:CM19">CJ$6*$G9</f>
        <v>0</v>
      </c>
      <c r="CN9" s="16"/>
      <c r="CO9" s="16"/>
      <c r="CP9" s="16"/>
      <c r="CQ9" s="16"/>
      <c r="CR9" s="16"/>
      <c r="CS9" s="16"/>
      <c r="CT9" s="16"/>
      <c r="CU9" s="16">
        <f t="shared" si="31"/>
        <v>0</v>
      </c>
      <c r="CV9" s="16">
        <f t="shared" si="32"/>
        <v>0</v>
      </c>
      <c r="CW9" s="16">
        <f t="shared" si="33"/>
        <v>0</v>
      </c>
      <c r="CX9" s="16">
        <f aca="true" t="shared" si="104" ref="CX9:CX19">CV$6*$F9</f>
        <v>0</v>
      </c>
      <c r="CY9" s="16">
        <f aca="true" t="shared" si="105" ref="CY9:CY19">CV$6*$G9</f>
        <v>0</v>
      </c>
      <c r="CZ9" s="16"/>
      <c r="DA9" s="16">
        <f t="shared" si="34"/>
        <v>0</v>
      </c>
      <c r="DB9" s="16">
        <f t="shared" si="35"/>
        <v>0</v>
      </c>
      <c r="DC9" s="16">
        <f t="shared" si="36"/>
        <v>0</v>
      </c>
      <c r="DD9" s="16">
        <f aca="true" t="shared" si="106" ref="DD9:DD19">DB$6*$F9</f>
        <v>0</v>
      </c>
      <c r="DE9" s="16">
        <f aca="true" t="shared" si="107" ref="DE9:DE19">DB$6*$G9</f>
        <v>0</v>
      </c>
      <c r="DF9" s="16"/>
      <c r="DG9" s="16">
        <f t="shared" si="37"/>
        <v>0</v>
      </c>
      <c r="DH9" s="16">
        <f t="shared" si="38"/>
        <v>0</v>
      </c>
      <c r="DI9" s="16">
        <f t="shared" si="39"/>
        <v>0</v>
      </c>
      <c r="DJ9" s="16">
        <f aca="true" t="shared" si="108" ref="DJ9:DJ19">DH$6*$F9</f>
        <v>0</v>
      </c>
      <c r="DK9" s="16">
        <f aca="true" t="shared" si="109" ref="DK9:DK19">DH$6*$G9</f>
        <v>0</v>
      </c>
      <c r="DL9" s="16"/>
      <c r="DM9" s="16">
        <f t="shared" si="40"/>
        <v>0</v>
      </c>
      <c r="DN9" s="16">
        <f t="shared" si="41"/>
        <v>0</v>
      </c>
      <c r="DO9" s="16">
        <f t="shared" si="42"/>
        <v>0</v>
      </c>
      <c r="DP9" s="16">
        <f aca="true" t="shared" si="110" ref="DP9:DP19">DN$6*$F9</f>
        <v>0</v>
      </c>
      <c r="DQ9" s="16">
        <f aca="true" t="shared" si="111" ref="DQ9:DQ19">DN$6*$G9</f>
        <v>0</v>
      </c>
      <c r="DR9" s="16"/>
      <c r="DS9" s="16">
        <f t="shared" si="43"/>
        <v>0</v>
      </c>
      <c r="DT9" s="16">
        <f t="shared" si="44"/>
        <v>0</v>
      </c>
      <c r="DU9" s="16">
        <f t="shared" si="45"/>
        <v>0</v>
      </c>
      <c r="DV9" s="16">
        <f aca="true" t="shared" si="112" ref="DV9:DV19">DT$6*$F9</f>
        <v>0</v>
      </c>
      <c r="DW9" s="16">
        <f aca="true" t="shared" si="113" ref="DW9:DW19">DT$6*$G9</f>
        <v>0</v>
      </c>
      <c r="DX9" s="16"/>
      <c r="DY9" s="16">
        <f t="shared" si="46"/>
        <v>0</v>
      </c>
      <c r="DZ9" s="16">
        <f t="shared" si="47"/>
        <v>0</v>
      </c>
      <c r="EA9" s="16">
        <f t="shared" si="48"/>
        <v>0</v>
      </c>
      <c r="EB9" s="16">
        <f aca="true" t="shared" si="114" ref="EB9:EB19">DZ$6*$F9</f>
        <v>0</v>
      </c>
      <c r="EC9" s="16">
        <f aca="true" t="shared" si="115" ref="EC9:EC19">DZ$6*$G9</f>
        <v>0</v>
      </c>
      <c r="ED9" s="16"/>
      <c r="EE9" s="16">
        <f t="shared" si="49"/>
        <v>0</v>
      </c>
      <c r="EF9" s="16">
        <f t="shared" si="50"/>
        <v>0</v>
      </c>
      <c r="EG9" s="16">
        <f t="shared" si="51"/>
        <v>0</v>
      </c>
      <c r="EH9" s="16">
        <f aca="true" t="shared" si="116" ref="EH9:EH19">EF$6*$F9</f>
        <v>0</v>
      </c>
      <c r="EI9" s="16">
        <f aca="true" t="shared" si="117" ref="EI9:EI19">EF$6*$G9</f>
        <v>0</v>
      </c>
      <c r="EJ9" s="16"/>
      <c r="EK9" s="16">
        <f t="shared" si="52"/>
        <v>0</v>
      </c>
      <c r="EL9" s="16">
        <f t="shared" si="53"/>
        <v>0</v>
      </c>
      <c r="EM9" s="16">
        <f t="shared" si="54"/>
        <v>0</v>
      </c>
      <c r="EN9" s="16">
        <f aca="true" t="shared" si="118" ref="EN9:EN19">EL$6*$F9</f>
        <v>0</v>
      </c>
      <c r="EO9" s="16">
        <f aca="true" t="shared" si="119" ref="EO9:EO19">EL$6*$G9</f>
        <v>0</v>
      </c>
      <c r="EP9" s="16"/>
      <c r="EQ9" s="16">
        <f t="shared" si="55"/>
        <v>0</v>
      </c>
      <c r="ER9" s="16">
        <f t="shared" si="56"/>
        <v>0</v>
      </c>
      <c r="ES9" s="16">
        <f t="shared" si="57"/>
        <v>0</v>
      </c>
      <c r="ET9" s="16">
        <f aca="true" t="shared" si="120" ref="ET9:ET19">ER$6*$F9</f>
        <v>0</v>
      </c>
      <c r="EU9" s="16">
        <f aca="true" t="shared" si="121" ref="EU9:EU19">ER$6*$G9</f>
        <v>0</v>
      </c>
      <c r="EV9" s="16"/>
      <c r="EW9" s="16">
        <f t="shared" si="58"/>
        <v>0</v>
      </c>
      <c r="EX9" s="16">
        <f t="shared" si="59"/>
        <v>0</v>
      </c>
      <c r="EY9" s="16">
        <f t="shared" si="60"/>
        <v>0</v>
      </c>
      <c r="EZ9" s="16">
        <f aca="true" t="shared" si="122" ref="EZ9:EZ19">EX$6*$F9</f>
        <v>0</v>
      </c>
      <c r="FA9" s="16">
        <f aca="true" t="shared" si="123" ref="FA9:FA19">EX$6*$G9</f>
        <v>0</v>
      </c>
      <c r="FB9" s="16"/>
      <c r="FC9" s="16">
        <f t="shared" si="61"/>
        <v>0</v>
      </c>
      <c r="FD9" s="16">
        <f t="shared" si="62"/>
        <v>0</v>
      </c>
      <c r="FE9" s="16">
        <f t="shared" si="63"/>
        <v>0</v>
      </c>
      <c r="FF9" s="16">
        <f aca="true" t="shared" si="124" ref="FF9:FF19">FD$6*$F9</f>
        <v>0</v>
      </c>
      <c r="FG9" s="16">
        <f aca="true" t="shared" si="125" ref="FG9:FG19">FD$6*$G9</f>
        <v>0</v>
      </c>
      <c r="FH9" s="16"/>
      <c r="FI9" s="16">
        <f t="shared" si="64"/>
        <v>0</v>
      </c>
      <c r="FJ9" s="16">
        <f t="shared" si="65"/>
        <v>0</v>
      </c>
      <c r="FK9" s="16">
        <f t="shared" si="66"/>
        <v>0</v>
      </c>
      <c r="FL9" s="16">
        <f aca="true" t="shared" si="126" ref="FL9:FL19">FJ$6*$F9</f>
        <v>0</v>
      </c>
      <c r="FM9" s="16">
        <f aca="true" t="shared" si="127" ref="FM9:FM19">FJ$6*$G9</f>
        <v>0</v>
      </c>
    </row>
    <row r="10" spans="1:169" ht="12">
      <c r="A10" s="1">
        <v>41183</v>
      </c>
      <c r="D10" s="16">
        <v>405227</v>
      </c>
      <c r="E10" s="16">
        <f t="shared" si="0"/>
        <v>405227</v>
      </c>
      <c r="F10" s="16">
        <v>175675</v>
      </c>
      <c r="G10" s="16">
        <v>219038</v>
      </c>
      <c r="I10" s="16">
        <f t="shared" si="1"/>
        <v>0</v>
      </c>
      <c r="J10" s="16">
        <f t="shared" si="1"/>
        <v>189689.9194706</v>
      </c>
      <c r="K10" s="16">
        <f t="shared" si="2"/>
        <v>189689.9194706</v>
      </c>
      <c r="L10" s="16">
        <f t="shared" si="3"/>
        <v>82234.83776499999</v>
      </c>
      <c r="M10" s="16">
        <f t="shared" si="3"/>
        <v>102533.3962964</v>
      </c>
      <c r="O10" s="16"/>
      <c r="P10" s="16">
        <f t="shared" si="4"/>
        <v>215537.0805294</v>
      </c>
      <c r="Q10" s="16">
        <f t="shared" si="5"/>
        <v>215537.0805294</v>
      </c>
      <c r="R10" s="16">
        <f t="shared" si="6"/>
        <v>93440.16223500001</v>
      </c>
      <c r="S10" s="16">
        <f t="shared" si="6"/>
        <v>116504.60370359999</v>
      </c>
      <c r="U10" s="16"/>
      <c r="V10" s="16">
        <f t="shared" si="7"/>
        <v>3558.9061275</v>
      </c>
      <c r="W10" s="16">
        <f t="shared" si="8"/>
        <v>3558.9061275</v>
      </c>
      <c r="X10" s="16">
        <f t="shared" si="69"/>
        <v>1542.8656875000001</v>
      </c>
      <c r="Y10" s="16">
        <f t="shared" si="70"/>
        <v>1923.701235</v>
      </c>
      <c r="Z10" s="16"/>
      <c r="AA10" s="16"/>
      <c r="AB10" s="16">
        <f t="shared" si="9"/>
        <v>4661.6908853</v>
      </c>
      <c r="AC10" s="16">
        <f t="shared" si="10"/>
        <v>4661.6908853</v>
      </c>
      <c r="AD10" s="16">
        <f t="shared" si="72"/>
        <v>2020.9476324999998</v>
      </c>
      <c r="AE10" s="16">
        <f t="shared" si="73"/>
        <v>2519.7912481999997</v>
      </c>
      <c r="AF10" s="16"/>
      <c r="AG10" s="16"/>
      <c r="AH10" s="16">
        <f t="shared" si="11"/>
        <v>113526.8159347</v>
      </c>
      <c r="AI10" s="16">
        <f t="shared" si="12"/>
        <v>113526.8159347</v>
      </c>
      <c r="AJ10" s="16">
        <f t="shared" si="75"/>
        <v>49216.422867500005</v>
      </c>
      <c r="AK10" s="16">
        <f t="shared" si="76"/>
        <v>61364.8318318</v>
      </c>
      <c r="AL10" s="16"/>
      <c r="AM10" s="16"/>
      <c r="AN10" s="16">
        <f t="shared" si="13"/>
        <v>1017.6870877999999</v>
      </c>
      <c r="AO10" s="16">
        <f t="shared" si="14"/>
        <v>1017.6870877999999</v>
      </c>
      <c r="AP10" s="16">
        <f t="shared" si="78"/>
        <v>441.190195</v>
      </c>
      <c r="AQ10" s="16">
        <f t="shared" si="79"/>
        <v>550.0920332</v>
      </c>
      <c r="AR10" s="16"/>
      <c r="AS10" s="16"/>
      <c r="AT10" s="16">
        <f t="shared" si="15"/>
        <v>960.2664219</v>
      </c>
      <c r="AU10" s="16">
        <f t="shared" si="16"/>
        <v>960.2664219</v>
      </c>
      <c r="AV10" s="16">
        <f t="shared" si="81"/>
        <v>416.2970475</v>
      </c>
      <c r="AW10" s="16">
        <f t="shared" si="82"/>
        <v>519.0543486</v>
      </c>
      <c r="AX10" s="16"/>
      <c r="AY10" s="16"/>
      <c r="AZ10" s="16">
        <f t="shared" si="17"/>
        <v>30775.491310100002</v>
      </c>
      <c r="BA10" s="16">
        <f t="shared" si="18"/>
        <v>30775.491310100002</v>
      </c>
      <c r="BB10" s="16">
        <f t="shared" si="84"/>
        <v>13341.866252499998</v>
      </c>
      <c r="BC10" s="16">
        <f t="shared" si="85"/>
        <v>16635.125659399997</v>
      </c>
      <c r="BD10" s="16"/>
      <c r="BE10" s="16"/>
      <c r="BF10" s="16">
        <f t="shared" si="19"/>
        <v>1178.2785479</v>
      </c>
      <c r="BG10" s="16">
        <f t="shared" si="20"/>
        <v>1178.2785479</v>
      </c>
      <c r="BH10" s="16">
        <f t="shared" si="87"/>
        <v>510.8101975</v>
      </c>
      <c r="BI10" s="16">
        <f t="shared" si="88"/>
        <v>636.8967926</v>
      </c>
      <c r="BJ10" s="16"/>
      <c r="BK10" s="16"/>
      <c r="BL10" s="16">
        <f t="shared" si="21"/>
        <v>506.8984543</v>
      </c>
      <c r="BM10" s="16">
        <f t="shared" si="22"/>
        <v>506.8984543</v>
      </c>
      <c r="BN10" s="16">
        <f t="shared" si="90"/>
        <v>219.75185750000003</v>
      </c>
      <c r="BO10" s="16">
        <f t="shared" si="91"/>
        <v>273.9946342</v>
      </c>
      <c r="BP10" s="16"/>
      <c r="BQ10" s="16"/>
      <c r="BR10" s="16">
        <f t="shared" si="23"/>
        <v>8059.9245073</v>
      </c>
      <c r="BS10" s="16">
        <f t="shared" si="24"/>
        <v>8059.9245073</v>
      </c>
      <c r="BT10" s="16">
        <f t="shared" si="93"/>
        <v>3494.1581825</v>
      </c>
      <c r="BU10" s="16">
        <f t="shared" si="94"/>
        <v>4356.6439162</v>
      </c>
      <c r="BV10" s="16"/>
      <c r="BW10" s="16"/>
      <c r="BX10" s="16">
        <f t="shared" si="25"/>
        <v>47112.460951299996</v>
      </c>
      <c r="BY10" s="16">
        <f t="shared" si="26"/>
        <v>47112.460951299996</v>
      </c>
      <c r="BZ10" s="16">
        <f t="shared" si="96"/>
        <v>20424.3092825</v>
      </c>
      <c r="CA10" s="16">
        <f t="shared" si="97"/>
        <v>25465.7740522</v>
      </c>
      <c r="CB10" s="16"/>
      <c r="CC10" s="16"/>
      <c r="CD10" s="16">
        <f t="shared" si="27"/>
        <v>51.463829</v>
      </c>
      <c r="CE10" s="16">
        <f t="shared" si="28"/>
        <v>51.463829</v>
      </c>
      <c r="CF10" s="16">
        <f t="shared" si="99"/>
        <v>22.310724999999998</v>
      </c>
      <c r="CG10" s="16">
        <f t="shared" si="100"/>
        <v>27.817826</v>
      </c>
      <c r="CH10" s="16"/>
      <c r="CI10" s="16"/>
      <c r="CJ10" s="16">
        <f t="shared" si="29"/>
        <v>4127.196472299999</v>
      </c>
      <c r="CK10" s="16">
        <f t="shared" si="30"/>
        <v>4127.196472299999</v>
      </c>
      <c r="CL10" s="16">
        <f t="shared" si="102"/>
        <v>1789.2323075</v>
      </c>
      <c r="CM10" s="16">
        <f t="shared" si="103"/>
        <v>2230.8801262</v>
      </c>
      <c r="CN10" s="16"/>
      <c r="CO10" s="16"/>
      <c r="CP10" s="16"/>
      <c r="CQ10" s="16"/>
      <c r="CR10" s="16"/>
      <c r="CS10" s="16"/>
      <c r="CT10" s="16"/>
      <c r="CU10" s="16">
        <f t="shared" si="31"/>
        <v>0</v>
      </c>
      <c r="CV10" s="16">
        <f t="shared" si="32"/>
        <v>15626.890369100001</v>
      </c>
      <c r="CW10" s="16">
        <f t="shared" si="33"/>
        <v>15626.890369100001</v>
      </c>
      <c r="CX10" s="16">
        <f t="shared" si="104"/>
        <v>6774.607727500001</v>
      </c>
      <c r="CY10" s="16">
        <f t="shared" si="105"/>
        <v>8446.8281054</v>
      </c>
      <c r="CZ10" s="16"/>
      <c r="DA10" s="16">
        <f t="shared" si="34"/>
        <v>0</v>
      </c>
      <c r="DB10" s="16">
        <f t="shared" si="35"/>
        <v>38596.7776371</v>
      </c>
      <c r="DC10" s="16">
        <f t="shared" si="36"/>
        <v>38596.7776371</v>
      </c>
      <c r="DD10" s="16">
        <f t="shared" si="106"/>
        <v>16732.5694275</v>
      </c>
      <c r="DE10" s="16">
        <f t="shared" si="107"/>
        <v>20862.778097399998</v>
      </c>
      <c r="DF10" s="16"/>
      <c r="DG10" s="16">
        <f t="shared" si="37"/>
        <v>0</v>
      </c>
      <c r="DH10" s="16">
        <f t="shared" si="38"/>
        <v>96032.315368</v>
      </c>
      <c r="DI10" s="16">
        <f t="shared" si="39"/>
        <v>96032.315368</v>
      </c>
      <c r="DJ10" s="16">
        <f t="shared" si="108"/>
        <v>41632.1642</v>
      </c>
      <c r="DK10" s="16">
        <f t="shared" si="109"/>
        <v>51908.501392</v>
      </c>
      <c r="DL10" s="16"/>
      <c r="DM10" s="16">
        <f t="shared" si="40"/>
        <v>0</v>
      </c>
      <c r="DN10" s="16">
        <f t="shared" si="41"/>
        <v>5904.7247078</v>
      </c>
      <c r="DO10" s="16">
        <f t="shared" si="42"/>
        <v>5904.7247078</v>
      </c>
      <c r="DP10" s="16">
        <f t="shared" si="110"/>
        <v>2559.830695</v>
      </c>
      <c r="DQ10" s="16">
        <f t="shared" si="111"/>
        <v>3191.6903132</v>
      </c>
      <c r="DR10" s="16"/>
      <c r="DS10" s="16">
        <f t="shared" si="43"/>
        <v>0</v>
      </c>
      <c r="DT10" s="16">
        <f t="shared" si="44"/>
        <v>90.8113707</v>
      </c>
      <c r="DU10" s="16">
        <f t="shared" si="45"/>
        <v>90.8113707</v>
      </c>
      <c r="DV10" s="16">
        <f t="shared" si="112"/>
        <v>39.3687675</v>
      </c>
      <c r="DW10" s="16">
        <f t="shared" si="113"/>
        <v>49.0864158</v>
      </c>
      <c r="DX10" s="16"/>
      <c r="DY10" s="16">
        <f t="shared" si="46"/>
        <v>0</v>
      </c>
      <c r="DZ10" s="16">
        <f t="shared" si="47"/>
        <v>2081.4890081999997</v>
      </c>
      <c r="EA10" s="16">
        <f t="shared" si="48"/>
        <v>2081.4890081999997</v>
      </c>
      <c r="EB10" s="16">
        <f t="shared" si="114"/>
        <v>902.372205</v>
      </c>
      <c r="EC10" s="16">
        <f t="shared" si="115"/>
        <v>1125.1105908</v>
      </c>
      <c r="ED10" s="16"/>
      <c r="EE10" s="16">
        <f t="shared" si="49"/>
        <v>0</v>
      </c>
      <c r="EF10" s="16">
        <f t="shared" si="50"/>
        <v>167.8450234</v>
      </c>
      <c r="EG10" s="16">
        <f t="shared" si="51"/>
        <v>167.8450234</v>
      </c>
      <c r="EH10" s="16">
        <f t="shared" si="116"/>
        <v>72.764585</v>
      </c>
      <c r="EI10" s="16">
        <f t="shared" si="117"/>
        <v>90.72553959999999</v>
      </c>
      <c r="EJ10" s="16"/>
      <c r="EK10" s="16">
        <f t="shared" si="52"/>
        <v>0</v>
      </c>
      <c r="EL10" s="16">
        <f t="shared" si="53"/>
        <v>643.9867484</v>
      </c>
      <c r="EM10" s="16">
        <f t="shared" si="54"/>
        <v>643.9867484</v>
      </c>
      <c r="EN10" s="16">
        <f t="shared" si="118"/>
        <v>279.18271</v>
      </c>
      <c r="EO10" s="16">
        <f t="shared" si="119"/>
        <v>348.0951896</v>
      </c>
      <c r="EP10" s="16"/>
      <c r="EQ10" s="16">
        <f t="shared" si="55"/>
        <v>0</v>
      </c>
      <c r="ER10" s="16">
        <f t="shared" si="56"/>
        <v>18975.2405474</v>
      </c>
      <c r="ES10" s="16">
        <f t="shared" si="57"/>
        <v>18975.2405474</v>
      </c>
      <c r="ET10" s="16">
        <f t="shared" si="120"/>
        <v>8226.192685</v>
      </c>
      <c r="EU10" s="16">
        <f t="shared" si="121"/>
        <v>10256.7171956</v>
      </c>
      <c r="EV10" s="16"/>
      <c r="EW10" s="16">
        <f t="shared" si="58"/>
        <v>0</v>
      </c>
      <c r="EX10" s="16">
        <f t="shared" si="59"/>
        <v>3493.9077167</v>
      </c>
      <c r="EY10" s="16">
        <f t="shared" si="60"/>
        <v>3493.9077167</v>
      </c>
      <c r="EZ10" s="16">
        <f t="shared" si="122"/>
        <v>1514.6874175</v>
      </c>
      <c r="FA10" s="16">
        <f t="shared" si="123"/>
        <v>1888.5675398</v>
      </c>
      <c r="FB10" s="16"/>
      <c r="FC10" s="16">
        <f t="shared" si="61"/>
        <v>0</v>
      </c>
      <c r="FD10" s="16">
        <f t="shared" si="62"/>
        <v>5089.1648476</v>
      </c>
      <c r="FE10" s="16">
        <f t="shared" si="63"/>
        <v>5089.1648476</v>
      </c>
      <c r="FF10" s="16">
        <f t="shared" si="124"/>
        <v>2206.26719</v>
      </c>
      <c r="FG10" s="16">
        <f t="shared" si="125"/>
        <v>2750.8544344</v>
      </c>
      <c r="FH10" s="16"/>
      <c r="FI10" s="16">
        <f t="shared" si="64"/>
        <v>0</v>
      </c>
      <c r="FJ10" s="16">
        <f t="shared" si="65"/>
        <v>2986.7661261999997</v>
      </c>
      <c r="FK10" s="16">
        <f t="shared" si="66"/>
        <v>2986.7661261999997</v>
      </c>
      <c r="FL10" s="16">
        <f t="shared" si="126"/>
        <v>1294.8301549999999</v>
      </c>
      <c r="FM10" s="16">
        <f t="shared" si="127"/>
        <v>1614.4414828</v>
      </c>
    </row>
    <row r="11" spans="1:169" ht="12">
      <c r="A11" s="1">
        <v>41365</v>
      </c>
      <c r="C11" s="16">
        <v>3610000</v>
      </c>
      <c r="D11" s="16">
        <v>314400</v>
      </c>
      <c r="E11" s="16">
        <f t="shared" si="0"/>
        <v>3924400</v>
      </c>
      <c r="F11" s="16">
        <v>175676</v>
      </c>
      <c r="G11" s="16">
        <v>219042</v>
      </c>
      <c r="I11" s="16">
        <f t="shared" si="1"/>
        <v>1689869.1579999998</v>
      </c>
      <c r="J11" s="16">
        <f t="shared" si="1"/>
        <v>147173.09232</v>
      </c>
      <c r="K11" s="16">
        <f t="shared" si="2"/>
        <v>1837042.2503199999</v>
      </c>
      <c r="L11" s="16">
        <f t="shared" si="3"/>
        <v>82235.30587280002</v>
      </c>
      <c r="M11" s="16">
        <f t="shared" si="3"/>
        <v>102535.26872759999</v>
      </c>
      <c r="O11" s="16">
        <f t="shared" si="67"/>
        <v>1920130.8420000004</v>
      </c>
      <c r="P11" s="16">
        <f t="shared" si="4"/>
        <v>167226.90768</v>
      </c>
      <c r="Q11" s="16">
        <f t="shared" si="5"/>
        <v>2087357.7496800004</v>
      </c>
      <c r="R11" s="16">
        <f t="shared" si="6"/>
        <v>93440.69412720001</v>
      </c>
      <c r="S11" s="16">
        <f t="shared" si="6"/>
        <v>116506.7312724</v>
      </c>
      <c r="U11" s="16">
        <f t="shared" si="68"/>
        <v>31704.825</v>
      </c>
      <c r="V11" s="16">
        <f t="shared" si="7"/>
        <v>2761.218</v>
      </c>
      <c r="W11" s="16">
        <f t="shared" si="8"/>
        <v>34466.043</v>
      </c>
      <c r="X11" s="16">
        <f t="shared" si="69"/>
        <v>1542.87447</v>
      </c>
      <c r="Y11" s="16">
        <f t="shared" si="70"/>
        <v>1923.736365</v>
      </c>
      <c r="Z11" s="16"/>
      <c r="AA11" s="16">
        <f t="shared" si="71"/>
        <v>41529.079</v>
      </c>
      <c r="AB11" s="16">
        <f t="shared" si="9"/>
        <v>3616.8261599999996</v>
      </c>
      <c r="AC11" s="16">
        <f t="shared" si="10"/>
        <v>45145.905159999995</v>
      </c>
      <c r="AD11" s="16">
        <f t="shared" si="72"/>
        <v>2020.9591363999998</v>
      </c>
      <c r="AE11" s="16">
        <f t="shared" si="73"/>
        <v>2519.8372637999996</v>
      </c>
      <c r="AF11" s="16"/>
      <c r="AG11" s="16">
        <f t="shared" si="74"/>
        <v>1011363.521</v>
      </c>
      <c r="AH11" s="16">
        <f t="shared" si="11"/>
        <v>88081.07784</v>
      </c>
      <c r="AI11" s="16">
        <f t="shared" si="12"/>
        <v>1099444.5988399999</v>
      </c>
      <c r="AJ11" s="16">
        <f t="shared" si="75"/>
        <v>49216.70302360001</v>
      </c>
      <c r="AK11" s="16">
        <f t="shared" si="76"/>
        <v>61365.9524562</v>
      </c>
      <c r="AL11" s="16"/>
      <c r="AM11" s="16">
        <f t="shared" si="77"/>
        <v>9066.153999999999</v>
      </c>
      <c r="AN11" s="16">
        <f t="shared" si="13"/>
        <v>789.58416</v>
      </c>
      <c r="AO11" s="16">
        <f t="shared" si="14"/>
        <v>9855.738159999999</v>
      </c>
      <c r="AP11" s="16">
        <f t="shared" si="78"/>
        <v>441.1927064</v>
      </c>
      <c r="AQ11" s="16">
        <f t="shared" si="79"/>
        <v>550.1020788</v>
      </c>
      <c r="AR11" s="16"/>
      <c r="AS11" s="16">
        <f t="shared" si="80"/>
        <v>8554.617</v>
      </c>
      <c r="AT11" s="16">
        <f t="shared" si="15"/>
        <v>745.03368</v>
      </c>
      <c r="AU11" s="16">
        <f t="shared" si="16"/>
        <v>9299.65068</v>
      </c>
      <c r="AV11" s="16">
        <f t="shared" si="81"/>
        <v>416.29941720000005</v>
      </c>
      <c r="AW11" s="16">
        <f t="shared" si="82"/>
        <v>519.0638274</v>
      </c>
      <c r="AX11" s="16"/>
      <c r="AY11" s="16">
        <f t="shared" si="83"/>
        <v>274166.143</v>
      </c>
      <c r="AZ11" s="16">
        <f t="shared" si="17"/>
        <v>23877.516720000003</v>
      </c>
      <c r="BA11" s="16">
        <f t="shared" si="18"/>
        <v>298043.65972</v>
      </c>
      <c r="BB11" s="16">
        <f t="shared" si="84"/>
        <v>13341.9421988</v>
      </c>
      <c r="BC11" s="16">
        <f t="shared" si="85"/>
        <v>16635.4294446</v>
      </c>
      <c r="BD11" s="16"/>
      <c r="BE11" s="16">
        <f t="shared" si="86"/>
        <v>10496.796999999999</v>
      </c>
      <c r="BF11" s="16">
        <f t="shared" si="19"/>
        <v>914.1808799999999</v>
      </c>
      <c r="BG11" s="16">
        <f t="shared" si="20"/>
        <v>11410.977879999999</v>
      </c>
      <c r="BH11" s="16">
        <f t="shared" si="87"/>
        <v>510.8131052</v>
      </c>
      <c r="BI11" s="16">
        <f t="shared" si="88"/>
        <v>636.9084234000001</v>
      </c>
      <c r="BJ11" s="16"/>
      <c r="BK11" s="16">
        <f t="shared" si="89"/>
        <v>4515.749</v>
      </c>
      <c r="BL11" s="16">
        <f t="shared" si="21"/>
        <v>393.28296</v>
      </c>
      <c r="BM11" s="16">
        <f t="shared" si="22"/>
        <v>4909.03196</v>
      </c>
      <c r="BN11" s="16">
        <f t="shared" si="90"/>
        <v>219.75310840000003</v>
      </c>
      <c r="BO11" s="16">
        <f t="shared" si="91"/>
        <v>273.9996378</v>
      </c>
      <c r="BP11" s="16"/>
      <c r="BQ11" s="16">
        <f t="shared" si="92"/>
        <v>71802.539</v>
      </c>
      <c r="BR11" s="16">
        <f t="shared" si="23"/>
        <v>6253.38456</v>
      </c>
      <c r="BS11" s="16">
        <f t="shared" si="24"/>
        <v>78055.92356000001</v>
      </c>
      <c r="BT11" s="16">
        <f t="shared" si="93"/>
        <v>3494.1780723999996</v>
      </c>
      <c r="BU11" s="16">
        <f t="shared" si="94"/>
        <v>4356.7234757999995</v>
      </c>
      <c r="BV11" s="16"/>
      <c r="BW11" s="16">
        <f t="shared" si="95"/>
        <v>419705.459</v>
      </c>
      <c r="BX11" s="16">
        <f t="shared" si="25"/>
        <v>36552.74136</v>
      </c>
      <c r="BY11" s="16">
        <f t="shared" si="26"/>
        <v>456258.20035999996</v>
      </c>
      <c r="BZ11" s="16">
        <f t="shared" si="96"/>
        <v>20424.4255444</v>
      </c>
      <c r="CA11" s="16">
        <f t="shared" si="97"/>
        <v>25466.2390998</v>
      </c>
      <c r="CB11" s="16"/>
      <c r="CC11" s="16">
        <f t="shared" si="98"/>
        <v>458.47</v>
      </c>
      <c r="CD11" s="16">
        <f t="shared" si="27"/>
        <v>39.928799999999995</v>
      </c>
      <c r="CE11" s="16">
        <f t="shared" si="28"/>
        <v>498.39880000000005</v>
      </c>
      <c r="CF11" s="16">
        <f t="shared" si="99"/>
        <v>22.310852</v>
      </c>
      <c r="CG11" s="16">
        <f t="shared" si="100"/>
        <v>27.818334</v>
      </c>
      <c r="CH11" s="16"/>
      <c r="CI11" s="16">
        <f t="shared" si="101"/>
        <v>36767.488999999994</v>
      </c>
      <c r="CJ11" s="16">
        <f t="shared" si="29"/>
        <v>3202.13256</v>
      </c>
      <c r="CK11" s="16">
        <f t="shared" si="30"/>
        <v>39969.62155999999</v>
      </c>
      <c r="CL11" s="16">
        <f t="shared" si="102"/>
        <v>1789.2424924</v>
      </c>
      <c r="CM11" s="16">
        <f t="shared" si="103"/>
        <v>2230.9208658000002</v>
      </c>
      <c r="CN11" s="16"/>
      <c r="CO11" s="16"/>
      <c r="CP11" s="16"/>
      <c r="CQ11" s="16"/>
      <c r="CR11" s="16"/>
      <c r="CS11" s="16"/>
      <c r="CT11" s="16"/>
      <c r="CU11" s="16">
        <f t="shared" si="31"/>
        <v>139213.513</v>
      </c>
      <c r="CV11" s="16">
        <f t="shared" si="32"/>
        <v>12124.30152</v>
      </c>
      <c r="CW11" s="16">
        <f t="shared" si="33"/>
        <v>151337.81452</v>
      </c>
      <c r="CX11" s="16">
        <f t="shared" si="104"/>
        <v>6774.6462908</v>
      </c>
      <c r="CY11" s="16">
        <f t="shared" si="105"/>
        <v>8446.9823586</v>
      </c>
      <c r="CZ11" s="16"/>
      <c r="DA11" s="16">
        <f t="shared" si="34"/>
        <v>343842.75299999997</v>
      </c>
      <c r="DB11" s="16">
        <f t="shared" si="35"/>
        <v>29945.751119999997</v>
      </c>
      <c r="DC11" s="16">
        <f t="shared" si="36"/>
        <v>373788.50411999994</v>
      </c>
      <c r="DD11" s="16">
        <f t="shared" si="106"/>
        <v>16732.6646748</v>
      </c>
      <c r="DE11" s="16">
        <f t="shared" si="107"/>
        <v>20863.159086599997</v>
      </c>
      <c r="DF11" s="16"/>
      <c r="DG11" s="16">
        <f t="shared" si="37"/>
        <v>855512.24</v>
      </c>
      <c r="DH11" s="16">
        <f t="shared" si="38"/>
        <v>74507.7696</v>
      </c>
      <c r="DI11" s="16">
        <f t="shared" si="39"/>
        <v>930020.0096</v>
      </c>
      <c r="DJ11" s="16">
        <f t="shared" si="108"/>
        <v>41632.401184</v>
      </c>
      <c r="DK11" s="16">
        <f t="shared" si="109"/>
        <v>51909.449328</v>
      </c>
      <c r="DL11" s="16"/>
      <c r="DM11" s="16">
        <f t="shared" si="40"/>
        <v>52602.754</v>
      </c>
      <c r="DN11" s="16">
        <f t="shared" si="41"/>
        <v>4581.24816</v>
      </c>
      <c r="DO11" s="16">
        <f t="shared" si="42"/>
        <v>57184.002160000004</v>
      </c>
      <c r="DP11" s="16">
        <f t="shared" si="110"/>
        <v>2559.8452664</v>
      </c>
      <c r="DQ11" s="16">
        <f t="shared" si="111"/>
        <v>3191.7485988</v>
      </c>
      <c r="DR11" s="16"/>
      <c r="DS11" s="16">
        <f t="shared" si="43"/>
        <v>809.001</v>
      </c>
      <c r="DT11" s="16">
        <f t="shared" si="44"/>
        <v>70.45704</v>
      </c>
      <c r="DU11" s="16">
        <f t="shared" si="45"/>
        <v>879.45804</v>
      </c>
      <c r="DV11" s="16">
        <f t="shared" si="112"/>
        <v>39.3689916</v>
      </c>
      <c r="DW11" s="16">
        <f t="shared" si="113"/>
        <v>49.0873122</v>
      </c>
      <c r="DX11" s="16"/>
      <c r="DY11" s="16">
        <f t="shared" si="46"/>
        <v>18543.126</v>
      </c>
      <c r="DZ11" s="16">
        <f t="shared" si="47"/>
        <v>1614.94704</v>
      </c>
      <c r="EA11" s="16">
        <f t="shared" si="48"/>
        <v>20158.07304</v>
      </c>
      <c r="EB11" s="16">
        <f t="shared" si="114"/>
        <v>902.3773416</v>
      </c>
      <c r="EC11" s="16">
        <f t="shared" si="115"/>
        <v>1125.1311372</v>
      </c>
      <c r="ED11" s="16"/>
      <c r="EE11" s="16">
        <f t="shared" si="49"/>
        <v>1495.262</v>
      </c>
      <c r="EF11" s="16">
        <f t="shared" si="50"/>
        <v>130.22448</v>
      </c>
      <c r="EG11" s="16">
        <f t="shared" si="51"/>
        <v>1625.48648</v>
      </c>
      <c r="EH11" s="16">
        <f t="shared" si="116"/>
        <v>72.76499919999999</v>
      </c>
      <c r="EI11" s="16">
        <f t="shared" si="117"/>
        <v>90.7271964</v>
      </c>
      <c r="EJ11" s="16"/>
      <c r="EK11" s="16">
        <f t="shared" si="52"/>
        <v>5737.012</v>
      </c>
      <c r="EL11" s="16">
        <f t="shared" si="53"/>
        <v>499.64448</v>
      </c>
      <c r="EM11" s="16">
        <f t="shared" si="54"/>
        <v>6236.65648</v>
      </c>
      <c r="EN11" s="16">
        <f t="shared" si="118"/>
        <v>279.1842992</v>
      </c>
      <c r="EO11" s="16">
        <f t="shared" si="119"/>
        <v>348.1015464</v>
      </c>
      <c r="EP11" s="16"/>
      <c r="EQ11" s="16">
        <f t="shared" si="55"/>
        <v>169042.582</v>
      </c>
      <c r="ER11" s="16">
        <f t="shared" si="56"/>
        <v>14722.15728</v>
      </c>
      <c r="ES11" s="16">
        <f t="shared" si="57"/>
        <v>183764.73927999998</v>
      </c>
      <c r="ET11" s="16">
        <f t="shared" si="120"/>
        <v>8226.2395112</v>
      </c>
      <c r="EU11" s="16">
        <f t="shared" si="121"/>
        <v>10256.9045004</v>
      </c>
      <c r="EV11" s="16"/>
      <c r="EW11" s="16">
        <f t="shared" si="58"/>
        <v>31125.781000000003</v>
      </c>
      <c r="EX11" s="16">
        <f t="shared" si="59"/>
        <v>2710.7882400000003</v>
      </c>
      <c r="EY11" s="16">
        <f t="shared" si="60"/>
        <v>33836.569240000004</v>
      </c>
      <c r="EZ11" s="16">
        <f t="shared" si="122"/>
        <v>1514.6960396000002</v>
      </c>
      <c r="FA11" s="16">
        <f t="shared" si="123"/>
        <v>1888.6020282000002</v>
      </c>
      <c r="FB11" s="16"/>
      <c r="FC11" s="16">
        <f t="shared" si="61"/>
        <v>45337.268000000004</v>
      </c>
      <c r="FD11" s="16">
        <f t="shared" si="62"/>
        <v>3948.48672</v>
      </c>
      <c r="FE11" s="16">
        <f t="shared" si="63"/>
        <v>49285.754720000004</v>
      </c>
      <c r="FF11" s="16">
        <f t="shared" si="124"/>
        <v>2206.2797488</v>
      </c>
      <c r="FG11" s="16">
        <f t="shared" si="125"/>
        <v>2750.9046696</v>
      </c>
      <c r="FH11" s="16"/>
      <c r="FI11" s="16">
        <f t="shared" si="64"/>
        <v>26607.865999999998</v>
      </c>
      <c r="FJ11" s="16">
        <f t="shared" si="65"/>
        <v>2317.31664</v>
      </c>
      <c r="FK11" s="16">
        <f t="shared" si="66"/>
        <v>28925.18264</v>
      </c>
      <c r="FL11" s="16">
        <f t="shared" si="126"/>
        <v>1294.8375256</v>
      </c>
      <c r="FM11" s="16">
        <f t="shared" si="127"/>
        <v>1614.4709652</v>
      </c>
    </row>
    <row r="12" spans="1:169" ht="12">
      <c r="A12" s="1">
        <v>41548</v>
      </c>
      <c r="D12" s="16">
        <v>260250</v>
      </c>
      <c r="E12" s="16">
        <f t="shared" si="0"/>
        <v>260250</v>
      </c>
      <c r="F12" s="16">
        <v>175676</v>
      </c>
      <c r="G12" s="16">
        <v>219042</v>
      </c>
      <c r="I12" s="16">
        <f t="shared" si="1"/>
        <v>0</v>
      </c>
      <c r="J12" s="16">
        <f t="shared" si="1"/>
        <v>121825.05494999999</v>
      </c>
      <c r="K12" s="16">
        <f t="shared" si="2"/>
        <v>121825.05494999999</v>
      </c>
      <c r="L12" s="16">
        <f t="shared" si="3"/>
        <v>82235.30587280002</v>
      </c>
      <c r="M12" s="16">
        <f t="shared" si="3"/>
        <v>102535.26872759999</v>
      </c>
      <c r="O12" s="16"/>
      <c r="P12" s="16">
        <f t="shared" si="4"/>
        <v>138424.94505</v>
      </c>
      <c r="Q12" s="16">
        <f t="shared" si="5"/>
        <v>138424.94505</v>
      </c>
      <c r="R12" s="16">
        <f t="shared" si="6"/>
        <v>93440.69412720001</v>
      </c>
      <c r="S12" s="16">
        <f t="shared" si="6"/>
        <v>116506.7312724</v>
      </c>
      <c r="U12" s="16"/>
      <c r="V12" s="16">
        <f t="shared" si="7"/>
        <v>2285.645625</v>
      </c>
      <c r="W12" s="16">
        <f t="shared" si="8"/>
        <v>2285.645625</v>
      </c>
      <c r="X12" s="16">
        <f t="shared" si="69"/>
        <v>1542.87447</v>
      </c>
      <c r="Y12" s="16">
        <f t="shared" si="70"/>
        <v>1923.736365</v>
      </c>
      <c r="Z12" s="16"/>
      <c r="AA12" s="16"/>
      <c r="AB12" s="16">
        <f t="shared" si="9"/>
        <v>2993.889975</v>
      </c>
      <c r="AC12" s="16">
        <f t="shared" si="10"/>
        <v>2993.889975</v>
      </c>
      <c r="AD12" s="16">
        <f t="shared" si="72"/>
        <v>2020.9591363999998</v>
      </c>
      <c r="AE12" s="16">
        <f t="shared" si="73"/>
        <v>2519.8372637999996</v>
      </c>
      <c r="AF12" s="16"/>
      <c r="AG12" s="16"/>
      <c r="AH12" s="16">
        <f t="shared" si="11"/>
        <v>72910.625025</v>
      </c>
      <c r="AI12" s="16">
        <f t="shared" si="12"/>
        <v>72910.625025</v>
      </c>
      <c r="AJ12" s="16">
        <f t="shared" si="75"/>
        <v>49216.70302360001</v>
      </c>
      <c r="AK12" s="16">
        <f t="shared" si="76"/>
        <v>61365.9524562</v>
      </c>
      <c r="AL12" s="16"/>
      <c r="AM12" s="16"/>
      <c r="AN12" s="16">
        <f t="shared" si="13"/>
        <v>653.5918499999999</v>
      </c>
      <c r="AO12" s="16">
        <f t="shared" si="14"/>
        <v>653.5918499999999</v>
      </c>
      <c r="AP12" s="16">
        <f t="shared" si="78"/>
        <v>441.1927064</v>
      </c>
      <c r="AQ12" s="16">
        <f t="shared" si="79"/>
        <v>550.1020788</v>
      </c>
      <c r="AR12" s="16"/>
      <c r="AS12" s="16"/>
      <c r="AT12" s="16">
        <f t="shared" si="15"/>
        <v>616.714425</v>
      </c>
      <c r="AU12" s="16">
        <f t="shared" si="16"/>
        <v>616.714425</v>
      </c>
      <c r="AV12" s="16">
        <f t="shared" si="81"/>
        <v>416.29941720000005</v>
      </c>
      <c r="AW12" s="16">
        <f t="shared" si="82"/>
        <v>519.0638274</v>
      </c>
      <c r="AX12" s="16"/>
      <c r="AY12" s="16"/>
      <c r="AZ12" s="16">
        <f t="shared" si="17"/>
        <v>19765.024575</v>
      </c>
      <c r="BA12" s="16">
        <f t="shared" si="18"/>
        <v>19765.024575</v>
      </c>
      <c r="BB12" s="16">
        <f t="shared" si="84"/>
        <v>13341.9421988</v>
      </c>
      <c r="BC12" s="16">
        <f t="shared" si="85"/>
        <v>16635.4294446</v>
      </c>
      <c r="BD12" s="16"/>
      <c r="BE12" s="16"/>
      <c r="BF12" s="16">
        <f t="shared" si="19"/>
        <v>756.7289249999999</v>
      </c>
      <c r="BG12" s="16">
        <f t="shared" si="20"/>
        <v>756.7289249999999</v>
      </c>
      <c r="BH12" s="16">
        <f t="shared" si="87"/>
        <v>510.8131052</v>
      </c>
      <c r="BI12" s="16">
        <f t="shared" si="88"/>
        <v>636.9084234000001</v>
      </c>
      <c r="BJ12" s="16"/>
      <c r="BK12" s="16"/>
      <c r="BL12" s="16">
        <f t="shared" si="21"/>
        <v>325.546725</v>
      </c>
      <c r="BM12" s="16">
        <f t="shared" si="22"/>
        <v>325.546725</v>
      </c>
      <c r="BN12" s="16">
        <f t="shared" si="90"/>
        <v>219.75310840000003</v>
      </c>
      <c r="BO12" s="16">
        <f t="shared" si="91"/>
        <v>273.9996378</v>
      </c>
      <c r="BP12" s="16"/>
      <c r="BQ12" s="16"/>
      <c r="BR12" s="16">
        <f t="shared" si="23"/>
        <v>5176.346475</v>
      </c>
      <c r="BS12" s="16">
        <f t="shared" si="24"/>
        <v>5176.346475</v>
      </c>
      <c r="BT12" s="16">
        <f t="shared" si="93"/>
        <v>3494.1780723999996</v>
      </c>
      <c r="BU12" s="16">
        <f t="shared" si="94"/>
        <v>4356.7234757999995</v>
      </c>
      <c r="BV12" s="16"/>
      <c r="BW12" s="16"/>
      <c r="BX12" s="16">
        <f t="shared" si="25"/>
        <v>30257.159474999997</v>
      </c>
      <c r="BY12" s="16">
        <f t="shared" si="26"/>
        <v>30257.159474999997</v>
      </c>
      <c r="BZ12" s="16">
        <f t="shared" si="96"/>
        <v>20424.4255444</v>
      </c>
      <c r="CA12" s="16">
        <f t="shared" si="97"/>
        <v>25466.2390998</v>
      </c>
      <c r="CB12" s="16"/>
      <c r="CC12" s="16"/>
      <c r="CD12" s="16">
        <f t="shared" si="27"/>
        <v>33.05175</v>
      </c>
      <c r="CE12" s="16">
        <f t="shared" si="28"/>
        <v>33.05175</v>
      </c>
      <c r="CF12" s="16">
        <f t="shared" si="99"/>
        <v>22.310852</v>
      </c>
      <c r="CG12" s="16">
        <f t="shared" si="100"/>
        <v>27.818334</v>
      </c>
      <c r="CH12" s="16"/>
      <c r="CI12" s="16"/>
      <c r="CJ12" s="16">
        <f t="shared" si="29"/>
        <v>2650.6202249999997</v>
      </c>
      <c r="CK12" s="16">
        <f t="shared" si="30"/>
        <v>2650.6202249999997</v>
      </c>
      <c r="CL12" s="16">
        <f t="shared" si="102"/>
        <v>1789.2424924</v>
      </c>
      <c r="CM12" s="16">
        <f t="shared" si="103"/>
        <v>2230.9208658000002</v>
      </c>
      <c r="CN12" s="16"/>
      <c r="CO12" s="16"/>
      <c r="CP12" s="16"/>
      <c r="CQ12" s="16"/>
      <c r="CR12" s="16"/>
      <c r="CS12" s="16"/>
      <c r="CT12" s="16"/>
      <c r="CU12" s="16">
        <f t="shared" si="31"/>
        <v>0</v>
      </c>
      <c r="CV12" s="16">
        <f t="shared" si="32"/>
        <v>10036.098825000001</v>
      </c>
      <c r="CW12" s="16">
        <f t="shared" si="33"/>
        <v>10036.098825000001</v>
      </c>
      <c r="CX12" s="16">
        <f t="shared" si="104"/>
        <v>6774.6462908</v>
      </c>
      <c r="CY12" s="16">
        <f t="shared" si="105"/>
        <v>8446.9823586</v>
      </c>
      <c r="CZ12" s="16"/>
      <c r="DA12" s="16">
        <f t="shared" si="34"/>
        <v>0</v>
      </c>
      <c r="DB12" s="16">
        <f t="shared" si="35"/>
        <v>24788.109825</v>
      </c>
      <c r="DC12" s="16">
        <f t="shared" si="36"/>
        <v>24788.109825</v>
      </c>
      <c r="DD12" s="16">
        <f t="shared" si="106"/>
        <v>16732.6646748</v>
      </c>
      <c r="DE12" s="16">
        <f t="shared" si="107"/>
        <v>20863.159086599997</v>
      </c>
      <c r="DF12" s="16"/>
      <c r="DG12" s="16">
        <f t="shared" si="37"/>
        <v>0</v>
      </c>
      <c r="DH12" s="16">
        <f t="shared" si="38"/>
        <v>61675.086</v>
      </c>
      <c r="DI12" s="16">
        <f t="shared" si="39"/>
        <v>61675.086</v>
      </c>
      <c r="DJ12" s="16">
        <f t="shared" si="108"/>
        <v>41632.401184</v>
      </c>
      <c r="DK12" s="16">
        <f t="shared" si="109"/>
        <v>51909.449328</v>
      </c>
      <c r="DL12" s="16"/>
      <c r="DM12" s="16">
        <f t="shared" si="40"/>
        <v>0</v>
      </c>
      <c r="DN12" s="16">
        <f t="shared" si="41"/>
        <v>3792.20685</v>
      </c>
      <c r="DO12" s="16">
        <f t="shared" si="42"/>
        <v>3792.20685</v>
      </c>
      <c r="DP12" s="16">
        <f t="shared" si="110"/>
        <v>2559.8452664</v>
      </c>
      <c r="DQ12" s="16">
        <f t="shared" si="111"/>
        <v>3191.7485988</v>
      </c>
      <c r="DR12" s="16"/>
      <c r="DS12" s="16">
        <f t="shared" si="43"/>
        <v>0</v>
      </c>
      <c r="DT12" s="16">
        <f t="shared" si="44"/>
        <v>58.322025</v>
      </c>
      <c r="DU12" s="16">
        <f t="shared" si="45"/>
        <v>58.322025</v>
      </c>
      <c r="DV12" s="16">
        <f t="shared" si="112"/>
        <v>39.3689916</v>
      </c>
      <c r="DW12" s="16">
        <f t="shared" si="113"/>
        <v>49.0873122</v>
      </c>
      <c r="DX12" s="16"/>
      <c r="DY12" s="16">
        <f t="shared" si="46"/>
        <v>0</v>
      </c>
      <c r="DZ12" s="16">
        <f t="shared" si="47"/>
        <v>1336.80015</v>
      </c>
      <c r="EA12" s="16">
        <f t="shared" si="48"/>
        <v>1336.80015</v>
      </c>
      <c r="EB12" s="16">
        <f t="shared" si="114"/>
        <v>902.3773416</v>
      </c>
      <c r="EC12" s="16">
        <f t="shared" si="115"/>
        <v>1125.1311372</v>
      </c>
      <c r="ED12" s="16"/>
      <c r="EE12" s="16">
        <f t="shared" si="49"/>
        <v>0</v>
      </c>
      <c r="EF12" s="16">
        <f t="shared" si="50"/>
        <v>107.79554999999999</v>
      </c>
      <c r="EG12" s="16">
        <f t="shared" si="51"/>
        <v>107.79554999999999</v>
      </c>
      <c r="EH12" s="16">
        <f t="shared" si="116"/>
        <v>72.76499919999999</v>
      </c>
      <c r="EI12" s="16">
        <f t="shared" si="117"/>
        <v>90.7271964</v>
      </c>
      <c r="EJ12" s="16"/>
      <c r="EK12" s="16">
        <f t="shared" si="52"/>
        <v>0</v>
      </c>
      <c r="EL12" s="16">
        <f t="shared" si="53"/>
        <v>413.5893</v>
      </c>
      <c r="EM12" s="16">
        <f t="shared" si="54"/>
        <v>413.5893</v>
      </c>
      <c r="EN12" s="16">
        <f t="shared" si="118"/>
        <v>279.1842992</v>
      </c>
      <c r="EO12" s="16">
        <f t="shared" si="119"/>
        <v>348.1015464</v>
      </c>
      <c r="EP12" s="16"/>
      <c r="EQ12" s="16">
        <f t="shared" si="55"/>
        <v>0</v>
      </c>
      <c r="ER12" s="16">
        <f t="shared" si="56"/>
        <v>12186.518549999999</v>
      </c>
      <c r="ES12" s="16">
        <f t="shared" si="57"/>
        <v>12186.518549999999</v>
      </c>
      <c r="ET12" s="16">
        <f t="shared" si="120"/>
        <v>8226.2395112</v>
      </c>
      <c r="EU12" s="16">
        <f t="shared" si="121"/>
        <v>10256.9045004</v>
      </c>
      <c r="EV12" s="16"/>
      <c r="EW12" s="16">
        <f t="shared" si="58"/>
        <v>0</v>
      </c>
      <c r="EX12" s="16">
        <f t="shared" si="59"/>
        <v>2243.901525</v>
      </c>
      <c r="EY12" s="16">
        <f t="shared" si="60"/>
        <v>2243.901525</v>
      </c>
      <c r="EZ12" s="16">
        <f t="shared" si="122"/>
        <v>1514.6960396000002</v>
      </c>
      <c r="FA12" s="16">
        <f t="shared" si="123"/>
        <v>1888.6020282000002</v>
      </c>
      <c r="FB12" s="16"/>
      <c r="FC12" s="16">
        <f t="shared" si="61"/>
        <v>0</v>
      </c>
      <c r="FD12" s="16">
        <f t="shared" si="62"/>
        <v>3268.4277</v>
      </c>
      <c r="FE12" s="16">
        <f t="shared" si="63"/>
        <v>3268.4277</v>
      </c>
      <c r="FF12" s="16">
        <f t="shared" si="124"/>
        <v>2206.2797488</v>
      </c>
      <c r="FG12" s="16">
        <f t="shared" si="125"/>
        <v>2750.9046696</v>
      </c>
      <c r="FH12" s="16"/>
      <c r="FI12" s="16">
        <f t="shared" si="64"/>
        <v>0</v>
      </c>
      <c r="FJ12" s="16">
        <f t="shared" si="65"/>
        <v>1918.1986499999998</v>
      </c>
      <c r="FK12" s="16">
        <f t="shared" si="66"/>
        <v>1918.1986499999998</v>
      </c>
      <c r="FL12" s="16">
        <f t="shared" si="126"/>
        <v>1294.8375256</v>
      </c>
      <c r="FM12" s="16">
        <f t="shared" si="127"/>
        <v>1614.4709652</v>
      </c>
    </row>
    <row r="13" spans="1:169" ht="12">
      <c r="A13" s="1">
        <v>41730</v>
      </c>
      <c r="C13" s="16">
        <v>3820000</v>
      </c>
      <c r="D13" s="16">
        <v>260250</v>
      </c>
      <c r="E13" s="16">
        <f t="shared" si="0"/>
        <v>4080250</v>
      </c>
      <c r="F13" s="16">
        <v>175676</v>
      </c>
      <c r="G13" s="16">
        <v>219042</v>
      </c>
      <c r="I13" s="16">
        <f t="shared" si="1"/>
        <v>1788171.7959999996</v>
      </c>
      <c r="J13" s="16">
        <f t="shared" si="1"/>
        <v>121825.05494999999</v>
      </c>
      <c r="K13" s="16">
        <f t="shared" si="2"/>
        <v>1909996.8509499996</v>
      </c>
      <c r="L13" s="16">
        <f t="shared" si="3"/>
        <v>82235.30587280002</v>
      </c>
      <c r="M13" s="16">
        <f t="shared" si="3"/>
        <v>102535.26872759999</v>
      </c>
      <c r="O13" s="16">
        <f t="shared" si="67"/>
        <v>2031828.2039999997</v>
      </c>
      <c r="P13" s="16">
        <f t="shared" si="4"/>
        <v>138424.94505</v>
      </c>
      <c r="Q13" s="16">
        <f t="shared" si="5"/>
        <v>2170253.1490499997</v>
      </c>
      <c r="R13" s="16">
        <f t="shared" si="6"/>
        <v>93440.69412720001</v>
      </c>
      <c r="S13" s="16">
        <f t="shared" si="6"/>
        <v>116506.7312724</v>
      </c>
      <c r="U13" s="16">
        <f t="shared" si="68"/>
        <v>33549.15</v>
      </c>
      <c r="V13" s="16">
        <f t="shared" si="7"/>
        <v>2285.645625</v>
      </c>
      <c r="W13" s="16">
        <f t="shared" si="8"/>
        <v>35834.795625</v>
      </c>
      <c r="X13" s="16">
        <f t="shared" si="69"/>
        <v>1542.87447</v>
      </c>
      <c r="Y13" s="16">
        <f t="shared" si="70"/>
        <v>1923.736365</v>
      </c>
      <c r="Z13" s="16"/>
      <c r="AA13" s="16">
        <f t="shared" si="71"/>
        <v>43944.898</v>
      </c>
      <c r="AB13" s="16">
        <f t="shared" si="9"/>
        <v>2993.889975</v>
      </c>
      <c r="AC13" s="16">
        <f t="shared" si="10"/>
        <v>46938.787975</v>
      </c>
      <c r="AD13" s="16">
        <f t="shared" si="72"/>
        <v>2020.9591363999998</v>
      </c>
      <c r="AE13" s="16">
        <f t="shared" si="73"/>
        <v>2519.8372637999996</v>
      </c>
      <c r="AF13" s="16"/>
      <c r="AG13" s="16">
        <f t="shared" si="74"/>
        <v>1070196.302</v>
      </c>
      <c r="AH13" s="16">
        <f t="shared" si="11"/>
        <v>72910.625025</v>
      </c>
      <c r="AI13" s="16">
        <f t="shared" si="12"/>
        <v>1143106.9270249999</v>
      </c>
      <c r="AJ13" s="16">
        <f t="shared" si="75"/>
        <v>49216.70302360001</v>
      </c>
      <c r="AK13" s="16">
        <f t="shared" si="76"/>
        <v>61365.9524562</v>
      </c>
      <c r="AL13" s="16"/>
      <c r="AM13" s="16">
        <f t="shared" si="77"/>
        <v>9593.547999999999</v>
      </c>
      <c r="AN13" s="16">
        <f t="shared" si="13"/>
        <v>653.5918499999999</v>
      </c>
      <c r="AO13" s="16">
        <f t="shared" si="14"/>
        <v>10247.13985</v>
      </c>
      <c r="AP13" s="16">
        <f t="shared" si="78"/>
        <v>441.1927064</v>
      </c>
      <c r="AQ13" s="16">
        <f t="shared" si="79"/>
        <v>550.1020788</v>
      </c>
      <c r="AR13" s="16"/>
      <c r="AS13" s="16">
        <f t="shared" si="80"/>
        <v>9052.253999999999</v>
      </c>
      <c r="AT13" s="16">
        <f t="shared" si="15"/>
        <v>616.714425</v>
      </c>
      <c r="AU13" s="16">
        <f t="shared" si="16"/>
        <v>9668.968425</v>
      </c>
      <c r="AV13" s="16">
        <f t="shared" si="81"/>
        <v>416.29941720000005</v>
      </c>
      <c r="AW13" s="16">
        <f t="shared" si="82"/>
        <v>519.0638274</v>
      </c>
      <c r="AX13" s="16"/>
      <c r="AY13" s="16">
        <f t="shared" si="83"/>
        <v>290114.86600000004</v>
      </c>
      <c r="AZ13" s="16">
        <f t="shared" si="17"/>
        <v>19765.024575</v>
      </c>
      <c r="BA13" s="16">
        <f t="shared" si="18"/>
        <v>309879.890575</v>
      </c>
      <c r="BB13" s="16">
        <f t="shared" si="84"/>
        <v>13341.9421988</v>
      </c>
      <c r="BC13" s="16">
        <f t="shared" si="85"/>
        <v>16635.4294446</v>
      </c>
      <c r="BD13" s="16"/>
      <c r="BE13" s="16">
        <f t="shared" si="86"/>
        <v>11107.413999999999</v>
      </c>
      <c r="BF13" s="16">
        <f t="shared" si="19"/>
        <v>756.7289249999999</v>
      </c>
      <c r="BG13" s="16">
        <f t="shared" si="20"/>
        <v>11864.142924999998</v>
      </c>
      <c r="BH13" s="16">
        <f t="shared" si="87"/>
        <v>510.8131052</v>
      </c>
      <c r="BI13" s="16">
        <f t="shared" si="88"/>
        <v>636.9084234000001</v>
      </c>
      <c r="BJ13" s="16"/>
      <c r="BK13" s="16">
        <f t="shared" si="89"/>
        <v>4778.438</v>
      </c>
      <c r="BL13" s="16">
        <f t="shared" si="21"/>
        <v>325.546725</v>
      </c>
      <c r="BM13" s="16">
        <f t="shared" si="22"/>
        <v>5103.984725</v>
      </c>
      <c r="BN13" s="16">
        <f t="shared" si="90"/>
        <v>219.75310840000003</v>
      </c>
      <c r="BO13" s="16">
        <f t="shared" si="91"/>
        <v>273.9996378</v>
      </c>
      <c r="BP13" s="16"/>
      <c r="BQ13" s="16">
        <f t="shared" si="92"/>
        <v>75979.418</v>
      </c>
      <c r="BR13" s="16">
        <f t="shared" si="23"/>
        <v>5176.346475</v>
      </c>
      <c r="BS13" s="16">
        <f t="shared" si="24"/>
        <v>81155.764475</v>
      </c>
      <c r="BT13" s="16">
        <f t="shared" si="93"/>
        <v>3494.1780723999996</v>
      </c>
      <c r="BU13" s="16">
        <f t="shared" si="94"/>
        <v>4356.7234757999995</v>
      </c>
      <c r="BV13" s="16"/>
      <c r="BW13" s="16">
        <f t="shared" si="95"/>
        <v>444120.458</v>
      </c>
      <c r="BX13" s="16">
        <f t="shared" si="25"/>
        <v>30257.159474999997</v>
      </c>
      <c r="BY13" s="16">
        <f t="shared" si="26"/>
        <v>474377.617475</v>
      </c>
      <c r="BZ13" s="16">
        <f t="shared" si="96"/>
        <v>20424.4255444</v>
      </c>
      <c r="CA13" s="16">
        <f t="shared" si="97"/>
        <v>25466.2390998</v>
      </c>
      <c r="CB13" s="16"/>
      <c r="CC13" s="16">
        <f t="shared" si="98"/>
        <v>485.14</v>
      </c>
      <c r="CD13" s="16">
        <f t="shared" si="27"/>
        <v>33.05175</v>
      </c>
      <c r="CE13" s="16">
        <f t="shared" si="28"/>
        <v>518.19175</v>
      </c>
      <c r="CF13" s="16">
        <f t="shared" si="99"/>
        <v>22.310852</v>
      </c>
      <c r="CG13" s="16">
        <f t="shared" si="100"/>
        <v>27.818334</v>
      </c>
      <c r="CH13" s="16"/>
      <c r="CI13" s="16">
        <f t="shared" si="101"/>
        <v>38906.318</v>
      </c>
      <c r="CJ13" s="16">
        <f t="shared" si="29"/>
        <v>2650.6202249999997</v>
      </c>
      <c r="CK13" s="16">
        <f t="shared" si="30"/>
        <v>41556.938225</v>
      </c>
      <c r="CL13" s="16">
        <f t="shared" si="102"/>
        <v>1789.2424924</v>
      </c>
      <c r="CM13" s="16">
        <f t="shared" si="103"/>
        <v>2230.9208658000002</v>
      </c>
      <c r="CN13" s="16"/>
      <c r="CO13" s="16"/>
      <c r="CP13" s="16"/>
      <c r="CQ13" s="16"/>
      <c r="CR13" s="16"/>
      <c r="CS13" s="16"/>
      <c r="CT13" s="16"/>
      <c r="CU13" s="16">
        <f t="shared" si="31"/>
        <v>147311.806</v>
      </c>
      <c r="CV13" s="16">
        <f t="shared" si="32"/>
        <v>10036.098825000001</v>
      </c>
      <c r="CW13" s="16">
        <f t="shared" si="33"/>
        <v>157347.904825</v>
      </c>
      <c r="CX13" s="16">
        <f t="shared" si="104"/>
        <v>6774.6462908</v>
      </c>
      <c r="CY13" s="16">
        <f t="shared" si="105"/>
        <v>8446.9823586</v>
      </c>
      <c r="CZ13" s="16"/>
      <c r="DA13" s="16">
        <f t="shared" si="34"/>
        <v>363844.686</v>
      </c>
      <c r="DB13" s="16">
        <f t="shared" si="35"/>
        <v>24788.109825</v>
      </c>
      <c r="DC13" s="16">
        <f t="shared" si="36"/>
        <v>388632.795825</v>
      </c>
      <c r="DD13" s="16">
        <f t="shared" si="106"/>
        <v>16732.6646748</v>
      </c>
      <c r="DE13" s="16">
        <f t="shared" si="107"/>
        <v>20863.159086599997</v>
      </c>
      <c r="DF13" s="16"/>
      <c r="DG13" s="16">
        <f t="shared" si="37"/>
        <v>905278.88</v>
      </c>
      <c r="DH13" s="16">
        <f t="shared" si="38"/>
        <v>61675.086</v>
      </c>
      <c r="DI13" s="16">
        <f t="shared" si="39"/>
        <v>966953.966</v>
      </c>
      <c r="DJ13" s="16">
        <f t="shared" si="108"/>
        <v>41632.401184</v>
      </c>
      <c r="DK13" s="16">
        <f t="shared" si="109"/>
        <v>51909.449328</v>
      </c>
      <c r="DL13" s="16"/>
      <c r="DM13" s="16">
        <f t="shared" si="40"/>
        <v>55662.748</v>
      </c>
      <c r="DN13" s="16">
        <f t="shared" si="41"/>
        <v>3792.20685</v>
      </c>
      <c r="DO13" s="16">
        <f t="shared" si="42"/>
        <v>59454.95485</v>
      </c>
      <c r="DP13" s="16">
        <f t="shared" si="110"/>
        <v>2559.8452664</v>
      </c>
      <c r="DQ13" s="16">
        <f t="shared" si="111"/>
        <v>3191.7485988</v>
      </c>
      <c r="DR13" s="16"/>
      <c r="DS13" s="16">
        <f t="shared" si="43"/>
        <v>856.062</v>
      </c>
      <c r="DT13" s="16">
        <f t="shared" si="44"/>
        <v>58.322025</v>
      </c>
      <c r="DU13" s="16">
        <f t="shared" si="45"/>
        <v>914.3840250000001</v>
      </c>
      <c r="DV13" s="16">
        <f t="shared" si="112"/>
        <v>39.3689916</v>
      </c>
      <c r="DW13" s="16">
        <f t="shared" si="113"/>
        <v>49.0873122</v>
      </c>
      <c r="DX13" s="16"/>
      <c r="DY13" s="16">
        <f t="shared" si="46"/>
        <v>19621.811999999998</v>
      </c>
      <c r="DZ13" s="16">
        <f t="shared" si="47"/>
        <v>1336.80015</v>
      </c>
      <c r="EA13" s="16">
        <f t="shared" si="48"/>
        <v>20958.612149999997</v>
      </c>
      <c r="EB13" s="16">
        <f t="shared" si="114"/>
        <v>902.3773416</v>
      </c>
      <c r="EC13" s="16">
        <f t="shared" si="115"/>
        <v>1125.1311372</v>
      </c>
      <c r="ED13" s="16"/>
      <c r="EE13" s="16">
        <f t="shared" si="49"/>
        <v>1582.244</v>
      </c>
      <c r="EF13" s="16">
        <f t="shared" si="50"/>
        <v>107.79554999999999</v>
      </c>
      <c r="EG13" s="16">
        <f t="shared" si="51"/>
        <v>1690.03955</v>
      </c>
      <c r="EH13" s="16">
        <f t="shared" si="116"/>
        <v>72.76499919999999</v>
      </c>
      <c r="EI13" s="16">
        <f t="shared" si="117"/>
        <v>90.7271964</v>
      </c>
      <c r="EJ13" s="16"/>
      <c r="EK13" s="16">
        <f t="shared" si="52"/>
        <v>6070.744</v>
      </c>
      <c r="EL13" s="16">
        <f t="shared" si="53"/>
        <v>413.5893</v>
      </c>
      <c r="EM13" s="16">
        <f t="shared" si="54"/>
        <v>6484.333299999999</v>
      </c>
      <c r="EN13" s="16">
        <f t="shared" si="118"/>
        <v>279.1842992</v>
      </c>
      <c r="EO13" s="16">
        <f t="shared" si="119"/>
        <v>348.1015464</v>
      </c>
      <c r="EP13" s="16"/>
      <c r="EQ13" s="16">
        <f t="shared" si="55"/>
        <v>178876.084</v>
      </c>
      <c r="ER13" s="16">
        <f t="shared" si="56"/>
        <v>12186.518549999999</v>
      </c>
      <c r="ES13" s="16">
        <f t="shared" si="57"/>
        <v>191062.60255</v>
      </c>
      <c r="ET13" s="16">
        <f t="shared" si="120"/>
        <v>8226.2395112</v>
      </c>
      <c r="EU13" s="16">
        <f t="shared" si="121"/>
        <v>10256.9045004</v>
      </c>
      <c r="EV13" s="16"/>
      <c r="EW13" s="16">
        <f t="shared" si="58"/>
        <v>32936.422</v>
      </c>
      <c r="EX13" s="16">
        <f t="shared" si="59"/>
        <v>2243.901525</v>
      </c>
      <c r="EY13" s="16">
        <f t="shared" si="60"/>
        <v>35180.323525</v>
      </c>
      <c r="EZ13" s="16">
        <f t="shared" si="122"/>
        <v>1514.6960396000002</v>
      </c>
      <c r="FA13" s="16">
        <f t="shared" si="123"/>
        <v>1888.6020282000002</v>
      </c>
      <c r="FB13" s="16"/>
      <c r="FC13" s="16">
        <f t="shared" si="61"/>
        <v>47974.616</v>
      </c>
      <c r="FD13" s="16">
        <f t="shared" si="62"/>
        <v>3268.4277</v>
      </c>
      <c r="FE13" s="16">
        <f t="shared" si="63"/>
        <v>51243.0437</v>
      </c>
      <c r="FF13" s="16">
        <f t="shared" si="124"/>
        <v>2206.2797488</v>
      </c>
      <c r="FG13" s="16">
        <f t="shared" si="125"/>
        <v>2750.9046696</v>
      </c>
      <c r="FH13" s="16"/>
      <c r="FI13" s="16">
        <f t="shared" si="64"/>
        <v>28155.692</v>
      </c>
      <c r="FJ13" s="16">
        <f t="shared" si="65"/>
        <v>1918.1986499999998</v>
      </c>
      <c r="FK13" s="16">
        <f t="shared" si="66"/>
        <v>30073.890649999998</v>
      </c>
      <c r="FL13" s="16">
        <f t="shared" si="126"/>
        <v>1294.8375256</v>
      </c>
      <c r="FM13" s="16">
        <f t="shared" si="127"/>
        <v>1614.4709652</v>
      </c>
    </row>
    <row r="14" spans="1:169" ht="12">
      <c r="A14" s="1">
        <v>41913</v>
      </c>
      <c r="D14" s="16">
        <v>202950</v>
      </c>
      <c r="E14" s="16">
        <f t="shared" si="0"/>
        <v>202950</v>
      </c>
      <c r="F14" s="16">
        <v>175676</v>
      </c>
      <c r="G14" s="16">
        <v>219042</v>
      </c>
      <c r="I14" s="16">
        <f t="shared" si="1"/>
        <v>0</v>
      </c>
      <c r="J14" s="16">
        <f t="shared" si="1"/>
        <v>95002.47800999999</v>
      </c>
      <c r="K14" s="16">
        <f t="shared" si="2"/>
        <v>95002.47800999999</v>
      </c>
      <c r="L14" s="16">
        <f t="shared" si="3"/>
        <v>82235.30587280002</v>
      </c>
      <c r="M14" s="16">
        <f t="shared" si="3"/>
        <v>102535.26872759999</v>
      </c>
      <c r="O14" s="16"/>
      <c r="P14" s="16">
        <f t="shared" si="4"/>
        <v>107947.52199000001</v>
      </c>
      <c r="Q14" s="16">
        <f t="shared" si="5"/>
        <v>107947.52199000001</v>
      </c>
      <c r="R14" s="16">
        <f t="shared" si="6"/>
        <v>93440.69412720001</v>
      </c>
      <c r="S14" s="16">
        <f t="shared" si="6"/>
        <v>116506.7312724</v>
      </c>
      <c r="U14" s="16"/>
      <c r="V14" s="16">
        <f t="shared" si="7"/>
        <v>1782.408375</v>
      </c>
      <c r="W14" s="16">
        <f t="shared" si="8"/>
        <v>1782.408375</v>
      </c>
      <c r="X14" s="16">
        <f t="shared" si="69"/>
        <v>1542.87447</v>
      </c>
      <c r="Y14" s="16">
        <f t="shared" si="70"/>
        <v>1923.736365</v>
      </c>
      <c r="Z14" s="16"/>
      <c r="AA14" s="16"/>
      <c r="AB14" s="16">
        <f t="shared" si="9"/>
        <v>2334.7165050000003</v>
      </c>
      <c r="AC14" s="16">
        <f t="shared" si="10"/>
        <v>2334.7165050000003</v>
      </c>
      <c r="AD14" s="16">
        <f t="shared" si="72"/>
        <v>2020.9591363999998</v>
      </c>
      <c r="AE14" s="16">
        <f t="shared" si="73"/>
        <v>2519.8372637999996</v>
      </c>
      <c r="AF14" s="16"/>
      <c r="AG14" s="16"/>
      <c r="AH14" s="16">
        <f t="shared" si="11"/>
        <v>56857.680495</v>
      </c>
      <c r="AI14" s="16">
        <f t="shared" si="12"/>
        <v>56857.680495</v>
      </c>
      <c r="AJ14" s="16">
        <f t="shared" si="75"/>
        <v>49216.70302360001</v>
      </c>
      <c r="AK14" s="16">
        <f t="shared" si="76"/>
        <v>61365.9524562</v>
      </c>
      <c r="AL14" s="16"/>
      <c r="AM14" s="16"/>
      <c r="AN14" s="16">
        <f t="shared" si="13"/>
        <v>509.68863</v>
      </c>
      <c r="AO14" s="16">
        <f t="shared" si="14"/>
        <v>509.68863</v>
      </c>
      <c r="AP14" s="16">
        <f t="shared" si="78"/>
        <v>441.1927064</v>
      </c>
      <c r="AQ14" s="16">
        <f t="shared" si="79"/>
        <v>550.1020788</v>
      </c>
      <c r="AR14" s="16"/>
      <c r="AS14" s="16"/>
      <c r="AT14" s="16">
        <f t="shared" si="15"/>
        <v>480.930615</v>
      </c>
      <c r="AU14" s="16">
        <f t="shared" si="16"/>
        <v>480.930615</v>
      </c>
      <c r="AV14" s="16">
        <f t="shared" si="81"/>
        <v>416.29941720000005</v>
      </c>
      <c r="AW14" s="16">
        <f t="shared" si="82"/>
        <v>519.0638274</v>
      </c>
      <c r="AX14" s="16"/>
      <c r="AY14" s="16"/>
      <c r="AZ14" s="16">
        <f t="shared" si="17"/>
        <v>15413.301585000001</v>
      </c>
      <c r="BA14" s="16">
        <f t="shared" si="18"/>
        <v>15413.301585000001</v>
      </c>
      <c r="BB14" s="16">
        <f t="shared" si="84"/>
        <v>13341.9421988</v>
      </c>
      <c r="BC14" s="16">
        <f t="shared" si="85"/>
        <v>16635.4294446</v>
      </c>
      <c r="BD14" s="16"/>
      <c r="BE14" s="16"/>
      <c r="BF14" s="16">
        <f t="shared" si="19"/>
        <v>590.117715</v>
      </c>
      <c r="BG14" s="16">
        <f t="shared" si="20"/>
        <v>590.117715</v>
      </c>
      <c r="BH14" s="16">
        <f t="shared" si="87"/>
        <v>510.8131052</v>
      </c>
      <c r="BI14" s="16">
        <f t="shared" si="88"/>
        <v>636.9084234000001</v>
      </c>
      <c r="BJ14" s="16"/>
      <c r="BK14" s="16"/>
      <c r="BL14" s="16">
        <f t="shared" si="21"/>
        <v>253.870155</v>
      </c>
      <c r="BM14" s="16">
        <f t="shared" si="22"/>
        <v>253.870155</v>
      </c>
      <c r="BN14" s="16">
        <f t="shared" si="90"/>
        <v>219.75310840000003</v>
      </c>
      <c r="BO14" s="16">
        <f t="shared" si="91"/>
        <v>273.9996378</v>
      </c>
      <c r="BP14" s="16"/>
      <c r="BQ14" s="16"/>
      <c r="BR14" s="16">
        <f t="shared" si="23"/>
        <v>4036.655205</v>
      </c>
      <c r="BS14" s="16">
        <f t="shared" si="24"/>
        <v>4036.655205</v>
      </c>
      <c r="BT14" s="16">
        <f t="shared" si="93"/>
        <v>3494.1780723999996</v>
      </c>
      <c r="BU14" s="16">
        <f t="shared" si="94"/>
        <v>4356.7234757999995</v>
      </c>
      <c r="BV14" s="16"/>
      <c r="BW14" s="16"/>
      <c r="BX14" s="16">
        <f t="shared" si="25"/>
        <v>23595.352605</v>
      </c>
      <c r="BY14" s="16">
        <f t="shared" si="26"/>
        <v>23595.352605</v>
      </c>
      <c r="BZ14" s="16">
        <f t="shared" si="96"/>
        <v>20424.4255444</v>
      </c>
      <c r="CA14" s="16">
        <f t="shared" si="97"/>
        <v>25466.2390998</v>
      </c>
      <c r="CB14" s="16"/>
      <c r="CC14" s="16"/>
      <c r="CD14" s="16">
        <f t="shared" si="27"/>
        <v>25.774649999999998</v>
      </c>
      <c r="CE14" s="16">
        <f t="shared" si="28"/>
        <v>25.774649999999998</v>
      </c>
      <c r="CF14" s="16">
        <f t="shared" si="99"/>
        <v>22.310852</v>
      </c>
      <c r="CG14" s="16">
        <f t="shared" si="100"/>
        <v>27.818334</v>
      </c>
      <c r="CH14" s="16"/>
      <c r="CI14" s="16"/>
      <c r="CJ14" s="16">
        <f t="shared" si="29"/>
        <v>2067.025455</v>
      </c>
      <c r="CK14" s="16">
        <f t="shared" si="30"/>
        <v>2067.025455</v>
      </c>
      <c r="CL14" s="16">
        <f t="shared" si="102"/>
        <v>1789.2424924</v>
      </c>
      <c r="CM14" s="16">
        <f t="shared" si="103"/>
        <v>2230.9208658000002</v>
      </c>
      <c r="CN14" s="16"/>
      <c r="CO14" s="16"/>
      <c r="CP14" s="16"/>
      <c r="CQ14" s="16"/>
      <c r="CR14" s="16"/>
      <c r="CS14" s="16"/>
      <c r="CT14" s="16"/>
      <c r="CU14" s="16">
        <f t="shared" si="31"/>
        <v>0</v>
      </c>
      <c r="CV14" s="16">
        <f t="shared" si="32"/>
        <v>7826.421735000001</v>
      </c>
      <c r="CW14" s="16">
        <f t="shared" si="33"/>
        <v>7826.421735000001</v>
      </c>
      <c r="CX14" s="16">
        <f t="shared" si="104"/>
        <v>6774.6462908</v>
      </c>
      <c r="CY14" s="16">
        <f t="shared" si="105"/>
        <v>8446.9823586</v>
      </c>
      <c r="CZ14" s="16"/>
      <c r="DA14" s="16">
        <f t="shared" si="34"/>
        <v>0</v>
      </c>
      <c r="DB14" s="16">
        <f t="shared" si="35"/>
        <v>19330.439534999998</v>
      </c>
      <c r="DC14" s="16">
        <f t="shared" si="36"/>
        <v>19330.439534999998</v>
      </c>
      <c r="DD14" s="16">
        <f t="shared" si="106"/>
        <v>16732.6646748</v>
      </c>
      <c r="DE14" s="16">
        <f t="shared" si="107"/>
        <v>20863.159086599997</v>
      </c>
      <c r="DF14" s="16"/>
      <c r="DG14" s="16">
        <f t="shared" si="37"/>
        <v>0</v>
      </c>
      <c r="DH14" s="16">
        <f t="shared" si="38"/>
        <v>48095.9028</v>
      </c>
      <c r="DI14" s="16">
        <f t="shared" si="39"/>
        <v>48095.9028</v>
      </c>
      <c r="DJ14" s="16">
        <f t="shared" si="108"/>
        <v>41632.401184</v>
      </c>
      <c r="DK14" s="16">
        <f t="shared" si="109"/>
        <v>51909.449328</v>
      </c>
      <c r="DL14" s="16"/>
      <c r="DM14" s="16">
        <f t="shared" si="40"/>
        <v>0</v>
      </c>
      <c r="DN14" s="16">
        <f t="shared" si="41"/>
        <v>2957.26563</v>
      </c>
      <c r="DO14" s="16">
        <f t="shared" si="42"/>
        <v>2957.26563</v>
      </c>
      <c r="DP14" s="16">
        <f t="shared" si="110"/>
        <v>2559.8452664</v>
      </c>
      <c r="DQ14" s="16">
        <f t="shared" si="111"/>
        <v>3191.7485988</v>
      </c>
      <c r="DR14" s="16"/>
      <c r="DS14" s="16">
        <f t="shared" si="43"/>
        <v>0</v>
      </c>
      <c r="DT14" s="16">
        <f t="shared" si="44"/>
        <v>45.481094999999996</v>
      </c>
      <c r="DU14" s="16">
        <f t="shared" si="45"/>
        <v>45.481094999999996</v>
      </c>
      <c r="DV14" s="16">
        <f t="shared" si="112"/>
        <v>39.3689916</v>
      </c>
      <c r="DW14" s="16">
        <f t="shared" si="113"/>
        <v>49.0873122</v>
      </c>
      <c r="DX14" s="16"/>
      <c r="DY14" s="16">
        <f t="shared" si="46"/>
        <v>0</v>
      </c>
      <c r="DZ14" s="16">
        <f t="shared" si="47"/>
        <v>1042.47297</v>
      </c>
      <c r="EA14" s="16">
        <f t="shared" si="48"/>
        <v>1042.47297</v>
      </c>
      <c r="EB14" s="16">
        <f t="shared" si="114"/>
        <v>902.3773416</v>
      </c>
      <c r="EC14" s="16">
        <f t="shared" si="115"/>
        <v>1125.1311372</v>
      </c>
      <c r="ED14" s="16"/>
      <c r="EE14" s="16">
        <f t="shared" si="49"/>
        <v>0</v>
      </c>
      <c r="EF14" s="16">
        <f t="shared" si="50"/>
        <v>84.06188999999999</v>
      </c>
      <c r="EG14" s="16">
        <f t="shared" si="51"/>
        <v>84.06188999999999</v>
      </c>
      <c r="EH14" s="16">
        <f t="shared" si="116"/>
        <v>72.76499919999999</v>
      </c>
      <c r="EI14" s="16">
        <f t="shared" si="117"/>
        <v>90.7271964</v>
      </c>
      <c r="EJ14" s="16"/>
      <c r="EK14" s="16">
        <f t="shared" si="52"/>
        <v>0</v>
      </c>
      <c r="EL14" s="16">
        <f t="shared" si="53"/>
        <v>322.52814</v>
      </c>
      <c r="EM14" s="16">
        <f t="shared" si="54"/>
        <v>322.52814</v>
      </c>
      <c r="EN14" s="16">
        <f t="shared" si="118"/>
        <v>279.1842992</v>
      </c>
      <c r="EO14" s="16">
        <f t="shared" si="119"/>
        <v>348.1015464</v>
      </c>
      <c r="EP14" s="16"/>
      <c r="EQ14" s="16">
        <f t="shared" si="55"/>
        <v>0</v>
      </c>
      <c r="ER14" s="16">
        <f t="shared" si="56"/>
        <v>9503.37729</v>
      </c>
      <c r="ES14" s="16">
        <f t="shared" si="57"/>
        <v>9503.37729</v>
      </c>
      <c r="ET14" s="16">
        <f t="shared" si="120"/>
        <v>8226.2395112</v>
      </c>
      <c r="EU14" s="16">
        <f t="shared" si="121"/>
        <v>10256.9045004</v>
      </c>
      <c r="EV14" s="16"/>
      <c r="EW14" s="16">
        <f t="shared" si="58"/>
        <v>0</v>
      </c>
      <c r="EX14" s="16">
        <f t="shared" si="59"/>
        <v>1749.855195</v>
      </c>
      <c r="EY14" s="16">
        <f t="shared" si="60"/>
        <v>1749.855195</v>
      </c>
      <c r="EZ14" s="16">
        <f t="shared" si="122"/>
        <v>1514.6960396000002</v>
      </c>
      <c r="FA14" s="16">
        <f t="shared" si="123"/>
        <v>1888.6020282000002</v>
      </c>
      <c r="FB14" s="16"/>
      <c r="FC14" s="16">
        <f t="shared" si="61"/>
        <v>0</v>
      </c>
      <c r="FD14" s="16">
        <f t="shared" si="62"/>
        <v>2548.80846</v>
      </c>
      <c r="FE14" s="16">
        <f t="shared" si="63"/>
        <v>2548.80846</v>
      </c>
      <c r="FF14" s="16">
        <f t="shared" si="124"/>
        <v>2206.2797488</v>
      </c>
      <c r="FG14" s="16">
        <f t="shared" si="125"/>
        <v>2750.9046696</v>
      </c>
      <c r="FH14" s="16"/>
      <c r="FI14" s="16">
        <f t="shared" si="64"/>
        <v>0</v>
      </c>
      <c r="FJ14" s="16">
        <f t="shared" si="65"/>
        <v>1495.86327</v>
      </c>
      <c r="FK14" s="16">
        <f t="shared" si="66"/>
        <v>1495.86327</v>
      </c>
      <c r="FL14" s="16">
        <f t="shared" si="126"/>
        <v>1294.8375256</v>
      </c>
      <c r="FM14" s="16">
        <f t="shared" si="127"/>
        <v>1614.4709652</v>
      </c>
    </row>
    <row r="15" spans="1:169" ht="12">
      <c r="A15" s="1">
        <v>42095</v>
      </c>
      <c r="C15" s="16">
        <v>3930000</v>
      </c>
      <c r="D15" s="16">
        <v>202950</v>
      </c>
      <c r="E15" s="16">
        <f t="shared" si="0"/>
        <v>4132950</v>
      </c>
      <c r="F15" s="16">
        <v>175676</v>
      </c>
      <c r="G15" s="16">
        <v>219042</v>
      </c>
      <c r="I15" s="16">
        <f t="shared" si="1"/>
        <v>1839663.6540000003</v>
      </c>
      <c r="J15" s="16">
        <f t="shared" si="1"/>
        <v>95002.47800999999</v>
      </c>
      <c r="K15" s="16">
        <f t="shared" si="2"/>
        <v>1934666.1320100003</v>
      </c>
      <c r="L15" s="16">
        <f t="shared" si="3"/>
        <v>82235.30587280002</v>
      </c>
      <c r="M15" s="16">
        <f t="shared" si="3"/>
        <v>102535.26872759999</v>
      </c>
      <c r="O15" s="16">
        <f t="shared" si="67"/>
        <v>2090336.346</v>
      </c>
      <c r="P15" s="16">
        <f t="shared" si="4"/>
        <v>107947.52199000001</v>
      </c>
      <c r="Q15" s="16">
        <f t="shared" si="5"/>
        <v>2198283.8679899997</v>
      </c>
      <c r="R15" s="16">
        <f t="shared" si="6"/>
        <v>93440.69412720001</v>
      </c>
      <c r="S15" s="16">
        <f t="shared" si="6"/>
        <v>116506.7312724</v>
      </c>
      <c r="U15" s="16">
        <f t="shared" si="68"/>
        <v>34515.225</v>
      </c>
      <c r="V15" s="16">
        <f t="shared" si="7"/>
        <v>1782.408375</v>
      </c>
      <c r="W15" s="16">
        <f t="shared" si="8"/>
        <v>36297.633375</v>
      </c>
      <c r="X15" s="16">
        <f t="shared" si="69"/>
        <v>1542.87447</v>
      </c>
      <c r="Y15" s="16">
        <f t="shared" si="70"/>
        <v>1923.736365</v>
      </c>
      <c r="Z15" s="16"/>
      <c r="AA15" s="16">
        <f t="shared" si="71"/>
        <v>45210.327000000005</v>
      </c>
      <c r="AB15" s="16">
        <f t="shared" si="9"/>
        <v>2334.7165050000003</v>
      </c>
      <c r="AC15" s="16">
        <f t="shared" si="10"/>
        <v>47545.04350500001</v>
      </c>
      <c r="AD15" s="16">
        <f t="shared" si="72"/>
        <v>2020.9591363999998</v>
      </c>
      <c r="AE15" s="16">
        <f t="shared" si="73"/>
        <v>2519.8372637999996</v>
      </c>
      <c r="AF15" s="16"/>
      <c r="AG15" s="16">
        <f t="shared" si="74"/>
        <v>1101013.473</v>
      </c>
      <c r="AH15" s="16">
        <f t="shared" si="11"/>
        <v>56857.680495</v>
      </c>
      <c r="AI15" s="16">
        <f t="shared" si="12"/>
        <v>1157871.153495</v>
      </c>
      <c r="AJ15" s="16">
        <f t="shared" si="75"/>
        <v>49216.70302360001</v>
      </c>
      <c r="AK15" s="16">
        <f t="shared" si="76"/>
        <v>61365.9524562</v>
      </c>
      <c r="AL15" s="16"/>
      <c r="AM15" s="16">
        <f t="shared" si="77"/>
        <v>9869.802</v>
      </c>
      <c r="AN15" s="16">
        <f t="shared" si="13"/>
        <v>509.68863</v>
      </c>
      <c r="AO15" s="16">
        <f t="shared" si="14"/>
        <v>10379.49063</v>
      </c>
      <c r="AP15" s="16">
        <f t="shared" si="78"/>
        <v>441.1927064</v>
      </c>
      <c r="AQ15" s="16">
        <f t="shared" si="79"/>
        <v>550.1020788</v>
      </c>
      <c r="AR15" s="16"/>
      <c r="AS15" s="16">
        <f t="shared" si="80"/>
        <v>9312.921</v>
      </c>
      <c r="AT15" s="16">
        <f t="shared" si="15"/>
        <v>480.930615</v>
      </c>
      <c r="AU15" s="16">
        <f t="shared" si="16"/>
        <v>9793.851615</v>
      </c>
      <c r="AV15" s="16">
        <f t="shared" si="81"/>
        <v>416.29941720000005</v>
      </c>
      <c r="AW15" s="16">
        <f t="shared" si="82"/>
        <v>519.0638274</v>
      </c>
      <c r="AX15" s="16"/>
      <c r="AY15" s="16">
        <f t="shared" si="83"/>
        <v>298468.95900000003</v>
      </c>
      <c r="AZ15" s="16">
        <f t="shared" si="17"/>
        <v>15413.301585000001</v>
      </c>
      <c r="BA15" s="16">
        <f t="shared" si="18"/>
        <v>313882.26058500004</v>
      </c>
      <c r="BB15" s="16">
        <f t="shared" si="84"/>
        <v>13341.9421988</v>
      </c>
      <c r="BC15" s="16">
        <f t="shared" si="85"/>
        <v>16635.4294446</v>
      </c>
      <c r="BD15" s="16"/>
      <c r="BE15" s="16">
        <f t="shared" si="86"/>
        <v>11427.260999999999</v>
      </c>
      <c r="BF15" s="16">
        <f t="shared" si="19"/>
        <v>590.117715</v>
      </c>
      <c r="BG15" s="16">
        <f t="shared" si="20"/>
        <v>12017.378714999999</v>
      </c>
      <c r="BH15" s="16">
        <f t="shared" si="87"/>
        <v>510.8131052</v>
      </c>
      <c r="BI15" s="16">
        <f t="shared" si="88"/>
        <v>636.9084234000001</v>
      </c>
      <c r="BJ15" s="16"/>
      <c r="BK15" s="16">
        <f t="shared" si="89"/>
        <v>4916.037</v>
      </c>
      <c r="BL15" s="16">
        <f t="shared" si="21"/>
        <v>253.870155</v>
      </c>
      <c r="BM15" s="16">
        <f t="shared" si="22"/>
        <v>5169.907155</v>
      </c>
      <c r="BN15" s="16">
        <f t="shared" si="90"/>
        <v>219.75310840000003</v>
      </c>
      <c r="BO15" s="16">
        <f t="shared" si="91"/>
        <v>273.9996378</v>
      </c>
      <c r="BP15" s="16"/>
      <c r="BQ15" s="16">
        <f t="shared" si="92"/>
        <v>78167.307</v>
      </c>
      <c r="BR15" s="16">
        <f t="shared" si="23"/>
        <v>4036.655205</v>
      </c>
      <c r="BS15" s="16">
        <f t="shared" si="24"/>
        <v>82203.962205</v>
      </c>
      <c r="BT15" s="16">
        <f t="shared" si="93"/>
        <v>3494.1780723999996</v>
      </c>
      <c r="BU15" s="16">
        <f t="shared" si="94"/>
        <v>4356.7234757999995</v>
      </c>
      <c r="BV15" s="16"/>
      <c r="BW15" s="16">
        <f t="shared" si="95"/>
        <v>456909.26699999993</v>
      </c>
      <c r="BX15" s="16">
        <f t="shared" si="25"/>
        <v>23595.352605</v>
      </c>
      <c r="BY15" s="16">
        <f t="shared" si="26"/>
        <v>480504.61960499996</v>
      </c>
      <c r="BZ15" s="16">
        <f t="shared" si="96"/>
        <v>20424.4255444</v>
      </c>
      <c r="CA15" s="16">
        <f t="shared" si="97"/>
        <v>25466.2390998</v>
      </c>
      <c r="CB15" s="16"/>
      <c r="CC15" s="16">
        <f t="shared" si="98"/>
        <v>499.11</v>
      </c>
      <c r="CD15" s="16">
        <f t="shared" si="27"/>
        <v>25.774649999999998</v>
      </c>
      <c r="CE15" s="16">
        <f t="shared" si="28"/>
        <v>524.88465</v>
      </c>
      <c r="CF15" s="16">
        <f t="shared" si="99"/>
        <v>22.310852</v>
      </c>
      <c r="CG15" s="16">
        <f t="shared" si="100"/>
        <v>27.818334</v>
      </c>
      <c r="CH15" s="16"/>
      <c r="CI15" s="16">
        <f t="shared" si="101"/>
        <v>40026.657</v>
      </c>
      <c r="CJ15" s="16">
        <f t="shared" si="29"/>
        <v>2067.025455</v>
      </c>
      <c r="CK15" s="16">
        <f t="shared" si="30"/>
        <v>42093.682455</v>
      </c>
      <c r="CL15" s="16">
        <f t="shared" si="102"/>
        <v>1789.2424924</v>
      </c>
      <c r="CM15" s="16">
        <f t="shared" si="103"/>
        <v>2230.9208658000002</v>
      </c>
      <c r="CN15" s="16"/>
      <c r="CO15" s="16"/>
      <c r="CP15" s="16"/>
      <c r="CQ15" s="16"/>
      <c r="CR15" s="16"/>
      <c r="CS15" s="16"/>
      <c r="CT15" s="16"/>
      <c r="CU15" s="16">
        <f t="shared" si="31"/>
        <v>151553.769</v>
      </c>
      <c r="CV15" s="16">
        <f t="shared" si="32"/>
        <v>7826.421735000001</v>
      </c>
      <c r="CW15" s="16">
        <f t="shared" si="33"/>
        <v>159380.190735</v>
      </c>
      <c r="CX15" s="16">
        <f t="shared" si="104"/>
        <v>6774.6462908</v>
      </c>
      <c r="CY15" s="16">
        <f t="shared" si="105"/>
        <v>8446.9823586</v>
      </c>
      <c r="CZ15" s="16"/>
      <c r="DA15" s="16">
        <f t="shared" si="34"/>
        <v>374321.88899999997</v>
      </c>
      <c r="DB15" s="16">
        <f t="shared" si="35"/>
        <v>19330.439534999998</v>
      </c>
      <c r="DC15" s="16">
        <f t="shared" si="36"/>
        <v>393652.328535</v>
      </c>
      <c r="DD15" s="16">
        <f t="shared" si="106"/>
        <v>16732.6646748</v>
      </c>
      <c r="DE15" s="16">
        <f t="shared" si="107"/>
        <v>20863.159086599997</v>
      </c>
      <c r="DF15" s="16"/>
      <c r="DG15" s="16">
        <f t="shared" si="37"/>
        <v>931347.12</v>
      </c>
      <c r="DH15" s="16">
        <f t="shared" si="38"/>
        <v>48095.9028</v>
      </c>
      <c r="DI15" s="16">
        <f t="shared" si="39"/>
        <v>979443.0228</v>
      </c>
      <c r="DJ15" s="16">
        <f t="shared" si="108"/>
        <v>41632.401184</v>
      </c>
      <c r="DK15" s="16">
        <f t="shared" si="109"/>
        <v>51909.449328</v>
      </c>
      <c r="DL15" s="16"/>
      <c r="DM15" s="16">
        <f t="shared" si="40"/>
        <v>57265.602</v>
      </c>
      <c r="DN15" s="16">
        <f t="shared" si="41"/>
        <v>2957.26563</v>
      </c>
      <c r="DO15" s="16">
        <f t="shared" si="42"/>
        <v>60222.86763</v>
      </c>
      <c r="DP15" s="16">
        <f t="shared" si="110"/>
        <v>2559.8452664</v>
      </c>
      <c r="DQ15" s="16">
        <f t="shared" si="111"/>
        <v>3191.7485988</v>
      </c>
      <c r="DR15" s="16"/>
      <c r="DS15" s="16">
        <f t="shared" si="43"/>
        <v>880.713</v>
      </c>
      <c r="DT15" s="16">
        <f t="shared" si="44"/>
        <v>45.481094999999996</v>
      </c>
      <c r="DU15" s="16">
        <f t="shared" si="45"/>
        <v>926.194095</v>
      </c>
      <c r="DV15" s="16">
        <f t="shared" si="112"/>
        <v>39.3689916</v>
      </c>
      <c r="DW15" s="16">
        <f t="shared" si="113"/>
        <v>49.0873122</v>
      </c>
      <c r="DX15" s="16"/>
      <c r="DY15" s="16">
        <f t="shared" si="46"/>
        <v>20186.838</v>
      </c>
      <c r="DZ15" s="16">
        <f t="shared" si="47"/>
        <v>1042.47297</v>
      </c>
      <c r="EA15" s="16">
        <f t="shared" si="48"/>
        <v>21229.31097</v>
      </c>
      <c r="EB15" s="16">
        <f t="shared" si="114"/>
        <v>902.3773416</v>
      </c>
      <c r="EC15" s="16">
        <f t="shared" si="115"/>
        <v>1125.1311372</v>
      </c>
      <c r="ED15" s="16"/>
      <c r="EE15" s="16">
        <f t="shared" si="49"/>
        <v>1627.806</v>
      </c>
      <c r="EF15" s="16">
        <f t="shared" si="50"/>
        <v>84.06188999999999</v>
      </c>
      <c r="EG15" s="16">
        <f t="shared" si="51"/>
        <v>1711.86789</v>
      </c>
      <c r="EH15" s="16">
        <f t="shared" si="116"/>
        <v>72.76499919999999</v>
      </c>
      <c r="EI15" s="16">
        <f t="shared" si="117"/>
        <v>90.7271964</v>
      </c>
      <c r="EJ15" s="16"/>
      <c r="EK15" s="16">
        <f t="shared" si="52"/>
        <v>6245.5560000000005</v>
      </c>
      <c r="EL15" s="16">
        <f t="shared" si="53"/>
        <v>322.52814</v>
      </c>
      <c r="EM15" s="16">
        <f t="shared" si="54"/>
        <v>6568.084140000001</v>
      </c>
      <c r="EN15" s="16">
        <f t="shared" si="118"/>
        <v>279.1842992</v>
      </c>
      <c r="EO15" s="16">
        <f t="shared" si="119"/>
        <v>348.1015464</v>
      </c>
      <c r="EP15" s="16"/>
      <c r="EQ15" s="16">
        <f t="shared" si="55"/>
        <v>184026.966</v>
      </c>
      <c r="ER15" s="16">
        <f t="shared" si="56"/>
        <v>9503.37729</v>
      </c>
      <c r="ES15" s="16">
        <f t="shared" si="57"/>
        <v>193530.34329</v>
      </c>
      <c r="ET15" s="16">
        <f t="shared" si="120"/>
        <v>8226.2395112</v>
      </c>
      <c r="EU15" s="16">
        <f t="shared" si="121"/>
        <v>10256.9045004</v>
      </c>
      <c r="EV15" s="16"/>
      <c r="EW15" s="16">
        <f t="shared" si="58"/>
        <v>33884.853</v>
      </c>
      <c r="EX15" s="16">
        <f t="shared" si="59"/>
        <v>1749.855195</v>
      </c>
      <c r="EY15" s="16">
        <f t="shared" si="60"/>
        <v>35634.708195</v>
      </c>
      <c r="EZ15" s="16">
        <f t="shared" si="122"/>
        <v>1514.6960396000002</v>
      </c>
      <c r="FA15" s="16">
        <f t="shared" si="123"/>
        <v>1888.6020282000002</v>
      </c>
      <c r="FB15" s="16"/>
      <c r="FC15" s="16">
        <f t="shared" si="61"/>
        <v>49356.084</v>
      </c>
      <c r="FD15" s="16">
        <f t="shared" si="62"/>
        <v>2548.80846</v>
      </c>
      <c r="FE15" s="16">
        <f t="shared" si="63"/>
        <v>51904.89246</v>
      </c>
      <c r="FF15" s="16">
        <f t="shared" si="124"/>
        <v>2206.2797488</v>
      </c>
      <c r="FG15" s="16">
        <f t="shared" si="125"/>
        <v>2750.9046696</v>
      </c>
      <c r="FH15" s="16"/>
      <c r="FI15" s="16">
        <f t="shared" si="64"/>
        <v>28966.458</v>
      </c>
      <c r="FJ15" s="16">
        <f t="shared" si="65"/>
        <v>1495.86327</v>
      </c>
      <c r="FK15" s="16">
        <f t="shared" si="66"/>
        <v>30462.32127</v>
      </c>
      <c r="FL15" s="16">
        <f t="shared" si="126"/>
        <v>1294.8375256</v>
      </c>
      <c r="FM15" s="16">
        <f t="shared" si="127"/>
        <v>1614.4709652</v>
      </c>
    </row>
    <row r="16" spans="1:169" ht="12">
      <c r="A16" s="1">
        <v>42278</v>
      </c>
      <c r="D16" s="16">
        <v>144000</v>
      </c>
      <c r="E16" s="16">
        <f t="shared" si="0"/>
        <v>144000</v>
      </c>
      <c r="F16" s="16">
        <v>175676</v>
      </c>
      <c r="G16" s="16">
        <v>219042</v>
      </c>
      <c r="I16" s="16">
        <f t="shared" si="1"/>
        <v>0</v>
      </c>
      <c r="J16" s="16">
        <f t="shared" si="1"/>
        <v>67407.52320000001</v>
      </c>
      <c r="K16" s="16">
        <f t="shared" si="2"/>
        <v>67407.52320000001</v>
      </c>
      <c r="L16" s="16">
        <f t="shared" si="3"/>
        <v>82235.30587280002</v>
      </c>
      <c r="M16" s="16">
        <f t="shared" si="3"/>
        <v>102535.26872759999</v>
      </c>
      <c r="O16" s="16"/>
      <c r="P16" s="16">
        <f t="shared" si="4"/>
        <v>76592.4768</v>
      </c>
      <c r="Q16" s="16">
        <f t="shared" si="5"/>
        <v>76592.4768</v>
      </c>
      <c r="R16" s="16">
        <f t="shared" si="6"/>
        <v>93440.69412720001</v>
      </c>
      <c r="S16" s="16">
        <f t="shared" si="6"/>
        <v>116506.7312724</v>
      </c>
      <c r="U16" s="16"/>
      <c r="V16" s="16">
        <f t="shared" si="7"/>
        <v>1264.68</v>
      </c>
      <c r="W16" s="16">
        <f t="shared" si="8"/>
        <v>1264.68</v>
      </c>
      <c r="X16" s="16">
        <f t="shared" si="69"/>
        <v>1542.87447</v>
      </c>
      <c r="Y16" s="16">
        <f t="shared" si="70"/>
        <v>1923.736365</v>
      </c>
      <c r="Z16" s="16"/>
      <c r="AA16" s="16"/>
      <c r="AB16" s="16">
        <f t="shared" si="9"/>
        <v>1656.5616</v>
      </c>
      <c r="AC16" s="16">
        <f t="shared" si="10"/>
        <v>1656.5616</v>
      </c>
      <c r="AD16" s="16">
        <f t="shared" si="72"/>
        <v>2020.9591363999998</v>
      </c>
      <c r="AE16" s="16">
        <f t="shared" si="73"/>
        <v>2519.8372637999996</v>
      </c>
      <c r="AF16" s="16"/>
      <c r="AG16" s="16"/>
      <c r="AH16" s="16">
        <f t="shared" si="11"/>
        <v>40342.4784</v>
      </c>
      <c r="AI16" s="16">
        <f t="shared" si="12"/>
        <v>40342.4784</v>
      </c>
      <c r="AJ16" s="16">
        <f t="shared" si="75"/>
        <v>49216.70302360001</v>
      </c>
      <c r="AK16" s="16">
        <f t="shared" si="76"/>
        <v>61365.9524562</v>
      </c>
      <c r="AL16" s="16"/>
      <c r="AM16" s="16"/>
      <c r="AN16" s="16">
        <f t="shared" si="13"/>
        <v>361.6416</v>
      </c>
      <c r="AO16" s="16">
        <f t="shared" si="14"/>
        <v>361.6416</v>
      </c>
      <c r="AP16" s="16">
        <f t="shared" si="78"/>
        <v>441.1927064</v>
      </c>
      <c r="AQ16" s="16">
        <f t="shared" si="79"/>
        <v>550.1020788</v>
      </c>
      <c r="AR16" s="16"/>
      <c r="AS16" s="16"/>
      <c r="AT16" s="16">
        <f t="shared" si="15"/>
        <v>341.2368</v>
      </c>
      <c r="AU16" s="16">
        <f t="shared" si="16"/>
        <v>341.2368</v>
      </c>
      <c r="AV16" s="16">
        <f t="shared" si="81"/>
        <v>416.29941720000005</v>
      </c>
      <c r="AW16" s="16">
        <f t="shared" si="82"/>
        <v>519.0638274</v>
      </c>
      <c r="AX16" s="16"/>
      <c r="AY16" s="16"/>
      <c r="AZ16" s="16">
        <f t="shared" si="17"/>
        <v>10936.2672</v>
      </c>
      <c r="BA16" s="16">
        <f t="shared" si="18"/>
        <v>10936.2672</v>
      </c>
      <c r="BB16" s="16">
        <f t="shared" si="84"/>
        <v>13341.9421988</v>
      </c>
      <c r="BC16" s="16">
        <f t="shared" si="85"/>
        <v>16635.4294446</v>
      </c>
      <c r="BD16" s="16"/>
      <c r="BE16" s="16"/>
      <c r="BF16" s="16">
        <f t="shared" si="19"/>
        <v>418.7088</v>
      </c>
      <c r="BG16" s="16">
        <f t="shared" si="20"/>
        <v>418.7088</v>
      </c>
      <c r="BH16" s="16">
        <f t="shared" si="87"/>
        <v>510.8131052</v>
      </c>
      <c r="BI16" s="16">
        <f t="shared" si="88"/>
        <v>636.9084234000001</v>
      </c>
      <c r="BJ16" s="16"/>
      <c r="BK16" s="16"/>
      <c r="BL16" s="16">
        <f t="shared" si="21"/>
        <v>180.12960000000004</v>
      </c>
      <c r="BM16" s="16">
        <f t="shared" si="22"/>
        <v>180.12960000000004</v>
      </c>
      <c r="BN16" s="16">
        <f t="shared" si="90"/>
        <v>219.75310840000003</v>
      </c>
      <c r="BO16" s="16">
        <f t="shared" si="91"/>
        <v>273.9996378</v>
      </c>
      <c r="BP16" s="16"/>
      <c r="BQ16" s="16"/>
      <c r="BR16" s="16">
        <f t="shared" si="23"/>
        <v>2864.1456</v>
      </c>
      <c r="BS16" s="16">
        <f t="shared" si="24"/>
        <v>2864.1456</v>
      </c>
      <c r="BT16" s="16">
        <f t="shared" si="93"/>
        <v>3494.1780723999996</v>
      </c>
      <c r="BU16" s="16">
        <f t="shared" si="94"/>
        <v>4356.7234757999995</v>
      </c>
      <c r="BV16" s="16"/>
      <c r="BW16" s="16"/>
      <c r="BX16" s="16">
        <f t="shared" si="25"/>
        <v>16741.7136</v>
      </c>
      <c r="BY16" s="16">
        <f t="shared" si="26"/>
        <v>16741.7136</v>
      </c>
      <c r="BZ16" s="16">
        <f t="shared" si="96"/>
        <v>20424.4255444</v>
      </c>
      <c r="CA16" s="16">
        <f t="shared" si="97"/>
        <v>25466.2390998</v>
      </c>
      <c r="CB16" s="16"/>
      <c r="CC16" s="16"/>
      <c r="CD16" s="16">
        <f t="shared" si="27"/>
        <v>18.288</v>
      </c>
      <c r="CE16" s="16">
        <f t="shared" si="28"/>
        <v>18.288</v>
      </c>
      <c r="CF16" s="16">
        <f t="shared" si="99"/>
        <v>22.310852</v>
      </c>
      <c r="CG16" s="16">
        <f t="shared" si="100"/>
        <v>27.818334</v>
      </c>
      <c r="CH16" s="16"/>
      <c r="CI16" s="16"/>
      <c r="CJ16" s="16">
        <f t="shared" si="29"/>
        <v>1466.6256</v>
      </c>
      <c r="CK16" s="16">
        <f t="shared" si="30"/>
        <v>1466.6256</v>
      </c>
      <c r="CL16" s="16">
        <f t="shared" si="102"/>
        <v>1789.2424924</v>
      </c>
      <c r="CM16" s="16">
        <f t="shared" si="103"/>
        <v>2230.9208658000002</v>
      </c>
      <c r="CN16" s="16"/>
      <c r="CO16" s="16"/>
      <c r="CP16" s="16"/>
      <c r="CQ16" s="16"/>
      <c r="CR16" s="16"/>
      <c r="CS16" s="16"/>
      <c r="CT16" s="16"/>
      <c r="CU16" s="16">
        <f t="shared" si="31"/>
        <v>0</v>
      </c>
      <c r="CV16" s="16">
        <f t="shared" si="32"/>
        <v>5553.1152</v>
      </c>
      <c r="CW16" s="16">
        <f t="shared" si="33"/>
        <v>5553.1152</v>
      </c>
      <c r="CX16" s="16">
        <f t="shared" si="104"/>
        <v>6774.6462908</v>
      </c>
      <c r="CY16" s="16">
        <f t="shared" si="105"/>
        <v>8446.9823586</v>
      </c>
      <c r="CZ16" s="16"/>
      <c r="DA16" s="16">
        <f t="shared" si="34"/>
        <v>0</v>
      </c>
      <c r="DB16" s="16">
        <f t="shared" si="35"/>
        <v>13715.6112</v>
      </c>
      <c r="DC16" s="16">
        <f t="shared" si="36"/>
        <v>13715.6112</v>
      </c>
      <c r="DD16" s="16">
        <f t="shared" si="106"/>
        <v>16732.6646748</v>
      </c>
      <c r="DE16" s="16">
        <f t="shared" si="107"/>
        <v>20863.159086599997</v>
      </c>
      <c r="DF16" s="16"/>
      <c r="DG16" s="16">
        <f t="shared" si="37"/>
        <v>0</v>
      </c>
      <c r="DH16" s="16">
        <f t="shared" si="38"/>
        <v>34125.696</v>
      </c>
      <c r="DI16" s="16">
        <f t="shared" si="39"/>
        <v>34125.696</v>
      </c>
      <c r="DJ16" s="16">
        <f t="shared" si="108"/>
        <v>41632.401184</v>
      </c>
      <c r="DK16" s="16">
        <f t="shared" si="109"/>
        <v>51909.449328</v>
      </c>
      <c r="DL16" s="16"/>
      <c r="DM16" s="16">
        <f t="shared" si="40"/>
        <v>0</v>
      </c>
      <c r="DN16" s="16">
        <f t="shared" si="41"/>
        <v>2098.2816</v>
      </c>
      <c r="DO16" s="16">
        <f t="shared" si="42"/>
        <v>2098.2816</v>
      </c>
      <c r="DP16" s="16">
        <f t="shared" si="110"/>
        <v>2559.8452664</v>
      </c>
      <c r="DQ16" s="16">
        <f t="shared" si="111"/>
        <v>3191.7485988</v>
      </c>
      <c r="DR16" s="16"/>
      <c r="DS16" s="16">
        <f t="shared" si="43"/>
        <v>0</v>
      </c>
      <c r="DT16" s="16">
        <f t="shared" si="44"/>
        <v>32.2704</v>
      </c>
      <c r="DU16" s="16">
        <f t="shared" si="45"/>
        <v>32.2704</v>
      </c>
      <c r="DV16" s="16">
        <f t="shared" si="112"/>
        <v>39.3689916</v>
      </c>
      <c r="DW16" s="16">
        <f t="shared" si="113"/>
        <v>49.0873122</v>
      </c>
      <c r="DX16" s="16"/>
      <c r="DY16" s="16">
        <f t="shared" si="46"/>
        <v>0</v>
      </c>
      <c r="DZ16" s="16">
        <f t="shared" si="47"/>
        <v>739.6704</v>
      </c>
      <c r="EA16" s="16">
        <f t="shared" si="48"/>
        <v>739.6704</v>
      </c>
      <c r="EB16" s="16">
        <f t="shared" si="114"/>
        <v>902.3773416</v>
      </c>
      <c r="EC16" s="16">
        <f t="shared" si="115"/>
        <v>1125.1311372</v>
      </c>
      <c r="ED16" s="16"/>
      <c r="EE16" s="16">
        <f t="shared" si="49"/>
        <v>0</v>
      </c>
      <c r="EF16" s="16">
        <f t="shared" si="50"/>
        <v>59.6448</v>
      </c>
      <c r="EG16" s="16">
        <f t="shared" si="51"/>
        <v>59.6448</v>
      </c>
      <c r="EH16" s="16">
        <f t="shared" si="116"/>
        <v>72.76499919999999</v>
      </c>
      <c r="EI16" s="16">
        <f t="shared" si="117"/>
        <v>90.7271964</v>
      </c>
      <c r="EJ16" s="16"/>
      <c r="EK16" s="16">
        <f t="shared" si="52"/>
        <v>0</v>
      </c>
      <c r="EL16" s="16">
        <f t="shared" si="53"/>
        <v>228.8448</v>
      </c>
      <c r="EM16" s="16">
        <f t="shared" si="54"/>
        <v>228.8448</v>
      </c>
      <c r="EN16" s="16">
        <f t="shared" si="118"/>
        <v>279.1842992</v>
      </c>
      <c r="EO16" s="16">
        <f t="shared" si="119"/>
        <v>348.1015464</v>
      </c>
      <c r="EP16" s="16"/>
      <c r="EQ16" s="16">
        <f t="shared" si="55"/>
        <v>0</v>
      </c>
      <c r="ER16" s="16">
        <f t="shared" si="56"/>
        <v>6742.9728</v>
      </c>
      <c r="ES16" s="16">
        <f t="shared" si="57"/>
        <v>6742.9728</v>
      </c>
      <c r="ET16" s="16">
        <f t="shared" si="120"/>
        <v>8226.2395112</v>
      </c>
      <c r="EU16" s="16">
        <f t="shared" si="121"/>
        <v>10256.9045004</v>
      </c>
      <c r="EV16" s="16"/>
      <c r="EW16" s="16">
        <f t="shared" si="58"/>
        <v>0</v>
      </c>
      <c r="EX16" s="16">
        <f t="shared" si="59"/>
        <v>1241.5824</v>
      </c>
      <c r="EY16" s="16">
        <f t="shared" si="60"/>
        <v>1241.5824</v>
      </c>
      <c r="EZ16" s="16">
        <f t="shared" si="122"/>
        <v>1514.6960396000002</v>
      </c>
      <c r="FA16" s="16">
        <f t="shared" si="123"/>
        <v>1888.6020282000002</v>
      </c>
      <c r="FB16" s="16"/>
      <c r="FC16" s="16">
        <f t="shared" si="61"/>
        <v>0</v>
      </c>
      <c r="FD16" s="16">
        <f t="shared" si="62"/>
        <v>1808.4672</v>
      </c>
      <c r="FE16" s="16">
        <f t="shared" si="63"/>
        <v>1808.4672</v>
      </c>
      <c r="FF16" s="16">
        <f t="shared" si="124"/>
        <v>2206.2797488</v>
      </c>
      <c r="FG16" s="16">
        <f t="shared" si="125"/>
        <v>2750.9046696</v>
      </c>
      <c r="FH16" s="16"/>
      <c r="FI16" s="16">
        <f t="shared" si="64"/>
        <v>0</v>
      </c>
      <c r="FJ16" s="16">
        <f t="shared" si="65"/>
        <v>1061.3663999999999</v>
      </c>
      <c r="FK16" s="16">
        <f t="shared" si="66"/>
        <v>1061.3663999999999</v>
      </c>
      <c r="FL16" s="16">
        <f t="shared" si="126"/>
        <v>1294.8375256</v>
      </c>
      <c r="FM16" s="16">
        <f t="shared" si="127"/>
        <v>1614.4709652</v>
      </c>
    </row>
    <row r="17" spans="1:169" ht="12">
      <c r="A17" s="1">
        <v>42461</v>
      </c>
      <c r="C17" s="16">
        <v>4040000</v>
      </c>
      <c r="D17" s="16">
        <v>144000</v>
      </c>
      <c r="E17" s="16">
        <f t="shared" si="0"/>
        <v>4184000</v>
      </c>
      <c r="F17" s="16">
        <v>175676</v>
      </c>
      <c r="G17" s="16">
        <v>219042</v>
      </c>
      <c r="I17" s="16">
        <f t="shared" si="1"/>
        <v>1891155.5119999999</v>
      </c>
      <c r="J17" s="16">
        <f t="shared" si="1"/>
        <v>67407.52320000001</v>
      </c>
      <c r="K17" s="16">
        <f t="shared" si="2"/>
        <v>1958563.0351999998</v>
      </c>
      <c r="L17" s="16">
        <f t="shared" si="3"/>
        <v>82235.30587280002</v>
      </c>
      <c r="M17" s="16">
        <f t="shared" si="3"/>
        <v>102535.26872759999</v>
      </c>
      <c r="O17" s="16">
        <f t="shared" si="67"/>
        <v>2148844.488</v>
      </c>
      <c r="P17" s="16">
        <f t="shared" si="4"/>
        <v>76592.4768</v>
      </c>
      <c r="Q17" s="16">
        <f t="shared" si="5"/>
        <v>2225436.9647999997</v>
      </c>
      <c r="R17" s="16">
        <f t="shared" si="6"/>
        <v>93440.69412720001</v>
      </c>
      <c r="S17" s="16">
        <f t="shared" si="6"/>
        <v>116506.7312724</v>
      </c>
      <c r="U17" s="16">
        <f t="shared" si="68"/>
        <v>35481.3</v>
      </c>
      <c r="V17" s="16">
        <f t="shared" si="7"/>
        <v>1264.68</v>
      </c>
      <c r="W17" s="16">
        <f t="shared" si="8"/>
        <v>36745.98</v>
      </c>
      <c r="X17" s="16">
        <f t="shared" si="69"/>
        <v>1542.87447</v>
      </c>
      <c r="Y17" s="16">
        <f t="shared" si="70"/>
        <v>1923.736365</v>
      </c>
      <c r="Z17" s="16"/>
      <c r="AA17" s="16">
        <f t="shared" si="71"/>
        <v>46475.75600000001</v>
      </c>
      <c r="AB17" s="16">
        <f t="shared" si="9"/>
        <v>1656.5616</v>
      </c>
      <c r="AC17" s="16">
        <f t="shared" si="10"/>
        <v>48132.31760000001</v>
      </c>
      <c r="AD17" s="16">
        <f t="shared" si="72"/>
        <v>2020.9591363999998</v>
      </c>
      <c r="AE17" s="16">
        <f t="shared" si="73"/>
        <v>2519.8372637999996</v>
      </c>
      <c r="AF17" s="16"/>
      <c r="AG17" s="16">
        <f t="shared" si="74"/>
        <v>1131830.6439999999</v>
      </c>
      <c r="AH17" s="16">
        <f t="shared" si="11"/>
        <v>40342.4784</v>
      </c>
      <c r="AI17" s="16">
        <f t="shared" si="12"/>
        <v>1172173.1223999998</v>
      </c>
      <c r="AJ17" s="16">
        <f t="shared" si="75"/>
        <v>49216.70302360001</v>
      </c>
      <c r="AK17" s="16">
        <f t="shared" si="76"/>
        <v>61365.9524562</v>
      </c>
      <c r="AL17" s="16"/>
      <c r="AM17" s="16">
        <f t="shared" si="77"/>
        <v>10146.055999999999</v>
      </c>
      <c r="AN17" s="16">
        <f t="shared" si="13"/>
        <v>361.6416</v>
      </c>
      <c r="AO17" s="16">
        <f t="shared" si="14"/>
        <v>10507.6976</v>
      </c>
      <c r="AP17" s="16">
        <f t="shared" si="78"/>
        <v>441.1927064</v>
      </c>
      <c r="AQ17" s="16">
        <f t="shared" si="79"/>
        <v>550.1020788</v>
      </c>
      <c r="AR17" s="16"/>
      <c r="AS17" s="16">
        <f t="shared" si="80"/>
        <v>9573.588</v>
      </c>
      <c r="AT17" s="16">
        <f t="shared" si="15"/>
        <v>341.2368</v>
      </c>
      <c r="AU17" s="16">
        <f t="shared" si="16"/>
        <v>9914.8248</v>
      </c>
      <c r="AV17" s="16">
        <f t="shared" si="81"/>
        <v>416.29941720000005</v>
      </c>
      <c r="AW17" s="16">
        <f t="shared" si="82"/>
        <v>519.0638274</v>
      </c>
      <c r="AX17" s="16"/>
      <c r="AY17" s="16">
        <f t="shared" si="83"/>
        <v>306823.052</v>
      </c>
      <c r="AZ17" s="16">
        <f t="shared" si="17"/>
        <v>10936.2672</v>
      </c>
      <c r="BA17" s="16">
        <f t="shared" si="18"/>
        <v>317759.3192</v>
      </c>
      <c r="BB17" s="16">
        <f t="shared" si="84"/>
        <v>13341.9421988</v>
      </c>
      <c r="BC17" s="16">
        <f t="shared" si="85"/>
        <v>16635.4294446</v>
      </c>
      <c r="BD17" s="16"/>
      <c r="BE17" s="16">
        <f t="shared" si="86"/>
        <v>11747.107999999998</v>
      </c>
      <c r="BF17" s="16">
        <f t="shared" si="19"/>
        <v>418.7088</v>
      </c>
      <c r="BG17" s="16">
        <f t="shared" si="20"/>
        <v>12165.816799999999</v>
      </c>
      <c r="BH17" s="16">
        <f t="shared" si="87"/>
        <v>510.8131052</v>
      </c>
      <c r="BI17" s="16">
        <f t="shared" si="88"/>
        <v>636.9084234000001</v>
      </c>
      <c r="BJ17" s="16"/>
      <c r="BK17" s="16">
        <f t="shared" si="89"/>
        <v>5053.636</v>
      </c>
      <c r="BL17" s="16">
        <f t="shared" si="21"/>
        <v>180.12960000000004</v>
      </c>
      <c r="BM17" s="16">
        <f t="shared" si="22"/>
        <v>5233.765600000001</v>
      </c>
      <c r="BN17" s="16">
        <f t="shared" si="90"/>
        <v>219.75310840000003</v>
      </c>
      <c r="BO17" s="16">
        <f t="shared" si="91"/>
        <v>273.9996378</v>
      </c>
      <c r="BP17" s="16"/>
      <c r="BQ17" s="16">
        <f t="shared" si="92"/>
        <v>80355.19600000001</v>
      </c>
      <c r="BR17" s="16">
        <f t="shared" si="23"/>
        <v>2864.1456</v>
      </c>
      <c r="BS17" s="16">
        <f t="shared" si="24"/>
        <v>83219.34160000001</v>
      </c>
      <c r="BT17" s="16">
        <f t="shared" si="93"/>
        <v>3494.1780723999996</v>
      </c>
      <c r="BU17" s="16">
        <f t="shared" si="94"/>
        <v>4356.7234757999995</v>
      </c>
      <c r="BV17" s="16"/>
      <c r="BW17" s="16">
        <f t="shared" si="95"/>
        <v>469698.07599999994</v>
      </c>
      <c r="BX17" s="16">
        <f t="shared" si="25"/>
        <v>16741.7136</v>
      </c>
      <c r="BY17" s="16">
        <f t="shared" si="26"/>
        <v>486439.78959999996</v>
      </c>
      <c r="BZ17" s="16">
        <f t="shared" si="96"/>
        <v>20424.4255444</v>
      </c>
      <c r="CA17" s="16">
        <f t="shared" si="97"/>
        <v>25466.2390998</v>
      </c>
      <c r="CB17" s="16"/>
      <c r="CC17" s="16">
        <f t="shared" si="98"/>
        <v>513.08</v>
      </c>
      <c r="CD17" s="16">
        <f t="shared" si="27"/>
        <v>18.288</v>
      </c>
      <c r="CE17" s="16">
        <f t="shared" si="28"/>
        <v>531.368</v>
      </c>
      <c r="CF17" s="16">
        <f t="shared" si="99"/>
        <v>22.310852</v>
      </c>
      <c r="CG17" s="16">
        <f t="shared" si="100"/>
        <v>27.818334</v>
      </c>
      <c r="CH17" s="16"/>
      <c r="CI17" s="16">
        <f t="shared" si="101"/>
        <v>41146.996</v>
      </c>
      <c r="CJ17" s="16">
        <f t="shared" si="29"/>
        <v>1466.6256</v>
      </c>
      <c r="CK17" s="16">
        <f t="shared" si="30"/>
        <v>42613.6216</v>
      </c>
      <c r="CL17" s="16">
        <f t="shared" si="102"/>
        <v>1789.2424924</v>
      </c>
      <c r="CM17" s="16">
        <f t="shared" si="103"/>
        <v>2230.9208658000002</v>
      </c>
      <c r="CN17" s="16"/>
      <c r="CO17" s="16"/>
      <c r="CP17" s="16"/>
      <c r="CQ17" s="16"/>
      <c r="CR17" s="16"/>
      <c r="CS17" s="16"/>
      <c r="CT17" s="16"/>
      <c r="CU17" s="16">
        <f t="shared" si="31"/>
        <v>155795.73200000002</v>
      </c>
      <c r="CV17" s="16">
        <f t="shared" si="32"/>
        <v>5553.1152</v>
      </c>
      <c r="CW17" s="16">
        <f t="shared" si="33"/>
        <v>161348.84720000002</v>
      </c>
      <c r="CX17" s="16">
        <f t="shared" si="104"/>
        <v>6774.6462908</v>
      </c>
      <c r="CY17" s="16">
        <f t="shared" si="105"/>
        <v>8446.9823586</v>
      </c>
      <c r="CZ17" s="16"/>
      <c r="DA17" s="16">
        <f t="shared" si="34"/>
        <v>384799.09199999995</v>
      </c>
      <c r="DB17" s="16">
        <f t="shared" si="35"/>
        <v>13715.6112</v>
      </c>
      <c r="DC17" s="16">
        <f t="shared" si="36"/>
        <v>398514.70319999993</v>
      </c>
      <c r="DD17" s="16">
        <f t="shared" si="106"/>
        <v>16732.6646748</v>
      </c>
      <c r="DE17" s="16">
        <f t="shared" si="107"/>
        <v>20863.159086599997</v>
      </c>
      <c r="DF17" s="16"/>
      <c r="DG17" s="16">
        <f t="shared" si="37"/>
        <v>957415.36</v>
      </c>
      <c r="DH17" s="16">
        <f t="shared" si="38"/>
        <v>34125.696</v>
      </c>
      <c r="DI17" s="16">
        <f t="shared" si="39"/>
        <v>991541.056</v>
      </c>
      <c r="DJ17" s="16">
        <f t="shared" si="108"/>
        <v>41632.401184</v>
      </c>
      <c r="DK17" s="16">
        <f t="shared" si="109"/>
        <v>51909.449328</v>
      </c>
      <c r="DL17" s="16"/>
      <c r="DM17" s="16">
        <f t="shared" si="40"/>
        <v>58868.456</v>
      </c>
      <c r="DN17" s="16">
        <f t="shared" si="41"/>
        <v>2098.2816</v>
      </c>
      <c r="DO17" s="16">
        <f t="shared" si="42"/>
        <v>60966.7376</v>
      </c>
      <c r="DP17" s="16">
        <f t="shared" si="110"/>
        <v>2559.8452664</v>
      </c>
      <c r="DQ17" s="16">
        <f t="shared" si="111"/>
        <v>3191.7485988</v>
      </c>
      <c r="DR17" s="16"/>
      <c r="DS17" s="16">
        <f t="shared" si="43"/>
        <v>905.364</v>
      </c>
      <c r="DT17" s="16">
        <f t="shared" si="44"/>
        <v>32.2704</v>
      </c>
      <c r="DU17" s="16">
        <f t="shared" si="45"/>
        <v>937.6344</v>
      </c>
      <c r="DV17" s="16">
        <f t="shared" si="112"/>
        <v>39.3689916</v>
      </c>
      <c r="DW17" s="16">
        <f t="shared" si="113"/>
        <v>49.0873122</v>
      </c>
      <c r="DX17" s="16"/>
      <c r="DY17" s="16">
        <f t="shared" si="46"/>
        <v>20751.863999999998</v>
      </c>
      <c r="DZ17" s="16">
        <f t="shared" si="47"/>
        <v>739.6704</v>
      </c>
      <c r="EA17" s="16">
        <f t="shared" si="48"/>
        <v>21491.534399999997</v>
      </c>
      <c r="EB17" s="16">
        <f t="shared" si="114"/>
        <v>902.3773416</v>
      </c>
      <c r="EC17" s="16">
        <f t="shared" si="115"/>
        <v>1125.1311372</v>
      </c>
      <c r="ED17" s="16"/>
      <c r="EE17" s="16">
        <f t="shared" si="49"/>
        <v>1673.368</v>
      </c>
      <c r="EF17" s="16">
        <f t="shared" si="50"/>
        <v>59.6448</v>
      </c>
      <c r="EG17" s="16">
        <f t="shared" si="51"/>
        <v>1733.0128</v>
      </c>
      <c r="EH17" s="16">
        <f t="shared" si="116"/>
        <v>72.76499919999999</v>
      </c>
      <c r="EI17" s="16">
        <f t="shared" si="117"/>
        <v>90.7271964</v>
      </c>
      <c r="EJ17" s="16"/>
      <c r="EK17" s="16">
        <f t="shared" si="52"/>
        <v>6420.368</v>
      </c>
      <c r="EL17" s="16">
        <f t="shared" si="53"/>
        <v>228.8448</v>
      </c>
      <c r="EM17" s="16">
        <f t="shared" si="54"/>
        <v>6649.2128</v>
      </c>
      <c r="EN17" s="16">
        <f t="shared" si="118"/>
        <v>279.1842992</v>
      </c>
      <c r="EO17" s="16">
        <f t="shared" si="119"/>
        <v>348.1015464</v>
      </c>
      <c r="EP17" s="16"/>
      <c r="EQ17" s="16">
        <f t="shared" si="55"/>
        <v>189177.848</v>
      </c>
      <c r="ER17" s="16">
        <f t="shared" si="56"/>
        <v>6742.9728</v>
      </c>
      <c r="ES17" s="16">
        <f t="shared" si="57"/>
        <v>195920.8208</v>
      </c>
      <c r="ET17" s="16">
        <f t="shared" si="120"/>
        <v>8226.2395112</v>
      </c>
      <c r="EU17" s="16">
        <f t="shared" si="121"/>
        <v>10256.9045004</v>
      </c>
      <c r="EV17" s="16"/>
      <c r="EW17" s="16">
        <f t="shared" si="58"/>
        <v>34833.284</v>
      </c>
      <c r="EX17" s="16">
        <f t="shared" si="59"/>
        <v>1241.5824</v>
      </c>
      <c r="EY17" s="16">
        <f t="shared" si="60"/>
        <v>36074.8664</v>
      </c>
      <c r="EZ17" s="16">
        <f t="shared" si="122"/>
        <v>1514.6960396000002</v>
      </c>
      <c r="FA17" s="16">
        <f t="shared" si="123"/>
        <v>1888.6020282000002</v>
      </c>
      <c r="FB17" s="16"/>
      <c r="FC17" s="16">
        <f t="shared" si="61"/>
        <v>50737.552</v>
      </c>
      <c r="FD17" s="16">
        <f t="shared" si="62"/>
        <v>1808.4672</v>
      </c>
      <c r="FE17" s="16">
        <f t="shared" si="63"/>
        <v>52546.0192</v>
      </c>
      <c r="FF17" s="16">
        <f t="shared" si="124"/>
        <v>2206.2797488</v>
      </c>
      <c r="FG17" s="16">
        <f t="shared" si="125"/>
        <v>2750.9046696</v>
      </c>
      <c r="FH17" s="16"/>
      <c r="FI17" s="16">
        <f t="shared" si="64"/>
        <v>29777.224</v>
      </c>
      <c r="FJ17" s="16">
        <f t="shared" si="65"/>
        <v>1061.3663999999999</v>
      </c>
      <c r="FK17" s="16">
        <f t="shared" si="66"/>
        <v>30838.590399999997</v>
      </c>
      <c r="FL17" s="16">
        <f t="shared" si="126"/>
        <v>1294.8375256</v>
      </c>
      <c r="FM17" s="16">
        <f t="shared" si="127"/>
        <v>1614.4709652</v>
      </c>
    </row>
    <row r="18" spans="1:169" ht="12">
      <c r="A18" s="1">
        <v>42644</v>
      </c>
      <c r="D18" s="16">
        <v>83400</v>
      </c>
      <c r="E18" s="16">
        <f t="shared" si="0"/>
        <v>83400</v>
      </c>
      <c r="F18" s="16">
        <v>175676</v>
      </c>
      <c r="G18" s="16">
        <v>219042</v>
      </c>
      <c r="I18" s="16">
        <f t="shared" si="1"/>
        <v>0</v>
      </c>
      <c r="J18" s="16">
        <f t="shared" si="1"/>
        <v>39040.19052</v>
      </c>
      <c r="K18" s="16">
        <f t="shared" si="2"/>
        <v>39040.19052</v>
      </c>
      <c r="L18" s="16">
        <f t="shared" si="3"/>
        <v>82235.30587280002</v>
      </c>
      <c r="M18" s="16">
        <f t="shared" si="3"/>
        <v>102535.26872759999</v>
      </c>
      <c r="O18" s="16"/>
      <c r="P18" s="16">
        <f t="shared" si="4"/>
        <v>44359.80948</v>
      </c>
      <c r="Q18" s="16">
        <f t="shared" si="5"/>
        <v>44359.80948</v>
      </c>
      <c r="R18" s="16">
        <f t="shared" si="6"/>
        <v>93440.69412720001</v>
      </c>
      <c r="S18" s="16">
        <f t="shared" si="6"/>
        <v>116506.7312724</v>
      </c>
      <c r="U18" s="16"/>
      <c r="V18" s="16">
        <f t="shared" si="7"/>
        <v>732.4605</v>
      </c>
      <c r="W18" s="16">
        <f t="shared" si="8"/>
        <v>732.4605</v>
      </c>
      <c r="X18" s="16">
        <f t="shared" si="69"/>
        <v>1542.87447</v>
      </c>
      <c r="Y18" s="16">
        <f t="shared" si="70"/>
        <v>1923.736365</v>
      </c>
      <c r="Z18" s="16"/>
      <c r="AA18" s="16"/>
      <c r="AB18" s="16">
        <f t="shared" si="9"/>
        <v>959.42526</v>
      </c>
      <c r="AC18" s="16">
        <f t="shared" si="10"/>
        <v>959.42526</v>
      </c>
      <c r="AD18" s="16">
        <f t="shared" si="72"/>
        <v>2020.9591363999998</v>
      </c>
      <c r="AE18" s="16">
        <f t="shared" si="73"/>
        <v>2519.8372637999996</v>
      </c>
      <c r="AF18" s="16"/>
      <c r="AG18" s="16"/>
      <c r="AH18" s="16">
        <f t="shared" si="11"/>
        <v>23365.01874</v>
      </c>
      <c r="AI18" s="16">
        <f t="shared" si="12"/>
        <v>23365.01874</v>
      </c>
      <c r="AJ18" s="16">
        <f t="shared" si="75"/>
        <v>49216.70302360001</v>
      </c>
      <c r="AK18" s="16">
        <f t="shared" si="76"/>
        <v>61365.9524562</v>
      </c>
      <c r="AL18" s="16"/>
      <c r="AM18" s="16"/>
      <c r="AN18" s="16">
        <f t="shared" si="13"/>
        <v>209.45075999999997</v>
      </c>
      <c r="AO18" s="16">
        <f t="shared" si="14"/>
        <v>209.45075999999997</v>
      </c>
      <c r="AP18" s="16">
        <f t="shared" si="78"/>
        <v>441.1927064</v>
      </c>
      <c r="AQ18" s="16">
        <f t="shared" si="79"/>
        <v>550.1020788</v>
      </c>
      <c r="AR18" s="16"/>
      <c r="AS18" s="16"/>
      <c r="AT18" s="16">
        <f t="shared" si="15"/>
        <v>197.63297999999998</v>
      </c>
      <c r="AU18" s="16">
        <f t="shared" si="16"/>
        <v>197.63297999999998</v>
      </c>
      <c r="AV18" s="16">
        <f t="shared" si="81"/>
        <v>416.29941720000005</v>
      </c>
      <c r="AW18" s="16">
        <f t="shared" si="82"/>
        <v>519.0638274</v>
      </c>
      <c r="AX18" s="16"/>
      <c r="AY18" s="16"/>
      <c r="AZ18" s="16">
        <f t="shared" si="17"/>
        <v>6333.92142</v>
      </c>
      <c r="BA18" s="16">
        <f t="shared" si="18"/>
        <v>6333.92142</v>
      </c>
      <c r="BB18" s="16">
        <f t="shared" si="84"/>
        <v>13341.9421988</v>
      </c>
      <c r="BC18" s="16">
        <f t="shared" si="85"/>
        <v>16635.4294446</v>
      </c>
      <c r="BD18" s="16"/>
      <c r="BE18" s="16"/>
      <c r="BF18" s="16">
        <f t="shared" si="19"/>
        <v>242.50217999999998</v>
      </c>
      <c r="BG18" s="16">
        <f t="shared" si="20"/>
        <v>242.50217999999998</v>
      </c>
      <c r="BH18" s="16">
        <f t="shared" si="87"/>
        <v>510.8131052</v>
      </c>
      <c r="BI18" s="16">
        <f t="shared" si="88"/>
        <v>636.9084234000001</v>
      </c>
      <c r="BJ18" s="16"/>
      <c r="BK18" s="16"/>
      <c r="BL18" s="16">
        <f t="shared" si="21"/>
        <v>104.32506000000001</v>
      </c>
      <c r="BM18" s="16">
        <f t="shared" si="22"/>
        <v>104.32506000000001</v>
      </c>
      <c r="BN18" s="16">
        <f t="shared" si="90"/>
        <v>219.75310840000003</v>
      </c>
      <c r="BO18" s="16">
        <f t="shared" si="91"/>
        <v>273.9996378</v>
      </c>
      <c r="BP18" s="16"/>
      <c r="BQ18" s="16"/>
      <c r="BR18" s="16">
        <f t="shared" si="23"/>
        <v>1658.81766</v>
      </c>
      <c r="BS18" s="16">
        <f t="shared" si="24"/>
        <v>1658.81766</v>
      </c>
      <c r="BT18" s="16">
        <f t="shared" si="93"/>
        <v>3494.1780723999996</v>
      </c>
      <c r="BU18" s="16">
        <f t="shared" si="94"/>
        <v>4356.7234757999995</v>
      </c>
      <c r="BV18" s="16"/>
      <c r="BW18" s="16"/>
      <c r="BX18" s="16">
        <f t="shared" si="25"/>
        <v>9696.24246</v>
      </c>
      <c r="BY18" s="16">
        <f t="shared" si="26"/>
        <v>9696.24246</v>
      </c>
      <c r="BZ18" s="16">
        <f t="shared" si="96"/>
        <v>20424.4255444</v>
      </c>
      <c r="CA18" s="16">
        <f t="shared" si="97"/>
        <v>25466.2390998</v>
      </c>
      <c r="CB18" s="16"/>
      <c r="CC18" s="16"/>
      <c r="CD18" s="16">
        <f t="shared" si="27"/>
        <v>10.591800000000001</v>
      </c>
      <c r="CE18" s="16">
        <f t="shared" si="28"/>
        <v>10.591800000000001</v>
      </c>
      <c r="CF18" s="16">
        <f t="shared" si="99"/>
        <v>22.310852</v>
      </c>
      <c r="CG18" s="16">
        <f t="shared" si="100"/>
        <v>27.818334</v>
      </c>
      <c r="CH18" s="16"/>
      <c r="CI18" s="16"/>
      <c r="CJ18" s="16">
        <f t="shared" si="29"/>
        <v>849.4206599999999</v>
      </c>
      <c r="CK18" s="16">
        <f t="shared" si="30"/>
        <v>849.4206599999999</v>
      </c>
      <c r="CL18" s="16">
        <f t="shared" si="102"/>
        <v>1789.2424924</v>
      </c>
      <c r="CM18" s="16">
        <f t="shared" si="103"/>
        <v>2230.9208658000002</v>
      </c>
      <c r="CN18" s="16"/>
      <c r="CO18" s="16"/>
      <c r="CP18" s="16"/>
      <c r="CQ18" s="16"/>
      <c r="CR18" s="16"/>
      <c r="CS18" s="16"/>
      <c r="CT18" s="16"/>
      <c r="CU18" s="16">
        <f t="shared" si="31"/>
        <v>0</v>
      </c>
      <c r="CV18" s="16">
        <f t="shared" si="32"/>
        <v>3216.17922</v>
      </c>
      <c r="CW18" s="16">
        <f t="shared" si="33"/>
        <v>3216.17922</v>
      </c>
      <c r="CX18" s="16">
        <f t="shared" si="104"/>
        <v>6774.6462908</v>
      </c>
      <c r="CY18" s="16">
        <f t="shared" si="105"/>
        <v>8446.9823586</v>
      </c>
      <c r="CZ18" s="16"/>
      <c r="DA18" s="16">
        <f t="shared" si="34"/>
        <v>0</v>
      </c>
      <c r="DB18" s="16">
        <f t="shared" si="35"/>
        <v>7943.624819999999</v>
      </c>
      <c r="DC18" s="16">
        <f t="shared" si="36"/>
        <v>7943.624819999999</v>
      </c>
      <c r="DD18" s="16">
        <f t="shared" si="106"/>
        <v>16732.6646748</v>
      </c>
      <c r="DE18" s="16">
        <f t="shared" si="107"/>
        <v>20863.159086599997</v>
      </c>
      <c r="DF18" s="16"/>
      <c r="DG18" s="16">
        <f t="shared" si="37"/>
        <v>0</v>
      </c>
      <c r="DH18" s="16">
        <f t="shared" si="38"/>
        <v>19764.4656</v>
      </c>
      <c r="DI18" s="16">
        <f t="shared" si="39"/>
        <v>19764.4656</v>
      </c>
      <c r="DJ18" s="16">
        <f t="shared" si="108"/>
        <v>41632.401184</v>
      </c>
      <c r="DK18" s="16">
        <f t="shared" si="109"/>
        <v>51909.449328</v>
      </c>
      <c r="DL18" s="16"/>
      <c r="DM18" s="16">
        <f t="shared" si="40"/>
        <v>0</v>
      </c>
      <c r="DN18" s="16">
        <f t="shared" si="41"/>
        <v>1215.25476</v>
      </c>
      <c r="DO18" s="16">
        <f t="shared" si="42"/>
        <v>1215.25476</v>
      </c>
      <c r="DP18" s="16">
        <f t="shared" si="110"/>
        <v>2559.8452664</v>
      </c>
      <c r="DQ18" s="16">
        <f t="shared" si="111"/>
        <v>3191.7485988</v>
      </c>
      <c r="DR18" s="16"/>
      <c r="DS18" s="16">
        <f t="shared" si="43"/>
        <v>0</v>
      </c>
      <c r="DT18" s="16">
        <f t="shared" si="44"/>
        <v>18.68994</v>
      </c>
      <c r="DU18" s="16">
        <f t="shared" si="45"/>
        <v>18.68994</v>
      </c>
      <c r="DV18" s="16">
        <f t="shared" si="112"/>
        <v>39.3689916</v>
      </c>
      <c r="DW18" s="16">
        <f t="shared" si="113"/>
        <v>49.0873122</v>
      </c>
      <c r="DX18" s="16"/>
      <c r="DY18" s="16">
        <f t="shared" si="46"/>
        <v>0</v>
      </c>
      <c r="DZ18" s="16">
        <f t="shared" si="47"/>
        <v>428.39243999999997</v>
      </c>
      <c r="EA18" s="16">
        <f t="shared" si="48"/>
        <v>428.39243999999997</v>
      </c>
      <c r="EB18" s="16">
        <f t="shared" si="114"/>
        <v>902.3773416</v>
      </c>
      <c r="EC18" s="16">
        <f t="shared" si="115"/>
        <v>1125.1311372</v>
      </c>
      <c r="ED18" s="16"/>
      <c r="EE18" s="16">
        <f t="shared" si="49"/>
        <v>0</v>
      </c>
      <c r="EF18" s="16">
        <f t="shared" si="50"/>
        <v>34.54428</v>
      </c>
      <c r="EG18" s="16">
        <f t="shared" si="51"/>
        <v>34.54428</v>
      </c>
      <c r="EH18" s="16">
        <f t="shared" si="116"/>
        <v>72.76499919999999</v>
      </c>
      <c r="EI18" s="16">
        <f t="shared" si="117"/>
        <v>90.7271964</v>
      </c>
      <c r="EJ18" s="16"/>
      <c r="EK18" s="16">
        <f t="shared" si="52"/>
        <v>0</v>
      </c>
      <c r="EL18" s="16">
        <f t="shared" si="53"/>
        <v>132.53928</v>
      </c>
      <c r="EM18" s="16">
        <f t="shared" si="54"/>
        <v>132.53928</v>
      </c>
      <c r="EN18" s="16">
        <f t="shared" si="118"/>
        <v>279.1842992</v>
      </c>
      <c r="EO18" s="16">
        <f t="shared" si="119"/>
        <v>348.1015464</v>
      </c>
      <c r="EP18" s="16"/>
      <c r="EQ18" s="16">
        <f t="shared" si="55"/>
        <v>0</v>
      </c>
      <c r="ER18" s="16">
        <f t="shared" si="56"/>
        <v>3905.30508</v>
      </c>
      <c r="ES18" s="16">
        <f t="shared" si="57"/>
        <v>3905.30508</v>
      </c>
      <c r="ET18" s="16">
        <f t="shared" si="120"/>
        <v>8226.2395112</v>
      </c>
      <c r="EU18" s="16">
        <f t="shared" si="121"/>
        <v>10256.9045004</v>
      </c>
      <c r="EV18" s="16"/>
      <c r="EW18" s="16">
        <f t="shared" si="58"/>
        <v>0</v>
      </c>
      <c r="EX18" s="16">
        <f t="shared" si="59"/>
        <v>719.0831400000001</v>
      </c>
      <c r="EY18" s="16">
        <f t="shared" si="60"/>
        <v>719.0831400000001</v>
      </c>
      <c r="EZ18" s="16">
        <f t="shared" si="122"/>
        <v>1514.6960396000002</v>
      </c>
      <c r="FA18" s="16">
        <f t="shared" si="123"/>
        <v>1888.6020282000002</v>
      </c>
      <c r="FB18" s="16"/>
      <c r="FC18" s="16">
        <f t="shared" si="61"/>
        <v>0</v>
      </c>
      <c r="FD18" s="16">
        <f t="shared" si="62"/>
        <v>1047.40392</v>
      </c>
      <c r="FE18" s="16">
        <f t="shared" si="63"/>
        <v>1047.40392</v>
      </c>
      <c r="FF18" s="16">
        <f t="shared" si="124"/>
        <v>2206.2797488</v>
      </c>
      <c r="FG18" s="16">
        <f t="shared" si="125"/>
        <v>2750.9046696</v>
      </c>
      <c r="FH18" s="16"/>
      <c r="FI18" s="16">
        <f t="shared" si="64"/>
        <v>0</v>
      </c>
      <c r="FJ18" s="16">
        <f t="shared" si="65"/>
        <v>614.70804</v>
      </c>
      <c r="FK18" s="16">
        <f t="shared" si="66"/>
        <v>614.70804</v>
      </c>
      <c r="FL18" s="16">
        <f t="shared" si="126"/>
        <v>1294.8375256</v>
      </c>
      <c r="FM18" s="16">
        <f t="shared" si="127"/>
        <v>1614.4709652</v>
      </c>
    </row>
    <row r="19" spans="1:169" ht="12">
      <c r="A19" s="1">
        <v>42826</v>
      </c>
      <c r="C19" s="16">
        <v>4170000</v>
      </c>
      <c r="D19" s="16">
        <v>83400</v>
      </c>
      <c r="E19" s="16">
        <f t="shared" si="0"/>
        <v>4253400</v>
      </c>
      <c r="F19" s="16">
        <v>175676</v>
      </c>
      <c r="G19" s="16">
        <v>219042</v>
      </c>
      <c r="I19" s="16">
        <f t="shared" si="1"/>
        <v>1952009.5259999996</v>
      </c>
      <c r="J19" s="16">
        <f t="shared" si="1"/>
        <v>39040.19052</v>
      </c>
      <c r="K19" s="16">
        <f t="shared" si="2"/>
        <v>1991049.7165199996</v>
      </c>
      <c r="L19" s="16">
        <f t="shared" si="3"/>
        <v>82235.30587280002</v>
      </c>
      <c r="M19" s="16">
        <f t="shared" si="3"/>
        <v>102535.26872759999</v>
      </c>
      <c r="O19" s="16">
        <f t="shared" si="67"/>
        <v>2217990.4739999995</v>
      </c>
      <c r="P19" s="16">
        <f t="shared" si="4"/>
        <v>44359.80948</v>
      </c>
      <c r="Q19" s="16">
        <f t="shared" si="5"/>
        <v>2262350.2834799993</v>
      </c>
      <c r="R19" s="16">
        <f t="shared" si="6"/>
        <v>93440.69412720001</v>
      </c>
      <c r="S19" s="16">
        <f t="shared" si="6"/>
        <v>116506.7312724</v>
      </c>
      <c r="U19" s="16">
        <f t="shared" si="68"/>
        <v>36623.025</v>
      </c>
      <c r="V19" s="16">
        <f t="shared" si="7"/>
        <v>732.4605</v>
      </c>
      <c r="W19" s="16">
        <f t="shared" si="8"/>
        <v>37355.4855</v>
      </c>
      <c r="X19" s="16">
        <f t="shared" si="69"/>
        <v>1542.87447</v>
      </c>
      <c r="Y19" s="16">
        <f t="shared" si="70"/>
        <v>1923.736365</v>
      </c>
      <c r="Z19" s="16"/>
      <c r="AA19" s="16">
        <f t="shared" si="71"/>
        <v>47971.263</v>
      </c>
      <c r="AB19" s="16">
        <f t="shared" si="9"/>
        <v>959.42526</v>
      </c>
      <c r="AC19" s="16">
        <f t="shared" si="10"/>
        <v>48930.688259999995</v>
      </c>
      <c r="AD19" s="16">
        <f t="shared" si="72"/>
        <v>2020.9591363999998</v>
      </c>
      <c r="AE19" s="16">
        <f t="shared" si="73"/>
        <v>2519.8372637999996</v>
      </c>
      <c r="AF19" s="16"/>
      <c r="AG19" s="16">
        <f t="shared" si="74"/>
        <v>1168250.937</v>
      </c>
      <c r="AH19" s="16">
        <f t="shared" si="11"/>
        <v>23365.01874</v>
      </c>
      <c r="AI19" s="16">
        <f t="shared" si="12"/>
        <v>1191615.95574</v>
      </c>
      <c r="AJ19" s="16">
        <f t="shared" si="75"/>
        <v>49216.70302360001</v>
      </c>
      <c r="AK19" s="16">
        <f t="shared" si="76"/>
        <v>61365.9524562</v>
      </c>
      <c r="AL19" s="16"/>
      <c r="AM19" s="16">
        <f t="shared" si="77"/>
        <v>10472.537999999999</v>
      </c>
      <c r="AN19" s="16">
        <f t="shared" si="13"/>
        <v>209.45075999999997</v>
      </c>
      <c r="AO19" s="16">
        <f t="shared" si="14"/>
        <v>10681.988759999998</v>
      </c>
      <c r="AP19" s="16">
        <f t="shared" si="78"/>
        <v>441.1927064</v>
      </c>
      <c r="AQ19" s="16">
        <f t="shared" si="79"/>
        <v>550.1020788</v>
      </c>
      <c r="AR19" s="16"/>
      <c r="AS19" s="16">
        <f t="shared" si="80"/>
        <v>9881.649</v>
      </c>
      <c r="AT19" s="16">
        <f t="shared" si="15"/>
        <v>197.63297999999998</v>
      </c>
      <c r="AU19" s="16">
        <f t="shared" si="16"/>
        <v>10079.28198</v>
      </c>
      <c r="AV19" s="16">
        <f t="shared" si="81"/>
        <v>416.29941720000005</v>
      </c>
      <c r="AW19" s="16">
        <f t="shared" si="82"/>
        <v>519.0638274</v>
      </c>
      <c r="AX19" s="16"/>
      <c r="AY19" s="16">
        <f t="shared" si="83"/>
        <v>316696.071</v>
      </c>
      <c r="AZ19" s="16">
        <f t="shared" si="17"/>
        <v>6333.92142</v>
      </c>
      <c r="BA19" s="16">
        <f t="shared" si="18"/>
        <v>323029.99242</v>
      </c>
      <c r="BB19" s="16">
        <f t="shared" si="84"/>
        <v>13341.9421988</v>
      </c>
      <c r="BC19" s="16">
        <f t="shared" si="85"/>
        <v>16635.4294446</v>
      </c>
      <c r="BD19" s="16"/>
      <c r="BE19" s="16">
        <f t="shared" si="86"/>
        <v>12125.108999999999</v>
      </c>
      <c r="BF19" s="16">
        <f t="shared" si="19"/>
        <v>242.50217999999998</v>
      </c>
      <c r="BG19" s="16">
        <f t="shared" si="20"/>
        <v>12367.611179999998</v>
      </c>
      <c r="BH19" s="16">
        <f t="shared" si="87"/>
        <v>510.8131052</v>
      </c>
      <c r="BI19" s="16">
        <f t="shared" si="88"/>
        <v>636.9084234000001</v>
      </c>
      <c r="BJ19" s="16"/>
      <c r="BK19" s="16">
        <f t="shared" si="89"/>
        <v>5216.253000000001</v>
      </c>
      <c r="BL19" s="16">
        <f t="shared" si="21"/>
        <v>104.32506000000001</v>
      </c>
      <c r="BM19" s="16">
        <f t="shared" si="22"/>
        <v>5320.578060000001</v>
      </c>
      <c r="BN19" s="16">
        <f t="shared" si="90"/>
        <v>219.75310840000003</v>
      </c>
      <c r="BO19" s="16">
        <f t="shared" si="91"/>
        <v>273.9996378</v>
      </c>
      <c r="BP19" s="16"/>
      <c r="BQ19" s="16">
        <f t="shared" si="92"/>
        <v>82940.883</v>
      </c>
      <c r="BR19" s="16">
        <f t="shared" si="23"/>
        <v>1658.81766</v>
      </c>
      <c r="BS19" s="16">
        <f t="shared" si="24"/>
        <v>84599.70066</v>
      </c>
      <c r="BT19" s="16">
        <f t="shared" si="93"/>
        <v>3494.1780723999996</v>
      </c>
      <c r="BU19" s="16">
        <f t="shared" si="94"/>
        <v>4356.7234757999995</v>
      </c>
      <c r="BV19" s="16"/>
      <c r="BW19" s="16">
        <f t="shared" si="95"/>
        <v>484812.12299999996</v>
      </c>
      <c r="BX19" s="16">
        <f t="shared" si="25"/>
        <v>9696.24246</v>
      </c>
      <c r="BY19" s="16">
        <f t="shared" si="26"/>
        <v>494508.36545999994</v>
      </c>
      <c r="BZ19" s="16">
        <f t="shared" si="96"/>
        <v>20424.4255444</v>
      </c>
      <c r="CA19" s="16">
        <f t="shared" si="97"/>
        <v>25466.2390998</v>
      </c>
      <c r="CB19" s="16"/>
      <c r="CC19" s="16">
        <f t="shared" si="98"/>
        <v>529.59</v>
      </c>
      <c r="CD19" s="16">
        <f t="shared" si="27"/>
        <v>10.591800000000001</v>
      </c>
      <c r="CE19" s="16">
        <f t="shared" si="28"/>
        <v>540.1818000000001</v>
      </c>
      <c r="CF19" s="16">
        <f t="shared" si="99"/>
        <v>22.310852</v>
      </c>
      <c r="CG19" s="16">
        <f t="shared" si="100"/>
        <v>27.818334</v>
      </c>
      <c r="CH19" s="16"/>
      <c r="CI19" s="16">
        <f t="shared" si="101"/>
        <v>42471.032999999996</v>
      </c>
      <c r="CJ19" s="16">
        <f t="shared" si="29"/>
        <v>849.4206599999999</v>
      </c>
      <c r="CK19" s="16">
        <f t="shared" si="30"/>
        <v>43320.45366</v>
      </c>
      <c r="CL19" s="16">
        <f t="shared" si="102"/>
        <v>1789.2424924</v>
      </c>
      <c r="CM19" s="16">
        <f t="shared" si="103"/>
        <v>2230.9208658000002</v>
      </c>
      <c r="CN19" s="16"/>
      <c r="CO19" s="16"/>
      <c r="CP19" s="16"/>
      <c r="CQ19" s="16"/>
      <c r="CR19" s="16"/>
      <c r="CS19" s="16"/>
      <c r="CT19" s="16"/>
      <c r="CU19" s="16">
        <f t="shared" si="31"/>
        <v>160808.961</v>
      </c>
      <c r="CV19" s="16">
        <f t="shared" si="32"/>
        <v>3216.17922</v>
      </c>
      <c r="CW19" s="16">
        <f t="shared" si="33"/>
        <v>164025.14022</v>
      </c>
      <c r="CX19" s="16">
        <f t="shared" si="104"/>
        <v>6774.6462908</v>
      </c>
      <c r="CY19" s="16">
        <f t="shared" si="105"/>
        <v>8446.9823586</v>
      </c>
      <c r="CZ19" s="16"/>
      <c r="DA19" s="16">
        <f t="shared" si="34"/>
        <v>397181.241</v>
      </c>
      <c r="DB19" s="16">
        <f t="shared" si="35"/>
        <v>7943.624819999999</v>
      </c>
      <c r="DC19" s="16">
        <f t="shared" si="36"/>
        <v>405124.86582</v>
      </c>
      <c r="DD19" s="16">
        <f t="shared" si="106"/>
        <v>16732.6646748</v>
      </c>
      <c r="DE19" s="16">
        <f t="shared" si="107"/>
        <v>20863.159086599997</v>
      </c>
      <c r="DF19" s="16"/>
      <c r="DG19" s="16">
        <f t="shared" si="37"/>
        <v>988223.28</v>
      </c>
      <c r="DH19" s="16">
        <f t="shared" si="38"/>
        <v>19764.4656</v>
      </c>
      <c r="DI19" s="16">
        <f t="shared" si="39"/>
        <v>1007987.7456</v>
      </c>
      <c r="DJ19" s="16">
        <f t="shared" si="108"/>
        <v>41632.401184</v>
      </c>
      <c r="DK19" s="16">
        <f t="shared" si="109"/>
        <v>51909.449328</v>
      </c>
      <c r="DL19" s="16"/>
      <c r="DM19" s="16">
        <f t="shared" si="40"/>
        <v>60762.738</v>
      </c>
      <c r="DN19" s="16">
        <f t="shared" si="41"/>
        <v>1215.25476</v>
      </c>
      <c r="DO19" s="16">
        <f t="shared" si="42"/>
        <v>61977.99276</v>
      </c>
      <c r="DP19" s="16">
        <f t="shared" si="110"/>
        <v>2559.8452664</v>
      </c>
      <c r="DQ19" s="16">
        <f t="shared" si="111"/>
        <v>3191.7485988</v>
      </c>
      <c r="DR19" s="16"/>
      <c r="DS19" s="16">
        <f t="shared" si="43"/>
        <v>934.497</v>
      </c>
      <c r="DT19" s="16">
        <f t="shared" si="44"/>
        <v>18.68994</v>
      </c>
      <c r="DU19" s="16">
        <f t="shared" si="45"/>
        <v>953.1869399999999</v>
      </c>
      <c r="DV19" s="16">
        <f t="shared" si="112"/>
        <v>39.3689916</v>
      </c>
      <c r="DW19" s="16">
        <f t="shared" si="113"/>
        <v>49.0873122</v>
      </c>
      <c r="DX19" s="16"/>
      <c r="DY19" s="16">
        <f t="shared" si="46"/>
        <v>21419.622</v>
      </c>
      <c r="DZ19" s="16">
        <f t="shared" si="47"/>
        <v>428.39243999999997</v>
      </c>
      <c r="EA19" s="16">
        <f t="shared" si="48"/>
        <v>21848.01444</v>
      </c>
      <c r="EB19" s="16">
        <f t="shared" si="114"/>
        <v>902.3773416</v>
      </c>
      <c r="EC19" s="16">
        <f t="shared" si="115"/>
        <v>1125.1311372</v>
      </c>
      <c r="ED19" s="16"/>
      <c r="EE19" s="16">
        <f t="shared" si="49"/>
        <v>1727.214</v>
      </c>
      <c r="EF19" s="16">
        <f t="shared" si="50"/>
        <v>34.54428</v>
      </c>
      <c r="EG19" s="16">
        <f t="shared" si="51"/>
        <v>1761.75828</v>
      </c>
      <c r="EH19" s="16">
        <f t="shared" si="116"/>
        <v>72.76499919999999</v>
      </c>
      <c r="EI19" s="16">
        <f t="shared" si="117"/>
        <v>90.7271964</v>
      </c>
      <c r="EJ19" s="16"/>
      <c r="EK19" s="16">
        <f t="shared" si="52"/>
        <v>6626.964</v>
      </c>
      <c r="EL19" s="16">
        <f t="shared" si="53"/>
        <v>132.53928</v>
      </c>
      <c r="EM19" s="16">
        <f t="shared" si="54"/>
        <v>6759.50328</v>
      </c>
      <c r="EN19" s="16">
        <f t="shared" si="118"/>
        <v>279.1842992</v>
      </c>
      <c r="EO19" s="16">
        <f t="shared" si="119"/>
        <v>348.1015464</v>
      </c>
      <c r="EP19" s="16"/>
      <c r="EQ19" s="16">
        <f t="shared" si="55"/>
        <v>195265.254</v>
      </c>
      <c r="ER19" s="16">
        <f t="shared" si="56"/>
        <v>3905.30508</v>
      </c>
      <c r="ES19" s="16">
        <f t="shared" si="57"/>
        <v>199170.55907999998</v>
      </c>
      <c r="ET19" s="16">
        <f t="shared" si="120"/>
        <v>8226.2395112</v>
      </c>
      <c r="EU19" s="16">
        <f t="shared" si="121"/>
        <v>10256.9045004</v>
      </c>
      <c r="EV19" s="16"/>
      <c r="EW19" s="16">
        <f t="shared" si="58"/>
        <v>35954.157</v>
      </c>
      <c r="EX19" s="16">
        <f t="shared" si="59"/>
        <v>719.0831400000001</v>
      </c>
      <c r="EY19" s="16">
        <f t="shared" si="60"/>
        <v>36673.24014</v>
      </c>
      <c r="EZ19" s="16">
        <f t="shared" si="122"/>
        <v>1514.6960396000002</v>
      </c>
      <c r="FA19" s="16">
        <f t="shared" si="123"/>
        <v>1888.6020282000002</v>
      </c>
      <c r="FB19" s="16"/>
      <c r="FC19" s="16">
        <f t="shared" si="61"/>
        <v>52370.196</v>
      </c>
      <c r="FD19" s="16">
        <f t="shared" si="62"/>
        <v>1047.40392</v>
      </c>
      <c r="FE19" s="16">
        <f t="shared" si="63"/>
        <v>53417.59992</v>
      </c>
      <c r="FF19" s="16">
        <f t="shared" si="124"/>
        <v>2206.2797488</v>
      </c>
      <c r="FG19" s="16">
        <f t="shared" si="125"/>
        <v>2750.9046696</v>
      </c>
      <c r="FH19" s="16"/>
      <c r="FI19" s="16">
        <f t="shared" si="64"/>
        <v>30735.402</v>
      </c>
      <c r="FJ19" s="16">
        <f t="shared" si="65"/>
        <v>614.70804</v>
      </c>
      <c r="FK19" s="16">
        <f t="shared" si="66"/>
        <v>31350.11004</v>
      </c>
      <c r="FL19" s="16">
        <f t="shared" si="126"/>
        <v>1294.8375256</v>
      </c>
      <c r="FM19" s="16">
        <f t="shared" si="127"/>
        <v>1614.4709652</v>
      </c>
    </row>
    <row r="20" spans="3:169" ht="12">
      <c r="C20" s="25"/>
      <c r="D20" s="25"/>
      <c r="E20" s="25"/>
      <c r="F20" s="25"/>
      <c r="G20" s="25"/>
      <c r="I20" s="17"/>
      <c r="J20" s="17"/>
      <c r="K20" s="17"/>
      <c r="L20" s="25"/>
      <c r="M20" s="25"/>
      <c r="U20" s="17"/>
      <c r="V20" s="17"/>
      <c r="W20" s="17"/>
      <c r="X20" s="25"/>
      <c r="Y20" s="25"/>
      <c r="Z20" s="16"/>
      <c r="AA20" s="17"/>
      <c r="AB20" s="17"/>
      <c r="AC20" s="17"/>
      <c r="AD20" s="25"/>
      <c r="AE20" s="25"/>
      <c r="AF20" s="16"/>
      <c r="AG20" s="17"/>
      <c r="AH20" s="17"/>
      <c r="AI20" s="17"/>
      <c r="AJ20" s="25"/>
      <c r="AK20" s="25"/>
      <c r="AL20" s="16"/>
      <c r="AM20" s="17"/>
      <c r="AN20" s="17"/>
      <c r="AO20" s="17"/>
      <c r="AP20" s="25"/>
      <c r="AQ20" s="25"/>
      <c r="AR20" s="16"/>
      <c r="AS20" s="17"/>
      <c r="AT20" s="17"/>
      <c r="AU20" s="17"/>
      <c r="AV20" s="25"/>
      <c r="AW20" s="25"/>
      <c r="AX20" s="16"/>
      <c r="AY20" s="17"/>
      <c r="AZ20" s="17"/>
      <c r="BA20" s="17"/>
      <c r="BB20" s="25"/>
      <c r="BC20" s="25"/>
      <c r="BD20" s="16"/>
      <c r="BE20" s="17"/>
      <c r="BF20" s="17"/>
      <c r="BG20" s="17"/>
      <c r="BH20" s="25"/>
      <c r="BI20" s="25"/>
      <c r="BJ20" s="16"/>
      <c r="BK20" s="17"/>
      <c r="BL20" s="17"/>
      <c r="BM20" s="17"/>
      <c r="BN20" s="25"/>
      <c r="BO20" s="25"/>
      <c r="BP20" s="16"/>
      <c r="BQ20" s="17"/>
      <c r="BR20" s="17"/>
      <c r="BS20" s="17"/>
      <c r="BT20" s="25"/>
      <c r="BU20" s="25"/>
      <c r="BV20" s="16"/>
      <c r="BW20" s="17"/>
      <c r="BX20" s="17"/>
      <c r="BY20" s="17"/>
      <c r="BZ20" s="25"/>
      <c r="CA20" s="25"/>
      <c r="CB20" s="16"/>
      <c r="CC20" s="17"/>
      <c r="CD20" s="17"/>
      <c r="CE20" s="17"/>
      <c r="CF20" s="25"/>
      <c r="CG20" s="25"/>
      <c r="CH20" s="16"/>
      <c r="CI20" s="17"/>
      <c r="CJ20" s="17"/>
      <c r="CK20" s="17"/>
      <c r="CL20" s="25"/>
      <c r="CM20" s="25"/>
      <c r="CN20" s="16"/>
      <c r="CO20" s="17"/>
      <c r="CP20" s="17"/>
      <c r="CQ20" s="17"/>
      <c r="CR20" s="25"/>
      <c r="CS20" s="25"/>
      <c r="CT20" s="16"/>
      <c r="CU20" s="17"/>
      <c r="CV20" s="17"/>
      <c r="CW20" s="17"/>
      <c r="CX20" s="25"/>
      <c r="CY20" s="25"/>
      <c r="CZ20" s="16"/>
      <c r="DA20" s="17"/>
      <c r="DB20" s="17"/>
      <c r="DC20" s="17"/>
      <c r="DD20" s="25"/>
      <c r="DE20" s="25"/>
      <c r="DF20" s="16"/>
      <c r="DG20" s="17"/>
      <c r="DH20" s="17"/>
      <c r="DI20" s="17"/>
      <c r="DJ20" s="25"/>
      <c r="DK20" s="25"/>
      <c r="DL20" s="16"/>
      <c r="DM20" s="17"/>
      <c r="DN20" s="17"/>
      <c r="DO20" s="17"/>
      <c r="DP20" s="25"/>
      <c r="DQ20" s="25"/>
      <c r="DR20" s="16"/>
      <c r="DS20" s="17"/>
      <c r="DT20" s="17"/>
      <c r="DU20" s="17"/>
      <c r="DV20" s="25"/>
      <c r="DW20" s="25"/>
      <c r="DX20" s="16"/>
      <c r="DY20" s="17"/>
      <c r="DZ20" s="17"/>
      <c r="EA20" s="17"/>
      <c r="EB20" s="25"/>
      <c r="EC20" s="25"/>
      <c r="ED20" s="25"/>
      <c r="EE20" s="17"/>
      <c r="EF20" s="17"/>
      <c r="EG20" s="17"/>
      <c r="EH20" s="25"/>
      <c r="EI20" s="25"/>
      <c r="EJ20" s="25"/>
      <c r="EK20" s="17"/>
      <c r="EL20" s="17"/>
      <c r="EM20" s="17"/>
      <c r="EN20" s="25"/>
      <c r="EO20" s="25"/>
      <c r="EP20" s="16"/>
      <c r="EQ20" s="17"/>
      <c r="ER20" s="17"/>
      <c r="ES20" s="17"/>
      <c r="ET20" s="25"/>
      <c r="EU20" s="25"/>
      <c r="EV20" s="16"/>
      <c r="EW20" s="17"/>
      <c r="EX20" s="17"/>
      <c r="EY20" s="17"/>
      <c r="EZ20" s="25"/>
      <c r="FA20" s="25"/>
      <c r="FB20" s="16"/>
      <c r="FC20" s="17"/>
      <c r="FD20" s="17"/>
      <c r="FE20" s="17"/>
      <c r="FF20" s="25"/>
      <c r="FG20" s="25"/>
      <c r="FH20" s="16"/>
      <c r="FI20" s="17"/>
      <c r="FJ20" s="17"/>
      <c r="FK20" s="17"/>
      <c r="FL20" s="25"/>
      <c r="FM20" s="25"/>
    </row>
    <row r="21" spans="1:169" ht="12.75" thickBot="1">
      <c r="A21" s="11" t="s">
        <v>0</v>
      </c>
      <c r="C21" s="24">
        <f>SUM(C8:C20)</f>
        <v>19570000</v>
      </c>
      <c r="D21" s="24">
        <f>SUM(D8:D20)</f>
        <v>2100827</v>
      </c>
      <c r="E21" s="24">
        <f>SUM(E8:E20)</f>
        <v>21670827</v>
      </c>
      <c r="F21" s="24">
        <f>SUM(F8:F20)</f>
        <v>1756759</v>
      </c>
      <c r="G21" s="24">
        <f>SUM(G8:G20)</f>
        <v>2190416</v>
      </c>
      <c r="I21" s="24">
        <f>SUM(I8:I20)</f>
        <v>9160869.646</v>
      </c>
      <c r="J21" s="24">
        <f>SUM(J8:J20)</f>
        <v>983413.5051506</v>
      </c>
      <c r="K21" s="24">
        <f>SUM(K8:K20)</f>
        <v>10144283.1511506</v>
      </c>
      <c r="L21" s="24">
        <f>SUM(L8:L20)</f>
        <v>822352.5906202003</v>
      </c>
      <c r="M21" s="24">
        <f>SUM(M8:M20)</f>
        <v>1025350.8148447999</v>
      </c>
      <c r="O21" s="24">
        <f>SUM(O8:O20)</f>
        <v>10409130.353999998</v>
      </c>
      <c r="P21" s="24">
        <f>SUM(P8:P20)</f>
        <v>1117413.4948494001</v>
      </c>
      <c r="Q21" s="24">
        <f>SUM(Q8:Q20)</f>
        <v>11526543.8488494</v>
      </c>
      <c r="R21" s="24">
        <f>SUM(R8:R20)</f>
        <v>934406.4093798003</v>
      </c>
      <c r="S21" s="24">
        <f>SUM(S8:S20)</f>
        <v>1165065.1851551998</v>
      </c>
      <c r="U21" s="24">
        <f>SUM(U8:U20)</f>
        <v>171873.525</v>
      </c>
      <c r="V21" s="24">
        <f>SUM(V8:V20)</f>
        <v>18450.513127500002</v>
      </c>
      <c r="W21" s="24">
        <f>SUM(W8:W20)</f>
        <v>190324.03812749998</v>
      </c>
      <c r="X21" s="24">
        <f>SUM(X8:X20)</f>
        <v>15428.735917500002</v>
      </c>
      <c r="Y21" s="24">
        <f>SUM(Y8:Y20)</f>
        <v>19237.328520000003</v>
      </c>
      <c r="Z21" s="16"/>
      <c r="AA21" s="24">
        <f>SUM(AA8:AA20)</f>
        <v>225131.323</v>
      </c>
      <c r="AB21" s="24">
        <f>SUM(AB8:AB20)</f>
        <v>24167.7037253</v>
      </c>
      <c r="AC21" s="24">
        <f>SUM(AC8:AC20)</f>
        <v>249299.0267253</v>
      </c>
      <c r="AD21" s="24">
        <f>SUM(AD8:AD20)</f>
        <v>20209.579860100002</v>
      </c>
      <c r="AE21" s="24">
        <f>SUM(AE8:AE20)</f>
        <v>25198.3266224</v>
      </c>
      <c r="AF21" s="16"/>
      <c r="AG21" s="24">
        <f>SUM(AG8:AG20)</f>
        <v>5482654.876999999</v>
      </c>
      <c r="AH21" s="24">
        <f>SUM(AH8:AH20)</f>
        <v>588559.4990947</v>
      </c>
      <c r="AI21" s="24">
        <f>SUM(AI8:AI20)</f>
        <v>6071214.3760947</v>
      </c>
      <c r="AJ21" s="24">
        <f>SUM(AJ8:AJ20)</f>
        <v>492166.75007989997</v>
      </c>
      <c r="AK21" s="24">
        <f>SUM(AK8:AK20)</f>
        <v>613658.4039376001</v>
      </c>
      <c r="AL21" s="16"/>
      <c r="AM21" s="24">
        <f>SUM(AM8:AM20)</f>
        <v>49148.098</v>
      </c>
      <c r="AN21" s="24">
        <f>SUM(AN8:AN20)</f>
        <v>5276.0169277999985</v>
      </c>
      <c r="AO21" s="24">
        <f>SUM(AO8:AO20)</f>
        <v>54424.1149278</v>
      </c>
      <c r="AP21" s="24">
        <f>SUM(AP8:AP20)</f>
        <v>4411.9245526</v>
      </c>
      <c r="AQ21" s="24">
        <f>SUM(AQ8:AQ20)</f>
        <v>5501.010742399999</v>
      </c>
      <c r="AR21" s="16"/>
      <c r="AS21" s="24">
        <f>SUM(AS8:AS20)</f>
        <v>46375.029</v>
      </c>
      <c r="AT21" s="24">
        <f>SUM(AT8:AT20)</f>
        <v>4978.3297419</v>
      </c>
      <c r="AU21" s="24">
        <f>SUM(AU8:AU20)</f>
        <v>51353.3587419</v>
      </c>
      <c r="AV21" s="24">
        <f>SUM(AV8:AV20)</f>
        <v>4162.9918023</v>
      </c>
      <c r="AW21" s="24">
        <f>SUM(AW8:AW20)</f>
        <v>5190.628795200001</v>
      </c>
      <c r="AX21" s="16"/>
      <c r="AY21" s="24">
        <f>SUM(AY8:AY20)</f>
        <v>1486269.091</v>
      </c>
      <c r="AZ21" s="24">
        <f>SUM(AZ8:AZ20)</f>
        <v>159550.03759010002</v>
      </c>
      <c r="BA21" s="24">
        <f>SUM(BA8:BA20)</f>
        <v>1645819.1285901</v>
      </c>
      <c r="BB21" s="24">
        <f>SUM(BB8:BB20)</f>
        <v>133419.3460417</v>
      </c>
      <c r="BC21" s="24">
        <f>SUM(BC8:BC20)</f>
        <v>166353.99066080002</v>
      </c>
      <c r="BD21" s="16"/>
      <c r="BE21" s="24">
        <f>SUM(BE8:BE20)</f>
        <v>56903.68899999999</v>
      </c>
      <c r="BF21" s="24">
        <f>SUM(BF8:BF20)</f>
        <v>6108.574667900001</v>
      </c>
      <c r="BG21" s="24">
        <f>SUM(BG8:BG20)</f>
        <v>63012.2636679</v>
      </c>
      <c r="BH21" s="24">
        <f>SUM(BH8:BH20)</f>
        <v>5108.1281443</v>
      </c>
      <c r="BI21" s="24">
        <f>SUM(BI8:BI20)</f>
        <v>6369.072603200001</v>
      </c>
      <c r="BJ21" s="16"/>
      <c r="BK21" s="24">
        <f>SUM(BK8:BK20)</f>
        <v>24480.113</v>
      </c>
      <c r="BL21" s="24">
        <f>SUM(BL8:BL20)</f>
        <v>2627.924494300001</v>
      </c>
      <c r="BM21" s="24">
        <f>SUM(BM8:BM20)</f>
        <v>27108.037494300002</v>
      </c>
      <c r="BN21" s="24">
        <f>SUM(BN8:BN20)</f>
        <v>2197.5298331</v>
      </c>
      <c r="BO21" s="24">
        <f>SUM(BO8:BO20)</f>
        <v>2739.9913744000005</v>
      </c>
      <c r="BP21" s="16"/>
      <c r="BQ21" s="24">
        <f>SUM(BQ8:BQ20)</f>
        <v>389245.343</v>
      </c>
      <c r="BR21" s="24">
        <f>SUM(BR8:BR20)</f>
        <v>41785.23894730001</v>
      </c>
      <c r="BS21" s="24">
        <f>SUM(BS8:BS20)</f>
        <v>431030.5819473</v>
      </c>
      <c r="BT21" s="24">
        <f>SUM(BT8:BT20)</f>
        <v>34941.760834099994</v>
      </c>
      <c r="BU21" s="24">
        <f>SUM(BU8:BU20)</f>
        <v>43567.15519839999</v>
      </c>
      <c r="BV21" s="16"/>
      <c r="BW21" s="24">
        <f>SUM(BW8:BW20)</f>
        <v>2275245.383</v>
      </c>
      <c r="BX21" s="24">
        <f>SUM(BX8:BX20)</f>
        <v>244246.13859129997</v>
      </c>
      <c r="BY21" s="24">
        <f>SUM(BY8:BY20)</f>
        <v>2519491.5215912997</v>
      </c>
      <c r="BZ21" s="24">
        <f>SUM(BZ8:BZ20)</f>
        <v>204244.1391821</v>
      </c>
      <c r="CA21" s="24">
        <f>SUM(CA8:CA20)</f>
        <v>254661.92595040004</v>
      </c>
      <c r="CB21" s="16"/>
      <c r="CC21" s="24">
        <f>SUM(CC8:CC20)</f>
        <v>2485.3900000000003</v>
      </c>
      <c r="CD21" s="24">
        <f>SUM(CD8:CD20)</f>
        <v>266.805029</v>
      </c>
      <c r="CE21" s="24">
        <f>SUM(CE8:CE20)</f>
        <v>2752.1950290000004</v>
      </c>
      <c r="CF21" s="24">
        <f>SUM(CF8:CF20)</f>
        <v>223.10839300000004</v>
      </c>
      <c r="CG21" s="24">
        <f>SUM(CG8:CG20)</f>
        <v>278.18283199999996</v>
      </c>
      <c r="CH21" s="16"/>
      <c r="CI21" s="24">
        <f>SUM(CI8:CI20)</f>
        <v>199318.49300000002</v>
      </c>
      <c r="CJ21" s="24">
        <f>SUM(CJ8:CJ20)</f>
        <v>21396.712912299994</v>
      </c>
      <c r="CK21" s="24">
        <f>SUM(CK8:CK20)</f>
        <v>220715.20591229998</v>
      </c>
      <c r="CL21" s="24">
        <f>SUM(CL8:CL20)</f>
        <v>17892.4147391</v>
      </c>
      <c r="CM21" s="24">
        <f>SUM(CM8:CM20)</f>
        <v>22309.167918400002</v>
      </c>
      <c r="CN21" s="16"/>
      <c r="CO21" s="24">
        <f>SUM(CO8:CO20)</f>
        <v>0</v>
      </c>
      <c r="CP21" s="24">
        <f>SUM(CP8:CP20)</f>
        <v>0</v>
      </c>
      <c r="CQ21" s="24">
        <f>SUM(CQ8:CQ20)</f>
        <v>0</v>
      </c>
      <c r="CR21" s="25"/>
      <c r="CS21" s="25"/>
      <c r="CT21" s="16"/>
      <c r="CU21" s="24">
        <f>SUM(CU8:CU20)</f>
        <v>754683.7810000001</v>
      </c>
      <c r="CV21" s="24">
        <f>SUM(CV8:CV20)</f>
        <v>81014.82184910003</v>
      </c>
      <c r="CW21" s="24">
        <f>SUM(CW8:CW20)</f>
        <v>835698.6028491</v>
      </c>
      <c r="CX21" s="24">
        <f>SUM(CX8:CX20)</f>
        <v>67746.42434470002</v>
      </c>
      <c r="CY21" s="24">
        <f>SUM(CY8:CY20)</f>
        <v>84469.6693328</v>
      </c>
      <c r="CZ21" s="16"/>
      <c r="DA21" s="24">
        <f>SUM(DA8:DA20)</f>
        <v>1863989.6609999998</v>
      </c>
      <c r="DB21" s="24">
        <f>SUM(DB8:DB20)</f>
        <v>200098.09951709997</v>
      </c>
      <c r="DC21" s="24">
        <f>SUM(DC8:DC20)</f>
        <v>2064087.7605170996</v>
      </c>
      <c r="DD21" s="24">
        <f>SUM(DD8:DD20)</f>
        <v>167326.55150070004</v>
      </c>
      <c r="DE21" s="24">
        <f>SUM(DE8:DE20)</f>
        <v>208631.2098768</v>
      </c>
      <c r="DF21" s="16"/>
      <c r="DG21" s="24">
        <f>SUM(DG8:DG20)</f>
        <v>4637776.88</v>
      </c>
      <c r="DH21" s="24">
        <f>SUM(DH8:DH20)</f>
        <v>497862.385768</v>
      </c>
      <c r="DI21" s="24">
        <f>SUM(DI8:DI20)</f>
        <v>5135639.265768</v>
      </c>
      <c r="DJ21" s="24">
        <f>SUM(DJ8:DJ20)</f>
        <v>416323.7748560001</v>
      </c>
      <c r="DK21" s="24">
        <f>SUM(DK8:DK20)</f>
        <v>519093.5453440001</v>
      </c>
      <c r="DL21" s="16"/>
      <c r="DM21" s="24">
        <f>SUM(DM8:DM20)</f>
        <v>285162.298</v>
      </c>
      <c r="DN21" s="24">
        <f>SUM(DN8:DN20)</f>
        <v>30611.9905478</v>
      </c>
      <c r="DO21" s="24">
        <f>SUM(DO8:DO20)</f>
        <v>315774.2885478</v>
      </c>
      <c r="DP21" s="24">
        <f>SUM(DP8:DP20)</f>
        <v>25598.438092599998</v>
      </c>
      <c r="DQ21" s="24">
        <f>SUM(DQ8:DQ20)</f>
        <v>31917.427702400004</v>
      </c>
      <c r="DR21" s="16"/>
      <c r="DS21" s="24">
        <f>SUM(DS8:DS20)</f>
        <v>4385.637</v>
      </c>
      <c r="DT21" s="24">
        <f>SUM(DT8:DT20)</f>
        <v>470.7953306999999</v>
      </c>
      <c r="DU21" s="24">
        <f>SUM(DU8:DU20)</f>
        <v>4856.4323306999995</v>
      </c>
      <c r="DV21" s="24">
        <f>SUM(DV8:DV20)</f>
        <v>393.68969190000007</v>
      </c>
      <c r="DW21" s="24">
        <f>SUM(DW8:DW20)</f>
        <v>490.8722255999999</v>
      </c>
      <c r="DX21" s="16"/>
      <c r="DY21" s="24">
        <f>SUM(DY8:DY20)</f>
        <v>100523.262</v>
      </c>
      <c r="DZ21" s="24">
        <f>SUM(DZ8:DZ20)</f>
        <v>10791.107968199998</v>
      </c>
      <c r="EA21" s="24">
        <f>SUM(EA8:EA20)</f>
        <v>111314.36996819999</v>
      </c>
      <c r="EB21" s="24">
        <f>SUM(EB8:EB20)</f>
        <v>9023.768279400001</v>
      </c>
      <c r="EC21" s="24">
        <f>SUM(EC8:EC20)</f>
        <v>11251.290825600001</v>
      </c>
      <c r="ED21" s="25"/>
      <c r="EE21" s="24">
        <f>SUM(EE8:EE20)</f>
        <v>8105.894</v>
      </c>
      <c r="EF21" s="24">
        <f>SUM(EF8:EF20)</f>
        <v>870.1625433999999</v>
      </c>
      <c r="EG21" s="24">
        <f>SUM(EG8:EG20)</f>
        <v>8976.0565434</v>
      </c>
      <c r="EH21" s="24">
        <f>SUM(EH8:EH20)</f>
        <v>727.6495778</v>
      </c>
      <c r="EI21" s="24">
        <f>SUM(EI8:EI20)</f>
        <v>907.2703072000002</v>
      </c>
      <c r="EJ21" s="25"/>
      <c r="EK21" s="24">
        <f>SUM(EK8:EK20)</f>
        <v>31100.644</v>
      </c>
      <c r="EL21" s="24">
        <f>SUM(EL8:EL20)</f>
        <v>3338.6342683999997</v>
      </c>
      <c r="EM21" s="24">
        <f>SUM(EM8:EM20)</f>
        <v>34439.2782684</v>
      </c>
      <c r="EN21" s="24">
        <f>SUM(EN8:EN20)</f>
        <v>2791.8414028</v>
      </c>
      <c r="EO21" s="24">
        <f>SUM(EO8:EO20)</f>
        <v>3481.009107200001</v>
      </c>
      <c r="EP21" s="16"/>
      <c r="EQ21" s="24">
        <f>SUM(EQ8:EQ20)</f>
        <v>916388.7339999999</v>
      </c>
      <c r="ER21" s="24">
        <f>SUM(ER8:ER20)</f>
        <v>98373.74526740002</v>
      </c>
      <c r="ES21" s="24">
        <f>SUM(ES8:ES20)</f>
        <v>1014762.4792673998</v>
      </c>
      <c r="ET21" s="24">
        <f>SUM(ET8:ET20)</f>
        <v>82262.34828579999</v>
      </c>
      <c r="EU21" s="24">
        <f>SUM(EU8:EU20)</f>
        <v>102568.85769920002</v>
      </c>
      <c r="EV21" s="16"/>
      <c r="EW21" s="24">
        <f>SUM(EW8:EW20)</f>
        <v>168734.49700000003</v>
      </c>
      <c r="EX21" s="24">
        <f>SUM(EX8:EX20)</f>
        <v>18113.540476699996</v>
      </c>
      <c r="EY21" s="24">
        <f>SUM(EY8:EY20)</f>
        <v>186848.03747670003</v>
      </c>
      <c r="EZ21" s="24">
        <f>SUM(EZ8:EZ20)</f>
        <v>15146.951773899998</v>
      </c>
      <c r="FA21" s="24">
        <f>SUM(FA8:FA20)</f>
        <v>18885.9857936</v>
      </c>
      <c r="FB21" s="16"/>
      <c r="FC21" s="24">
        <f>SUM(FC8:FC20)</f>
        <v>245775.716</v>
      </c>
      <c r="FD21" s="24">
        <f>SUM(FD8:FD20)</f>
        <v>26383.8661276</v>
      </c>
      <c r="FE21" s="24">
        <f>SUM(FE8:FE20)</f>
        <v>272159.58212760004</v>
      </c>
      <c r="FF21" s="24">
        <f>SUM(FF8:FF20)</f>
        <v>22062.7849292</v>
      </c>
      <c r="FG21" s="24">
        <f>SUM(FG8:FG20)</f>
        <v>27508.996460800005</v>
      </c>
      <c r="FH21" s="16"/>
      <c r="FI21" s="24">
        <f>SUM(FI8:FI20)</f>
        <v>144242.642</v>
      </c>
      <c r="FJ21" s="24">
        <f>SUM(FJ8:FJ20)</f>
        <v>15484.355486199998</v>
      </c>
      <c r="FK21" s="24">
        <f>SUM(FK8:FK20)</f>
        <v>159726.9974862</v>
      </c>
      <c r="FL21" s="24">
        <f>SUM(FL8:FL20)</f>
        <v>12948.367885399999</v>
      </c>
      <c r="FM21" s="24">
        <f>SUM(FM8:FM20)</f>
        <v>16144.6801696</v>
      </c>
    </row>
    <row r="22" spans="21:135" ht="12.75" thickTop="1"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</row>
    <row r="23" spans="3:135" ht="12">
      <c r="C23" s="16">
        <f>I21+O21</f>
        <v>19570000</v>
      </c>
      <c r="D23" s="16">
        <f>J21+P21</f>
        <v>2100827</v>
      </c>
      <c r="F23" s="16">
        <f>L21+R21</f>
        <v>1756759.0000000005</v>
      </c>
      <c r="G23" s="16">
        <f>M21+S21</f>
        <v>2190416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</row>
    <row r="24" spans="21:135" ht="12"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</row>
    <row r="25" spans="21:135" ht="12"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</row>
    <row r="26" spans="21:135" ht="12"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</row>
    <row r="27" spans="21:135" ht="12"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21:135" ht="12"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</row>
    <row r="29" spans="21:135" ht="12"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</row>
    <row r="30" spans="21:135" ht="12"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</row>
    <row r="31" spans="21:135" ht="12"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</row>
    <row r="32" spans="21:135" ht="12"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</row>
    <row r="33" spans="21:135" ht="12"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</row>
    <row r="34" spans="21:135" ht="12"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</row>
    <row r="35" spans="21:135" ht="12"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</row>
    <row r="36" spans="21:135" ht="12"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</row>
    <row r="37" spans="21:135" ht="12"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</row>
    <row r="38" spans="21:135" ht="12"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</row>
    <row r="39" spans="21:135" ht="12"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</row>
    <row r="40" spans="21:135" ht="12"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</row>
    <row r="41" spans="21:135" ht="12"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</row>
    <row r="42" spans="21:135" ht="12"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</row>
    <row r="43" spans="21:135" ht="12"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</row>
    <row r="44" spans="21:135" ht="12"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</row>
    <row r="45" spans="21:135" ht="12"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</row>
    <row r="46" spans="21:135" ht="12"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</row>
    <row r="47" spans="21:135" ht="12"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</row>
    <row r="48" spans="21:135" ht="12"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</row>
    <row r="49" spans="21:135" ht="12"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</row>
    <row r="50" spans="21:135" ht="12"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</row>
    <row r="51" spans="21:135" ht="12"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</row>
    <row r="52" spans="21:135" ht="12"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</row>
    <row r="53" spans="21:135" ht="12"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</row>
    <row r="54" spans="21:135" ht="12"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</row>
    <row r="55" spans="21:135" ht="12"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</row>
    <row r="56" spans="21:135" ht="12"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</row>
    <row r="57" spans="21:135" ht="12"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</row>
    <row r="58" spans="21:135" ht="12"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</row>
    <row r="59" spans="75:93" ht="12">
      <c r="BW59" s="2"/>
      <c r="BX59" s="2"/>
      <c r="BY59" s="2"/>
      <c r="BZ59" s="2"/>
      <c r="CA59" s="2"/>
      <c r="CC59" s="2"/>
      <c r="CD59" s="2"/>
      <c r="CE59" s="2"/>
      <c r="CF59" s="2"/>
      <c r="CG59" s="2"/>
      <c r="CO59" s="2"/>
    </row>
    <row r="60" spans="75:93" ht="12">
      <c r="BW60" s="2"/>
      <c r="BX60" s="2"/>
      <c r="BY60" s="2"/>
      <c r="BZ60" s="2"/>
      <c r="CA60" s="2"/>
      <c r="CC60" s="2"/>
      <c r="CD60" s="2"/>
      <c r="CE60" s="2"/>
      <c r="CF60" s="2"/>
      <c r="CG60" s="2"/>
      <c r="CO60" s="2"/>
    </row>
    <row r="61" spans="75:93" ht="12">
      <c r="BW61" s="2"/>
      <c r="BX61" s="2"/>
      <c r="BY61" s="2"/>
      <c r="BZ61" s="2"/>
      <c r="CA61" s="2"/>
      <c r="CC61" s="2"/>
      <c r="CD61" s="2"/>
      <c r="CE61" s="2"/>
      <c r="CF61" s="2"/>
      <c r="CG61" s="2"/>
      <c r="CO61" s="2"/>
    </row>
    <row r="62" spans="75:93" ht="12">
      <c r="BW62" s="2"/>
      <c r="BX62" s="2"/>
      <c r="BY62" s="2"/>
      <c r="BZ62" s="2"/>
      <c r="CA62" s="2"/>
      <c r="CC62" s="2"/>
      <c r="CD62" s="2"/>
      <c r="CE62" s="2"/>
      <c r="CF62" s="2"/>
      <c r="CG62" s="2"/>
      <c r="CO62" s="2"/>
    </row>
    <row r="63" spans="75:93" ht="12">
      <c r="BW63" s="2"/>
      <c r="BX63" s="2"/>
      <c r="BY63" s="2"/>
      <c r="BZ63" s="2"/>
      <c r="CA63" s="2"/>
      <c r="CC63" s="2"/>
      <c r="CD63" s="2"/>
      <c r="CE63" s="2"/>
      <c r="CF63" s="2"/>
      <c r="CG63" s="2"/>
      <c r="CO63" s="2"/>
    </row>
    <row r="64" spans="75:93" ht="12">
      <c r="BW64" s="2"/>
      <c r="BX64" s="2"/>
      <c r="BY64" s="2"/>
      <c r="BZ64" s="2"/>
      <c r="CA64" s="2"/>
      <c r="CC64" s="2"/>
      <c r="CD64" s="2"/>
      <c r="CE64" s="2"/>
      <c r="CF64" s="2"/>
      <c r="CG64" s="2"/>
      <c r="CO64" s="2"/>
    </row>
    <row r="65" spans="75:85" ht="12">
      <c r="BW65" s="2"/>
      <c r="BX65" s="2"/>
      <c r="BY65" s="2"/>
      <c r="BZ65" s="2"/>
      <c r="CA65" s="2"/>
      <c r="CC65" s="2"/>
      <c r="CD65" s="2"/>
      <c r="CE65" s="2"/>
      <c r="CF65" s="2"/>
      <c r="CG65" s="2"/>
    </row>
    <row r="66" spans="75:85" ht="12">
      <c r="BW66" s="2"/>
      <c r="BX66" s="2"/>
      <c r="BY66" s="2"/>
      <c r="BZ66" s="2"/>
      <c r="CA66" s="2"/>
      <c r="CC66" s="2"/>
      <c r="CD66" s="2"/>
      <c r="CE66" s="2"/>
      <c r="CF66" s="2"/>
      <c r="CG66" s="2"/>
    </row>
    <row r="67" spans="75:85" ht="12">
      <c r="BW67" s="2"/>
      <c r="BX67" s="2"/>
      <c r="BY67" s="2"/>
      <c r="BZ67" s="2"/>
      <c r="CA67" s="2"/>
      <c r="CC67" s="2"/>
      <c r="CD67" s="2"/>
      <c r="CE67" s="2"/>
      <c r="CF67" s="2"/>
      <c r="CG67" s="2"/>
    </row>
    <row r="68" spans="75:85" ht="12">
      <c r="BW68" s="2"/>
      <c r="BX68" s="2"/>
      <c r="BY68" s="2"/>
      <c r="BZ68" s="2"/>
      <c r="CA68" s="2"/>
      <c r="CC68" s="2"/>
      <c r="CD68" s="2"/>
      <c r="CE68" s="2"/>
      <c r="CF68" s="2"/>
      <c r="CG68" s="2"/>
    </row>
    <row r="69" spans="75:85" ht="12">
      <c r="BW69" s="2"/>
      <c r="BX69" s="2"/>
      <c r="BY69" s="2"/>
      <c r="BZ69" s="2"/>
      <c r="CA69" s="2"/>
      <c r="CC69" s="2"/>
      <c r="CD69" s="2"/>
      <c r="CE69" s="2"/>
      <c r="CF69" s="2"/>
      <c r="CG69" s="2"/>
    </row>
    <row r="70" spans="75:85" ht="12">
      <c r="BW70" s="2"/>
      <c r="BX70" s="2"/>
      <c r="BY70" s="2"/>
      <c r="BZ70" s="2"/>
      <c r="CA70" s="2"/>
      <c r="CC70" s="2"/>
      <c r="CD70" s="2"/>
      <c r="CE70" s="2"/>
      <c r="CF70" s="2"/>
      <c r="CG70" s="2"/>
    </row>
    <row r="71" spans="75:79" ht="12">
      <c r="BW71" s="2"/>
      <c r="BX71" s="2"/>
      <c r="BY71" s="2"/>
      <c r="BZ71" s="2"/>
      <c r="CA71" s="2"/>
    </row>
    <row r="72" spans="75:79" ht="12">
      <c r="BW72" s="2"/>
      <c r="BX72" s="2"/>
      <c r="BY72" s="2"/>
      <c r="BZ72" s="2"/>
      <c r="CA72" s="2"/>
    </row>
    <row r="73" spans="75:79" ht="12">
      <c r="BW73" s="2"/>
      <c r="BX73" s="2"/>
      <c r="BY73" s="2"/>
      <c r="BZ73" s="2"/>
      <c r="CA73" s="2"/>
    </row>
    <row r="74" spans="75:79" ht="12">
      <c r="BW74" s="2"/>
      <c r="BX74" s="2"/>
      <c r="BY74" s="2"/>
      <c r="BZ74" s="2"/>
      <c r="CA74" s="2"/>
    </row>
    <row r="75" spans="75:79" ht="12">
      <c r="BW75" s="2"/>
      <c r="BX75" s="2"/>
      <c r="BY75" s="2"/>
      <c r="BZ75" s="2"/>
      <c r="CA75" s="2"/>
    </row>
    <row r="76" spans="75:79" ht="12">
      <c r="BW76" s="2"/>
      <c r="BX76" s="2"/>
      <c r="BY76" s="2"/>
      <c r="BZ76" s="2"/>
      <c r="CA76" s="2"/>
    </row>
    <row r="77" spans="75:79" ht="12">
      <c r="BW77" s="2"/>
      <c r="BX77" s="2"/>
      <c r="BY77" s="2"/>
      <c r="BZ77" s="2"/>
      <c r="CA77" s="2"/>
    </row>
    <row r="78" spans="75:79" ht="12">
      <c r="BW78" s="2"/>
      <c r="BX78" s="2"/>
      <c r="BY78" s="2"/>
      <c r="BZ78" s="2"/>
      <c r="CA78" s="2"/>
    </row>
    <row r="79" spans="75:79" ht="12">
      <c r="BW79" s="2"/>
      <c r="BX79" s="2"/>
      <c r="BY79" s="2"/>
      <c r="BZ79" s="2"/>
      <c r="CA79" s="2"/>
    </row>
    <row r="80" spans="75:79" ht="12">
      <c r="BW80" s="2"/>
      <c r="BX80" s="2"/>
      <c r="BY80" s="2"/>
      <c r="BZ80" s="2"/>
      <c r="CA80" s="2"/>
    </row>
    <row r="81" spans="75:79" ht="12">
      <c r="BW81" s="2"/>
      <c r="BX81" s="2"/>
      <c r="BY81" s="2"/>
      <c r="BZ81" s="2"/>
      <c r="CA81" s="2"/>
    </row>
    <row r="82" spans="75:79" ht="12">
      <c r="BW82" s="2"/>
      <c r="BX82" s="2"/>
      <c r="BY82" s="2"/>
      <c r="BZ82" s="2"/>
      <c r="CA82" s="2"/>
    </row>
    <row r="83" spans="75:79" ht="12">
      <c r="BW83" s="2"/>
      <c r="BX83" s="2"/>
      <c r="BY83" s="2"/>
      <c r="BZ83" s="2"/>
      <c r="CA83" s="2"/>
    </row>
    <row r="84" spans="75:79" ht="12">
      <c r="BW84" s="2"/>
      <c r="BX84" s="2"/>
      <c r="BY84" s="2"/>
      <c r="BZ84" s="2"/>
      <c r="CA84" s="2"/>
    </row>
    <row r="85" spans="75:79" ht="12">
      <c r="BW85" s="2"/>
      <c r="BX85" s="2"/>
      <c r="BY85" s="2"/>
      <c r="BZ85" s="2"/>
      <c r="CA85" s="2"/>
    </row>
    <row r="86" spans="75:79" ht="12">
      <c r="BW86" s="2"/>
      <c r="BX86" s="2"/>
      <c r="BY86" s="2"/>
      <c r="BZ86" s="2"/>
      <c r="CA86" s="2"/>
    </row>
    <row r="87" spans="75:79" ht="12">
      <c r="BW87" s="2"/>
      <c r="BX87" s="2"/>
      <c r="BY87" s="2"/>
      <c r="BZ87" s="2"/>
      <c r="CA87" s="2"/>
    </row>
    <row r="88" spans="75:79" ht="12">
      <c r="BW88" s="2"/>
      <c r="BX88" s="2"/>
      <c r="BY88" s="2"/>
      <c r="BZ88" s="2"/>
      <c r="CA88" s="2"/>
    </row>
    <row r="89" spans="75:79" ht="12">
      <c r="BW89" s="2"/>
      <c r="BX89" s="2"/>
      <c r="BY89" s="2"/>
      <c r="BZ89" s="2"/>
      <c r="CA89" s="2"/>
    </row>
    <row r="90" spans="75:79" ht="12">
      <c r="BW90" s="2"/>
      <c r="BX90" s="2"/>
      <c r="BY90" s="2"/>
      <c r="BZ90" s="2"/>
      <c r="CA90" s="2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2012-04-12T14:47:02Z</cp:lastPrinted>
  <dcterms:created xsi:type="dcterms:W3CDTF">2000-07-05T20:52:01Z</dcterms:created>
  <dcterms:modified xsi:type="dcterms:W3CDTF">2012-04-12T14:47:08Z</dcterms:modified>
  <cp:category/>
  <cp:version/>
  <cp:contentType/>
  <cp:contentStatus/>
</cp:coreProperties>
</file>