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60" windowWidth="20240" windowHeight="14660" tabRatio="886" activeTab="0"/>
  </bookViews>
  <sheets>
    <sheet name="02A" sheetId="1" r:id="rId1"/>
    <sheet name="02A Academic" sheetId="2" r:id="rId2"/>
    <sheet name="05A" sheetId="3" r:id="rId3"/>
    <sheet name="05A Academic" sheetId="4" r:id="rId4"/>
    <sheet name="09C" sheetId="5" r:id="rId5"/>
    <sheet name="09C Academic" sheetId="6" r:id="rId6"/>
    <sheet name="02A-12A" sheetId="7" r:id="rId7"/>
    <sheet name="02A-12A Academic" sheetId="8" r:id="rId8"/>
  </sheets>
  <definedNames>
    <definedName name="_xlnm.Print_Titles" localSheetId="0">'02A'!$A:$A</definedName>
    <definedName name="_xlnm.Print_Titles" localSheetId="2">'05A'!$A:$A</definedName>
  </definedNames>
  <calcPr fullCalcOnLoad="1"/>
</workbook>
</file>

<file path=xl/sharedStrings.xml><?xml version="1.0" encoding="utf-8"?>
<sst xmlns="http://schemas.openxmlformats.org/spreadsheetml/2006/main" count="1672" uniqueCount="64">
  <si>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</si>
  <si>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</si>
  <si>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</si>
  <si>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</si>
  <si>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</si>
  <si>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</si>
  <si>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       Total Academic Projects - 2000A</t>
  </si>
  <si>
    <t xml:space="preserve">           Total Auxiliary Projects - 2000A</t>
  </si>
  <si>
    <t xml:space="preserve"> UMCP SCUB 3 Planning &amp; Construct (Auxiliary)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</si>
  <si>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</si>
  <si>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</si>
  <si>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</si>
  <si>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 UMB Pascault Row Renovation (Auxiliary)</t>
  </si>
  <si>
    <t xml:space="preserve">        UMB New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</si>
  <si>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</si>
  <si>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</si>
  <si>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</si>
  <si>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</si>
  <si>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</si>
  <si>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</si>
  <si>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</si>
  <si>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</si>
  <si>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</si>
  <si>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</si>
  <si>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    University System of Maryland</t>
  </si>
  <si>
    <t xml:space="preserve">           2000 Series A Bond Funded Projects</t>
  </si>
  <si>
    <t xml:space="preserve">      UMCP Arena - 19th Resolution(Auxiliary)</t>
  </si>
  <si>
    <t xml:space="preserve">    UMCP Performing Arts Center (Academic)</t>
  </si>
  <si>
    <t xml:space="preserve">       UMCP Facilities Renewal (Academic)</t>
  </si>
  <si>
    <t xml:space="preserve">   UMCP Key &amp; Taliaferro Renov (Academic)</t>
  </si>
  <si>
    <t xml:space="preserve"> UMCP Hornbake &amp; Mckeldin Renov (Academic)</t>
  </si>
  <si>
    <t xml:space="preserve">  UMCP Steam Plant Improvement (Academic)</t>
  </si>
  <si>
    <t xml:space="preserve">   UMCP Technology Advancement (Academic)</t>
  </si>
  <si>
    <t xml:space="preserve">      UMCP Symons Hall Renov (Academic)</t>
  </si>
  <si>
    <t xml:space="preserve">      UMB Health Science Library (Academic)</t>
  </si>
  <si>
    <t xml:space="preserve">        UMB Facilities Renewal (Academic)</t>
  </si>
  <si>
    <t xml:space="preserve">     UMB School of Nursing Equip (Academic)</t>
  </si>
  <si>
    <t xml:space="preserve">  UMB School of Law Marshall Libr (Academic)</t>
  </si>
  <si>
    <t xml:space="preserve">  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</si>
  <si>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</si>
  <si>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</si>
  <si>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CEES Facilities Renewal (Academic)</t>
  </si>
  <si>
    <t xml:space="preserve">     USMO Emergency Projects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</si>
  <si>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</si>
  <si>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</si>
  <si>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</si>
  <si>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</si>
  <si>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</si>
  <si>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</si>
  <si>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          SU Holloway Hall Renov (Academic)</t>
  </si>
  <si>
    <t xml:space="preserve">        TU 7800 York Road Renov (Academic)</t>
  </si>
  <si>
    <t xml:space="preserve">           UMCP Health Center (Auxiliary)</t>
  </si>
  <si>
    <t>2000A Refinanced on 2005A</t>
  </si>
  <si>
    <t>2000A Refinanced on 2002A</t>
  </si>
  <si>
    <t>Amort of</t>
  </si>
  <si>
    <t>Premium</t>
  </si>
  <si>
    <t>Loss on Refunding</t>
  </si>
  <si>
    <t xml:space="preserve">Amort of </t>
  </si>
  <si>
    <t>Distribution of Debt Service after 2009 C Bond Issue</t>
  </si>
  <si>
    <t>Revised 2000A after 2009C</t>
  </si>
  <si>
    <t>2000A Refinanced on 2009C</t>
  </si>
  <si>
    <t>Distribution of Debt Service after 2012 A Bond Issue</t>
  </si>
  <si>
    <t>Revised 2000A after 2012A</t>
  </si>
  <si>
    <t>2000A Refinanced on 2002A/2012A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</si>
</sst>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64" fontId="0" fillId="0" borderId="18" xfId="0" applyNumberFormat="1" applyBorder="1" applyAlignment="1" quotePrefix="1">
      <alignment horizontal="left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3" fontId="1" fillId="0" borderId="11" xfId="0" applyNumberFormat="1" applyFont="1" applyBorder="1" applyAlignment="1" quotePrefix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 quotePrefix="1">
      <alignment horizontal="left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33" borderId="18" xfId="0" applyNumberFormat="1" applyFill="1" applyBorder="1" applyAlignment="1">
      <alignment horizontal="centerContinuous"/>
    </xf>
    <xf numFmtId="38" fontId="0" fillId="0" borderId="11" xfId="0" applyNumberFormat="1" applyBorder="1" applyAlignment="1" quotePrefix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D30"/>
  <sheetViews>
    <sheetView showZero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6" sqref="F16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9" customWidth="1"/>
    <col min="7" max="7" width="16.8515625" style="19" customWidth="1"/>
    <col min="8" max="8" width="3.7109375" style="18" customWidth="1"/>
    <col min="9" max="12" width="13.7109375" style="18" customWidth="1"/>
    <col min="13" max="13" width="15.8515625" style="18" customWidth="1"/>
    <col min="14" max="14" width="3.7109375" style="0" customWidth="1"/>
    <col min="15" max="18" width="13.7109375" style="0" customWidth="1"/>
    <col min="19" max="19" width="15.421875" style="0" customWidth="1"/>
    <col min="20" max="20" width="3.7109375" style="0" customWidth="1"/>
    <col min="21" max="24" width="13.7109375" style="3" customWidth="1"/>
    <col min="25" max="25" width="15.7109375" style="3" customWidth="1"/>
    <col min="26" max="26" width="3.7109375" style="3" customWidth="1"/>
    <col min="27" max="30" width="13.7109375" style="3" customWidth="1"/>
    <col min="31" max="31" width="16.421875" style="3" customWidth="1"/>
    <col min="32" max="32" width="3.7109375" style="3" customWidth="1"/>
    <col min="33" max="36" width="13.7109375" style="3" customWidth="1"/>
    <col min="37" max="37" width="16.421875" style="3" customWidth="1"/>
    <col min="38" max="38" width="3.7109375" style="3" customWidth="1"/>
    <col min="39" max="42" width="13.7109375" style="3" customWidth="1"/>
    <col min="43" max="43" width="16.8515625" style="3" customWidth="1"/>
    <col min="44" max="44" width="3.7109375" style="3" customWidth="1"/>
    <col min="45" max="48" width="13.7109375" style="3" customWidth="1"/>
    <col min="49" max="49" width="15.421875" style="3" customWidth="1"/>
    <col min="50" max="50" width="3.7109375" style="3" customWidth="1"/>
    <col min="51" max="54" width="13.7109375" style="3" customWidth="1"/>
    <col min="55" max="55" width="15.7109375" style="3" customWidth="1"/>
    <col min="56" max="56" width="3.7109375" style="3" customWidth="1"/>
    <col min="57" max="60" width="13.7109375" style="3" customWidth="1"/>
    <col min="61" max="61" width="15.421875" style="3" customWidth="1"/>
    <col min="62" max="62" width="3.7109375" style="3" customWidth="1"/>
    <col min="63" max="66" width="13.7109375" style="3" customWidth="1"/>
    <col min="67" max="67" width="16.8515625" style="3" customWidth="1"/>
    <col min="68" max="68" width="3.7109375" style="3" customWidth="1"/>
    <col min="69" max="72" width="13.7109375" style="3" customWidth="1"/>
    <col min="73" max="73" width="15.421875" style="3" customWidth="1"/>
    <col min="74" max="74" width="3.7109375" style="3" customWidth="1"/>
    <col min="75" max="78" width="13.7109375" style="3" customWidth="1"/>
    <col min="79" max="79" width="16.8515625" style="3" customWidth="1"/>
    <col min="80" max="80" width="3.7109375" style="3" customWidth="1"/>
    <col min="81" max="84" width="13.7109375" style="3" customWidth="1"/>
    <col min="85" max="85" width="15.7109375" style="3" customWidth="1"/>
    <col min="86" max="86" width="3.7109375" style="3" customWidth="1"/>
    <col min="87" max="90" width="13.7109375" style="3" customWidth="1"/>
    <col min="91" max="91" width="16.421875" style="3" customWidth="1"/>
    <col min="92" max="92" width="3.7109375" style="3" customWidth="1"/>
    <col min="93" max="96" width="13.7109375" style="3" customWidth="1"/>
    <col min="97" max="97" width="18.28125" style="3" customWidth="1"/>
    <col min="98" max="98" width="3.7109375" style="3" customWidth="1"/>
    <col min="99" max="102" width="13.7109375" style="3" customWidth="1"/>
    <col min="103" max="103" width="16.00390625" style="3" customWidth="1"/>
    <col min="104" max="104" width="3.7109375" style="3" customWidth="1"/>
    <col min="105" max="108" width="13.7109375" style="3" customWidth="1"/>
    <col min="109" max="109" width="16.421875" style="3" customWidth="1"/>
    <col min="110" max="110" width="3.7109375" style="3" customWidth="1"/>
    <col min="111" max="114" width="13.7109375" style="3" customWidth="1"/>
    <col min="115" max="115" width="16.140625" style="3" customWidth="1"/>
    <col min="116" max="116" width="3.7109375" style="3" customWidth="1"/>
    <col min="117" max="120" width="13.7109375" style="3" customWidth="1"/>
    <col min="121" max="121" width="16.28125" style="3" customWidth="1"/>
    <col min="122" max="122" width="3.7109375" style="3" customWidth="1"/>
    <col min="123" max="126" width="13.7109375" style="3" customWidth="1"/>
    <col min="127" max="127" width="15.421875" style="3" customWidth="1"/>
    <col min="128" max="128" width="3.7109375" style="3" customWidth="1"/>
    <col min="129" max="133" width="13.7109375" style="3" customWidth="1"/>
    <col min="134" max="134" width="3.7109375" style="3" customWidth="1"/>
  </cols>
  <sheetData>
    <row r="1" spans="1:134" ht="12">
      <c r="A1" s="27"/>
      <c r="B1" s="13"/>
      <c r="C1" s="26"/>
      <c r="D1" s="28"/>
      <c r="F1" s="28" t="s">
        <v>24</v>
      </c>
      <c r="H1" s="19"/>
      <c r="I1" s="19"/>
      <c r="J1" s="19"/>
      <c r="K1" s="28"/>
      <c r="L1" s="28"/>
      <c r="M1" s="19"/>
      <c r="N1" s="18"/>
      <c r="O1" s="18"/>
      <c r="P1" s="28"/>
      <c r="Q1" s="19"/>
      <c r="S1" s="28" t="s">
        <v>24</v>
      </c>
      <c r="U1"/>
      <c r="V1"/>
      <c r="X1" s="4"/>
      <c r="AB1" s="4"/>
      <c r="AE1" s="28" t="s">
        <v>24</v>
      </c>
      <c r="AF1" s="4"/>
      <c r="AM1" s="28"/>
      <c r="AN1" s="4"/>
      <c r="AQ1" s="28" t="s">
        <v>24</v>
      </c>
      <c r="AY1" s="28"/>
      <c r="BC1" s="28" t="s">
        <v>24</v>
      </c>
      <c r="BK1" s="28"/>
      <c r="BO1" s="28" t="s">
        <v>24</v>
      </c>
      <c r="BT1" s="4"/>
      <c r="BW1" s="28"/>
      <c r="CA1" s="28" t="s">
        <v>24</v>
      </c>
      <c r="CI1" s="28"/>
      <c r="CM1" s="28" t="s">
        <v>24</v>
      </c>
      <c r="CR1" s="4"/>
      <c r="CU1" s="28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">
      <c r="A2" s="27"/>
      <c r="B2" s="13"/>
      <c r="C2" s="26"/>
      <c r="D2" s="28"/>
      <c r="F2" s="26" t="s">
        <v>61</v>
      </c>
      <c r="H2" s="19"/>
      <c r="I2" s="19"/>
      <c r="J2" s="19"/>
      <c r="K2" s="28"/>
      <c r="L2" s="28"/>
      <c r="M2" s="19"/>
      <c r="N2" s="18"/>
      <c r="O2" s="18"/>
      <c r="P2" s="28"/>
      <c r="Q2" s="19"/>
      <c r="S2" s="26" t="str">
        <f>F2</f>
        <v>Distribution of Debt Service after 2012 A Bond Issue</v>
      </c>
      <c r="U2"/>
      <c r="V2"/>
      <c r="X2" s="4"/>
      <c r="AB2" s="4"/>
      <c r="AE2" s="26" t="str">
        <f>S2</f>
        <v>Distribution of Debt Service after 2012 A Bond Issue</v>
      </c>
      <c r="AF2" s="4"/>
      <c r="AM2" s="28"/>
      <c r="AN2" s="4"/>
      <c r="AQ2" s="26" t="str">
        <f>AE2</f>
        <v>Distribution of Debt Service after 2012 A Bond Issue</v>
      </c>
      <c r="AY2" s="28"/>
      <c r="BC2" s="26" t="str">
        <f>AQ2</f>
        <v>Distribution of Debt Service after 2012 A Bond Issue</v>
      </c>
      <c r="BK2" s="28"/>
      <c r="BO2" s="26" t="str">
        <f>BC2</f>
        <v>Distribution of Debt Service after 2012 A Bond Issue</v>
      </c>
      <c r="BT2" s="4"/>
      <c r="BW2" s="28"/>
      <c r="CA2" s="26" t="str">
        <f>BO2</f>
        <v>Distribution of Debt Service after 2012 A Bond Issue</v>
      </c>
      <c r="CI2" s="28"/>
      <c r="CM2" s="26" t="str">
        <f>CA2</f>
        <v>Distribution of Debt Service after 2012 A Bond Issue</v>
      </c>
      <c r="CR2" s="4"/>
      <c r="CU2" s="28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">
      <c r="A3" s="27"/>
      <c r="B3" s="13"/>
      <c r="C3" s="26"/>
      <c r="D3" s="26"/>
      <c r="F3" s="28" t="s">
        <v>25</v>
      </c>
      <c r="H3" s="19"/>
      <c r="I3" s="19"/>
      <c r="J3" s="19"/>
      <c r="K3" s="26"/>
      <c r="L3" s="26"/>
      <c r="M3" s="19"/>
      <c r="N3" s="18"/>
      <c r="O3" s="18"/>
      <c r="P3" s="26"/>
      <c r="Q3" s="19"/>
      <c r="S3" s="28" t="s">
        <v>25</v>
      </c>
      <c r="U3"/>
      <c r="V3"/>
      <c r="AE3" s="28" t="s">
        <v>25</v>
      </c>
      <c r="AM3" s="28"/>
      <c r="AQ3" s="28" t="s">
        <v>25</v>
      </c>
      <c r="AY3" s="28"/>
      <c r="BC3" s="28" t="s">
        <v>25</v>
      </c>
      <c r="BK3" s="28"/>
      <c r="BO3" s="28" t="s">
        <v>25</v>
      </c>
      <c r="BW3" s="28"/>
      <c r="CA3" s="28" t="s">
        <v>25</v>
      </c>
      <c r="CI3" s="28"/>
      <c r="CM3" s="28" t="s">
        <v>25</v>
      </c>
      <c r="CU3" s="28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">
      <c r="A4" s="27"/>
      <c r="B4" s="13"/>
      <c r="C4" s="28"/>
      <c r="D4" s="28"/>
      <c r="J4" s="28"/>
      <c r="K4" s="19"/>
      <c r="L4" s="19"/>
      <c r="M4" s="19"/>
      <c r="V4" s="4"/>
      <c r="AB4" s="4"/>
      <c r="AH4" s="4"/>
      <c r="AT4" s="4"/>
      <c r="CP4" s="4"/>
      <c r="DZ4" s="4"/>
    </row>
    <row r="5" spans="1:134" ht="12">
      <c r="A5" s="5" t="s">
        <v>1</v>
      </c>
      <c r="C5" s="49" t="s">
        <v>62</v>
      </c>
      <c r="D5" s="47"/>
      <c r="E5" s="48"/>
      <c r="F5" s="24"/>
      <c r="G5" s="24"/>
      <c r="I5" s="20" t="s">
        <v>6</v>
      </c>
      <c r="J5" s="21"/>
      <c r="K5" s="22"/>
      <c r="L5" s="24"/>
      <c r="M5" s="24"/>
      <c r="O5" s="20" t="s">
        <v>7</v>
      </c>
      <c r="P5" s="21"/>
      <c r="Q5" s="22"/>
      <c r="R5" s="24"/>
      <c r="S5" s="24"/>
      <c r="U5" s="6" t="s">
        <v>8</v>
      </c>
      <c r="V5" s="7"/>
      <c r="W5" s="8"/>
      <c r="X5" s="24"/>
      <c r="Y5" s="24"/>
      <c r="AA5" s="6" t="s">
        <v>9</v>
      </c>
      <c r="AB5" s="7"/>
      <c r="AC5" s="8"/>
      <c r="AD5" s="24"/>
      <c r="AE5" s="24"/>
      <c r="AG5" s="6" t="s">
        <v>10</v>
      </c>
      <c r="AH5" s="7"/>
      <c r="AI5" s="8"/>
      <c r="AJ5" s="24"/>
      <c r="AK5" s="24"/>
      <c r="AL5" s="14"/>
      <c r="AM5" s="6" t="s">
        <v>51</v>
      </c>
      <c r="AN5" s="7"/>
      <c r="AO5" s="8"/>
      <c r="AP5" s="24"/>
      <c r="AQ5" s="24"/>
      <c r="AR5" s="14"/>
      <c r="AS5" s="6" t="s">
        <v>11</v>
      </c>
      <c r="AT5" s="7"/>
      <c r="AU5" s="8"/>
      <c r="AV5" s="24"/>
      <c r="AW5" s="24"/>
      <c r="AX5" s="14"/>
      <c r="AY5" s="6" t="s">
        <v>26</v>
      </c>
      <c r="AZ5" s="7"/>
      <c r="BA5" s="8"/>
      <c r="BB5" s="24"/>
      <c r="BC5" s="24"/>
      <c r="BE5" s="6" t="s">
        <v>12</v>
      </c>
      <c r="BF5" s="7"/>
      <c r="BG5" s="8"/>
      <c r="BH5" s="24"/>
      <c r="BI5" s="24"/>
      <c r="BK5" s="6" t="s">
        <v>13</v>
      </c>
      <c r="BL5" s="7"/>
      <c r="BM5" s="8"/>
      <c r="BN5" s="24"/>
      <c r="BO5" s="24"/>
      <c r="BQ5" s="37" t="s">
        <v>14</v>
      </c>
      <c r="BR5" s="38"/>
      <c r="BS5" s="39"/>
      <c r="BT5" s="24"/>
      <c r="BU5" s="24"/>
      <c r="BW5" s="6" t="s">
        <v>15</v>
      </c>
      <c r="BX5" s="7"/>
      <c r="BY5" s="8"/>
      <c r="BZ5" s="24"/>
      <c r="CA5" s="24"/>
      <c r="CC5" s="6" t="s">
        <v>16</v>
      </c>
      <c r="CD5" s="7"/>
      <c r="CE5" s="8"/>
      <c r="CF5" s="24"/>
      <c r="CG5" s="24"/>
      <c r="CH5" s="14"/>
      <c r="CI5" s="6" t="s">
        <v>17</v>
      </c>
      <c r="CJ5" s="7"/>
      <c r="CK5" s="8"/>
      <c r="CL5" s="24"/>
      <c r="CM5" s="24"/>
      <c r="CO5" s="6" t="s">
        <v>18</v>
      </c>
      <c r="CP5" s="7"/>
      <c r="CQ5" s="8"/>
      <c r="CR5" s="24"/>
      <c r="CS5" s="24"/>
      <c r="CT5" s="14"/>
      <c r="CU5" s="6" t="s">
        <v>19</v>
      </c>
      <c r="CV5" s="7"/>
      <c r="CW5" s="8"/>
      <c r="CX5" s="24"/>
      <c r="CY5" s="24"/>
      <c r="DA5" s="6" t="s">
        <v>20</v>
      </c>
      <c r="DB5" s="7"/>
      <c r="DC5" s="8"/>
      <c r="DD5" s="24"/>
      <c r="DE5" s="24"/>
      <c r="DG5" s="6" t="s">
        <v>21</v>
      </c>
      <c r="DH5" s="7"/>
      <c r="DI5" s="8"/>
      <c r="DJ5" s="24"/>
      <c r="DK5" s="24"/>
      <c r="DM5" s="6" t="s">
        <v>22</v>
      </c>
      <c r="DN5" s="7"/>
      <c r="DO5" s="8"/>
      <c r="DP5" s="24"/>
      <c r="DQ5" s="24"/>
      <c r="DS5" s="6" t="s">
        <v>23</v>
      </c>
      <c r="DT5" s="7"/>
      <c r="DU5" s="8"/>
      <c r="DV5" s="24"/>
      <c r="DW5" s="24"/>
      <c r="DX5" s="14"/>
      <c r="DY5" s="6" t="s">
        <v>2</v>
      </c>
      <c r="DZ5" s="7"/>
      <c r="EA5" s="8"/>
      <c r="EB5" s="24"/>
      <c r="EC5" s="24"/>
      <c r="ED5" s="14"/>
    </row>
    <row r="6" spans="1:134" s="1" customFormat="1" ht="12">
      <c r="A6" s="29" t="s">
        <v>3</v>
      </c>
      <c r="C6" s="50" t="s">
        <v>53</v>
      </c>
      <c r="D6" s="50"/>
      <c r="E6" s="50"/>
      <c r="F6" s="24" t="s">
        <v>54</v>
      </c>
      <c r="G6" s="24" t="s">
        <v>54</v>
      </c>
      <c r="H6" s="18"/>
      <c r="I6" s="23"/>
      <c r="J6" s="36">
        <f>1-P6</f>
        <v>0.2725862000000001</v>
      </c>
      <c r="K6" s="22"/>
      <c r="L6" s="24" t="s">
        <v>54</v>
      </c>
      <c r="M6" s="24" t="s">
        <v>54</v>
      </c>
      <c r="O6" s="23"/>
      <c r="P6" s="41">
        <f>V6+AB6+AH6+AN6+AT6+AZ6+BF6+BL6+BR6+BX6+CD6+CJ6+CP6+CV6+DB6+DH6+DN6+DT6</f>
        <v>0.7274137999999999</v>
      </c>
      <c r="Q6" s="22"/>
      <c r="R6" s="24" t="s">
        <v>54</v>
      </c>
      <c r="S6" s="24" t="s">
        <v>54</v>
      </c>
      <c r="U6" s="30"/>
      <c r="V6" s="17">
        <v>0.0002074</v>
      </c>
      <c r="W6" s="31"/>
      <c r="X6" s="24" t="s">
        <v>54</v>
      </c>
      <c r="Y6" s="24" t="s">
        <v>54</v>
      </c>
      <c r="AA6" s="30"/>
      <c r="AB6" s="17">
        <v>0.1097811</v>
      </c>
      <c r="AC6" s="31"/>
      <c r="AD6" s="24" t="s">
        <v>54</v>
      </c>
      <c r="AE6" s="24" t="s">
        <v>54</v>
      </c>
      <c r="AG6" s="30"/>
      <c r="AH6" s="17">
        <v>0.077308</v>
      </c>
      <c r="AI6" s="31"/>
      <c r="AJ6" s="24" t="s">
        <v>54</v>
      </c>
      <c r="AK6" s="24" t="s">
        <v>54</v>
      </c>
      <c r="AL6" s="12"/>
      <c r="AM6" s="30"/>
      <c r="AN6" s="17">
        <v>0.0035746</v>
      </c>
      <c r="AO6" s="31"/>
      <c r="AP6" s="24" t="s">
        <v>54</v>
      </c>
      <c r="AQ6" s="24" t="s">
        <v>54</v>
      </c>
      <c r="AR6" s="12"/>
      <c r="AS6" s="30"/>
      <c r="AT6" s="17">
        <v>0.0002612</v>
      </c>
      <c r="AU6" s="31"/>
      <c r="AV6" s="24" t="s">
        <v>54</v>
      </c>
      <c r="AW6" s="24" t="s">
        <v>54</v>
      </c>
      <c r="AX6" s="12"/>
      <c r="AY6" s="30"/>
      <c r="AZ6" s="17">
        <v>0.0958305</v>
      </c>
      <c r="BA6" s="31"/>
      <c r="BB6" s="24" t="s">
        <v>54</v>
      </c>
      <c r="BC6" s="24" t="s">
        <v>54</v>
      </c>
      <c r="BE6" s="30"/>
      <c r="BF6" s="17">
        <v>0.0031923</v>
      </c>
      <c r="BG6" s="31"/>
      <c r="BH6" s="24" t="s">
        <v>54</v>
      </c>
      <c r="BI6" s="24" t="s">
        <v>54</v>
      </c>
      <c r="BK6" s="30"/>
      <c r="BL6" s="17">
        <v>0.0003889</v>
      </c>
      <c r="BM6" s="31"/>
      <c r="BN6" s="24" t="s">
        <v>54</v>
      </c>
      <c r="BO6" s="24" t="s">
        <v>54</v>
      </c>
      <c r="BQ6" s="40"/>
      <c r="BR6" s="41">
        <v>0.080735</v>
      </c>
      <c r="BS6" s="42"/>
      <c r="BT6" s="24" t="s">
        <v>54</v>
      </c>
      <c r="BU6" s="24" t="s">
        <v>54</v>
      </c>
      <c r="BW6" s="30"/>
      <c r="BX6" s="17">
        <v>0.0658731</v>
      </c>
      <c r="BY6" s="31"/>
      <c r="BZ6" s="24" t="s">
        <v>54</v>
      </c>
      <c r="CA6" s="24" t="s">
        <v>54</v>
      </c>
      <c r="CC6" s="30"/>
      <c r="CD6" s="17">
        <v>0.1500275</v>
      </c>
      <c r="CE6" s="31"/>
      <c r="CF6" s="24" t="s">
        <v>54</v>
      </c>
      <c r="CG6" s="24" t="s">
        <v>54</v>
      </c>
      <c r="CH6" s="12"/>
      <c r="CI6" s="30"/>
      <c r="CJ6" s="17">
        <v>0.0163762</v>
      </c>
      <c r="CK6" s="31"/>
      <c r="CL6" s="24" t="s">
        <v>54</v>
      </c>
      <c r="CM6" s="24" t="s">
        <v>54</v>
      </c>
      <c r="CO6" s="30"/>
      <c r="CP6" s="17">
        <v>0.0163968</v>
      </c>
      <c r="CQ6" s="31"/>
      <c r="CR6" s="24" t="s">
        <v>54</v>
      </c>
      <c r="CS6" s="24" t="s">
        <v>54</v>
      </c>
      <c r="CT6" s="12"/>
      <c r="CU6" s="30"/>
      <c r="CV6" s="17">
        <v>0.0004623</v>
      </c>
      <c r="CW6" s="31"/>
      <c r="CX6" s="24" t="s">
        <v>54</v>
      </c>
      <c r="CY6" s="24" t="s">
        <v>54</v>
      </c>
      <c r="DA6" s="30"/>
      <c r="DB6" s="17">
        <v>0.0988749</v>
      </c>
      <c r="DC6" s="31"/>
      <c r="DD6" s="24" t="s">
        <v>54</v>
      </c>
      <c r="DE6" s="24" t="s">
        <v>54</v>
      </c>
      <c r="DG6" s="30"/>
      <c r="DH6" s="17">
        <v>0.0007581</v>
      </c>
      <c r="DI6" s="31"/>
      <c r="DJ6" s="24" t="s">
        <v>54</v>
      </c>
      <c r="DK6" s="24" t="s">
        <v>54</v>
      </c>
      <c r="DM6" s="30"/>
      <c r="DN6" s="17">
        <v>0.0063749</v>
      </c>
      <c r="DO6" s="31"/>
      <c r="DP6" s="24" t="s">
        <v>54</v>
      </c>
      <c r="DQ6" s="24" t="s">
        <v>54</v>
      </c>
      <c r="DS6" s="30"/>
      <c r="DT6" s="17">
        <v>0.000991</v>
      </c>
      <c r="DU6" s="31"/>
      <c r="DV6" s="24" t="s">
        <v>54</v>
      </c>
      <c r="DW6" s="24" t="s">
        <v>54</v>
      </c>
      <c r="DX6" s="12"/>
      <c r="DY6" s="30"/>
      <c r="DZ6" s="17"/>
      <c r="EA6" s="31"/>
      <c r="EB6" s="24" t="s">
        <v>54</v>
      </c>
      <c r="EC6" s="24" t="s">
        <v>54</v>
      </c>
      <c r="ED6" s="12"/>
    </row>
    <row r="7" spans="1:134" ht="12">
      <c r="A7" s="9"/>
      <c r="C7" s="24" t="s">
        <v>4</v>
      </c>
      <c r="D7" s="24" t="s">
        <v>5</v>
      </c>
      <c r="E7" s="24" t="s">
        <v>0</v>
      </c>
      <c r="F7" s="24" t="s">
        <v>55</v>
      </c>
      <c r="G7" s="24" t="s">
        <v>56</v>
      </c>
      <c r="I7" s="24" t="s">
        <v>4</v>
      </c>
      <c r="J7" s="24" t="s">
        <v>5</v>
      </c>
      <c r="K7" s="24" t="s">
        <v>0</v>
      </c>
      <c r="L7" s="24" t="s">
        <v>55</v>
      </c>
      <c r="M7" s="24" t="s">
        <v>56</v>
      </c>
      <c r="O7" s="24" t="s">
        <v>4</v>
      </c>
      <c r="P7" s="24" t="s">
        <v>5</v>
      </c>
      <c r="Q7" s="24" t="s">
        <v>0</v>
      </c>
      <c r="R7" s="24" t="s">
        <v>55</v>
      </c>
      <c r="S7" s="24" t="s">
        <v>56</v>
      </c>
      <c r="U7" s="10" t="s">
        <v>4</v>
      </c>
      <c r="V7" s="10" t="s">
        <v>5</v>
      </c>
      <c r="W7" s="10" t="s">
        <v>0</v>
      </c>
      <c r="X7" s="24" t="s">
        <v>55</v>
      </c>
      <c r="Y7" s="24" t="s">
        <v>56</v>
      </c>
      <c r="AA7" s="10" t="s">
        <v>4</v>
      </c>
      <c r="AB7" s="10" t="s">
        <v>5</v>
      </c>
      <c r="AC7" s="10" t="s">
        <v>0</v>
      </c>
      <c r="AD7" s="24" t="s">
        <v>55</v>
      </c>
      <c r="AE7" s="24" t="s">
        <v>56</v>
      </c>
      <c r="AG7" s="10" t="s">
        <v>4</v>
      </c>
      <c r="AH7" s="10" t="s">
        <v>5</v>
      </c>
      <c r="AI7" s="10" t="s">
        <v>0</v>
      </c>
      <c r="AJ7" s="24" t="s">
        <v>55</v>
      </c>
      <c r="AK7" s="24" t="s">
        <v>56</v>
      </c>
      <c r="AL7" s="15"/>
      <c r="AM7" s="10" t="s">
        <v>4</v>
      </c>
      <c r="AN7" s="10" t="s">
        <v>5</v>
      </c>
      <c r="AO7" s="10" t="s">
        <v>0</v>
      </c>
      <c r="AP7" s="24" t="s">
        <v>55</v>
      </c>
      <c r="AQ7" s="24" t="s">
        <v>56</v>
      </c>
      <c r="AR7" s="15"/>
      <c r="AS7" s="10" t="s">
        <v>4</v>
      </c>
      <c r="AT7" s="10" t="s">
        <v>5</v>
      </c>
      <c r="AU7" s="10" t="s">
        <v>0</v>
      </c>
      <c r="AV7" s="24" t="s">
        <v>55</v>
      </c>
      <c r="AW7" s="24" t="s">
        <v>56</v>
      </c>
      <c r="AX7" s="15"/>
      <c r="AY7" s="10" t="s">
        <v>4</v>
      </c>
      <c r="AZ7" s="10" t="s">
        <v>5</v>
      </c>
      <c r="BA7" s="10" t="s">
        <v>0</v>
      </c>
      <c r="BB7" s="24" t="s">
        <v>55</v>
      </c>
      <c r="BC7" s="24" t="s">
        <v>56</v>
      </c>
      <c r="BE7" s="10" t="s">
        <v>4</v>
      </c>
      <c r="BF7" s="10" t="s">
        <v>5</v>
      </c>
      <c r="BG7" s="10" t="s">
        <v>0</v>
      </c>
      <c r="BH7" s="24" t="s">
        <v>55</v>
      </c>
      <c r="BI7" s="24" t="s">
        <v>56</v>
      </c>
      <c r="BK7" s="10" t="s">
        <v>4</v>
      </c>
      <c r="BL7" s="10" t="s">
        <v>5</v>
      </c>
      <c r="BM7" s="10" t="s">
        <v>0</v>
      </c>
      <c r="BN7" s="24" t="s">
        <v>55</v>
      </c>
      <c r="BO7" s="24" t="s">
        <v>56</v>
      </c>
      <c r="BQ7" s="10" t="s">
        <v>4</v>
      </c>
      <c r="BR7" s="10" t="s">
        <v>5</v>
      </c>
      <c r="BS7" s="10" t="s">
        <v>0</v>
      </c>
      <c r="BT7" s="24" t="s">
        <v>55</v>
      </c>
      <c r="BU7" s="24" t="s">
        <v>56</v>
      </c>
      <c r="BW7" s="10" t="s">
        <v>4</v>
      </c>
      <c r="BX7" s="10" t="s">
        <v>5</v>
      </c>
      <c r="BY7" s="10" t="s">
        <v>0</v>
      </c>
      <c r="BZ7" s="24" t="s">
        <v>55</v>
      </c>
      <c r="CA7" s="24" t="s">
        <v>56</v>
      </c>
      <c r="CC7" s="10" t="s">
        <v>4</v>
      </c>
      <c r="CD7" s="10" t="s">
        <v>5</v>
      </c>
      <c r="CE7" s="10" t="s">
        <v>0</v>
      </c>
      <c r="CF7" s="24" t="s">
        <v>55</v>
      </c>
      <c r="CG7" s="24" t="s">
        <v>56</v>
      </c>
      <c r="CH7" s="15"/>
      <c r="CI7" s="10" t="s">
        <v>4</v>
      </c>
      <c r="CJ7" s="10" t="s">
        <v>5</v>
      </c>
      <c r="CK7" s="10" t="s">
        <v>0</v>
      </c>
      <c r="CL7" s="24" t="s">
        <v>55</v>
      </c>
      <c r="CM7" s="24" t="s">
        <v>56</v>
      </c>
      <c r="CO7" s="10" t="s">
        <v>4</v>
      </c>
      <c r="CP7" s="10" t="s">
        <v>5</v>
      </c>
      <c r="CQ7" s="10" t="s">
        <v>0</v>
      </c>
      <c r="CR7" s="24" t="s">
        <v>55</v>
      </c>
      <c r="CS7" s="24" t="s">
        <v>56</v>
      </c>
      <c r="CT7" s="15"/>
      <c r="CU7" s="10" t="s">
        <v>4</v>
      </c>
      <c r="CV7" s="10" t="s">
        <v>5</v>
      </c>
      <c r="CW7" s="10" t="s">
        <v>0</v>
      </c>
      <c r="CX7" s="24" t="s">
        <v>55</v>
      </c>
      <c r="CY7" s="24" t="s">
        <v>56</v>
      </c>
      <c r="DA7" s="10" t="s">
        <v>4</v>
      </c>
      <c r="DB7" s="10" t="s">
        <v>5</v>
      </c>
      <c r="DC7" s="10" t="s">
        <v>0</v>
      </c>
      <c r="DD7" s="24" t="s">
        <v>55</v>
      </c>
      <c r="DE7" s="24" t="s">
        <v>56</v>
      </c>
      <c r="DG7" s="10" t="s">
        <v>4</v>
      </c>
      <c r="DH7" s="10" t="s">
        <v>5</v>
      </c>
      <c r="DI7" s="10" t="s">
        <v>0</v>
      </c>
      <c r="DJ7" s="24" t="s">
        <v>55</v>
      </c>
      <c r="DK7" s="24" t="s">
        <v>56</v>
      </c>
      <c r="DM7" s="10" t="s">
        <v>4</v>
      </c>
      <c r="DN7" s="10" t="s">
        <v>5</v>
      </c>
      <c r="DO7" s="10" t="s">
        <v>0</v>
      </c>
      <c r="DP7" s="24" t="s">
        <v>55</v>
      </c>
      <c r="DQ7" s="24" t="s">
        <v>56</v>
      </c>
      <c r="DS7" s="10" t="s">
        <v>4</v>
      </c>
      <c r="DT7" s="10" t="s">
        <v>5</v>
      </c>
      <c r="DU7" s="10" t="s">
        <v>0</v>
      </c>
      <c r="DV7" s="24" t="s">
        <v>55</v>
      </c>
      <c r="DW7" s="24" t="s">
        <v>56</v>
      </c>
      <c r="DX7" s="15"/>
      <c r="DY7" s="10" t="s">
        <v>4</v>
      </c>
      <c r="DZ7" s="10" t="s">
        <v>5</v>
      </c>
      <c r="EA7" s="10" t="s">
        <v>0</v>
      </c>
      <c r="EB7" s="24" t="s">
        <v>55</v>
      </c>
      <c r="EC7" s="24" t="s">
        <v>56</v>
      </c>
      <c r="ED7" s="15"/>
    </row>
    <row r="8" spans="1:134" ht="12">
      <c r="A8" s="2">
        <v>41183</v>
      </c>
      <c r="E8" s="19">
        <f aca="true" t="shared" si="0" ref="E8:E25">C8+D8</f>
        <v>0</v>
      </c>
      <c r="I8" s="25">
        <f>'02A Academic'!C8+'02A Academic'!I8+'02A Academic'!O8+'02A Academic'!U8+'02A Academic'!AA8+'02A Academic'!AG8+'02A Academic'!AM8+'02A Academic'!AS8+'02A Academic'!AY8+'02A Academic'!BE8+'02A Academic'!BK8+'02A Academic'!BQ8+'02A Academic'!BW8+'02A Academic'!CC8+'02A Academic'!CI8+'02A Academic'!CO8+'02A Academic'!CU8+'02A Academic'!DA8+'02A Academic'!DG8+'02A Academic'!DM8+'02A Academic'!DS8+'02A Academic'!DY8+'02A Academic'!EE8+'02A Academic'!EK8</f>
        <v>0</v>
      </c>
      <c r="J8" s="25">
        <f>'02A Academic'!D8+'02A Academic'!J8+'02A Academic'!P8+'02A Academic'!V8+'02A Academic'!AB8+'02A Academic'!AH8+'02A Academic'!AN8+'02A Academic'!AT8+'02A Academic'!AZ8+'02A Academic'!BF8+'02A Academic'!BL8+'02A Academic'!BR8+'02A Academic'!BX8+'02A Academic'!CD8+'02A Academic'!CJ8+'02A Academic'!CP8+'02A Academic'!CV8+'02A Academic'!DB8+'02A Academic'!DH8+'02A Academic'!DN8+'02A Academic'!DT8+'02A Academic'!DZ8+'02A Academic'!EF8+'02A Academic'!EL8</f>
        <v>0</v>
      </c>
      <c r="K8" s="19">
        <f aca="true" t="shared" si="1" ref="K8:K21">I8+J8</f>
        <v>0</v>
      </c>
      <c r="L8" s="25">
        <f>'02A Academic'!F8+'02A Academic'!L8+'02A Academic'!R8+'02A Academic'!X8+'02A Academic'!AD8+'02A Academic'!AJ8+'02A Academic'!AP8+'02A Academic'!AV8+'02A Academic'!BB8+'02A Academic'!BH8+'02A Academic'!BN8+'02A Academic'!BT8+'02A Academic'!BZ8+'02A Academic'!CF8+'02A Academic'!CL8+'02A Academic'!CR8+'02A Academic'!CX8+'02A Academic'!DD8+'02A Academic'!DJ8+'02A Academic'!DP8+'02A Academic'!DV8+'02A Academic'!EB8+'02A Academic'!EH8+'02A Academic'!EN8</f>
        <v>0</v>
      </c>
      <c r="M8" s="25">
        <f>'02A Academic'!G8+'02A Academic'!M8+'02A Academic'!S8+'02A Academic'!Y8+'02A Academic'!AE8+'02A Academic'!AK8+'02A Academic'!AQ8+'02A Academic'!AW8+'02A Academic'!BC8+'02A Academic'!BI8+'02A Academic'!BO8+'02A Academic'!BU8+'02A Academic'!CA8+'02A Academic'!CG8+'02A Academic'!CM8+'02A Academic'!CS8+'02A Academic'!CY8+'02A Academic'!DE8+'02A Academic'!DK8+'02A Academic'!DQ8+'02A Academic'!DW8+'02A Academic'!EC8+'02A Academic'!EI8+'02A Academic'!EO8</f>
        <v>0</v>
      </c>
      <c r="O8" s="18"/>
      <c r="P8" s="18">
        <f aca="true" t="shared" si="2" ref="P8:P25">V8+AB8+AH8+AN8+AT8+AZ8+BF8+BL8+BR8+BX8+CD8+CJ8+CP8+CV8+DB8+DH8+DN8+DT8+DZ8</f>
        <v>0</v>
      </c>
      <c r="Q8" s="18">
        <f aca="true" t="shared" si="3" ref="Q8:Q24">O8+P8</f>
        <v>0</v>
      </c>
      <c r="R8" s="18">
        <f aca="true" t="shared" si="4" ref="R8:R21">X8+AD8+AJ8+AP8+AV8+BB8+BH8+BT8+CF8+CL8+CX8+DD8+DP8+DV8+EB8+BN8+BZ8+CR8+DJ8</f>
        <v>0</v>
      </c>
      <c r="S8" s="18">
        <f aca="true" t="shared" si="5" ref="S8:S21">Y8+AE8+AK8+AQ8+AW8+BC8+BI8+BU8+CG8+CM8+CY8+DE8+DQ8+DW8+EC8+BO8+CA8+CS8+DK8</f>
        <v>0</v>
      </c>
      <c r="U8" s="18"/>
      <c r="V8" s="18">
        <f aca="true" t="shared" si="6" ref="V8:V24">D8*0.02074/100</f>
        <v>0</v>
      </c>
      <c r="W8" s="18">
        <f aca="true" t="shared" si="7" ref="W8:W24">U8+V8</f>
        <v>0</v>
      </c>
      <c r="X8" s="18">
        <f aca="true" t="shared" si="8" ref="X8:X21">V$6*$F8</f>
        <v>0</v>
      </c>
      <c r="Y8" s="18">
        <f aca="true" t="shared" si="9" ref="Y8:Y21">V$6*$G8</f>
        <v>0</v>
      </c>
      <c r="Z8" s="18"/>
      <c r="AA8" s="18"/>
      <c r="AB8" s="18">
        <f aca="true" t="shared" si="10" ref="AB8:AB23">D8*10.97811/100</f>
        <v>0</v>
      </c>
      <c r="AC8" s="18">
        <f aca="true" t="shared" si="11" ref="AC8:AC23">AA8+AB8</f>
        <v>0</v>
      </c>
      <c r="AD8" s="18">
        <f aca="true" t="shared" si="12" ref="AD8:AD21">AB$6*$F8</f>
        <v>0</v>
      </c>
      <c r="AE8" s="18">
        <f aca="true" t="shared" si="13" ref="AE8:AE21">AB$6*$G8</f>
        <v>0</v>
      </c>
      <c r="AF8" s="18"/>
      <c r="AG8" s="18"/>
      <c r="AH8" s="18">
        <f aca="true" t="shared" si="14" ref="AH8:AH25">D8*7.7308/100</f>
        <v>0</v>
      </c>
      <c r="AI8" s="18">
        <f aca="true" t="shared" si="15" ref="AI8:AI25">AG8+AH8</f>
        <v>0</v>
      </c>
      <c r="AJ8" s="18">
        <f aca="true" t="shared" si="16" ref="AJ8:AJ21">AH$6*$F8</f>
        <v>0</v>
      </c>
      <c r="AK8" s="18">
        <f aca="true" t="shared" si="17" ref="AK8:AK21">AH$6*$G8</f>
        <v>0</v>
      </c>
      <c r="AL8" s="18"/>
      <c r="AM8" s="18"/>
      <c r="AN8" s="18">
        <f aca="true" t="shared" si="18" ref="AN8:AN25">D8*0.35746/100</f>
        <v>0</v>
      </c>
      <c r="AO8" s="18">
        <f aca="true" t="shared" si="19" ref="AO8:AO25">AM8+AN8</f>
        <v>0</v>
      </c>
      <c r="AP8" s="18">
        <f aca="true" t="shared" si="20" ref="AP8:AP21">AN$6*$F8</f>
        <v>0</v>
      </c>
      <c r="AQ8" s="18">
        <f aca="true" t="shared" si="21" ref="AQ8:AQ21">AN$6*$G8</f>
        <v>0</v>
      </c>
      <c r="AR8" s="18"/>
      <c r="AS8" s="18"/>
      <c r="AT8" s="18">
        <f aca="true" t="shared" si="22" ref="AT8:AT25">D8*0.02612/100</f>
        <v>0</v>
      </c>
      <c r="AU8" s="18">
        <f aca="true" t="shared" si="23" ref="AU8:AU25">AS8+AT8</f>
        <v>0</v>
      </c>
      <c r="AV8" s="18">
        <f aca="true" t="shared" si="24" ref="AV8:AV21">AT$6*$F8</f>
        <v>0</v>
      </c>
      <c r="AW8" s="18">
        <f aca="true" t="shared" si="25" ref="AW8:AW21">AT$6*$G8</f>
        <v>0</v>
      </c>
      <c r="AX8" s="18"/>
      <c r="AY8" s="18"/>
      <c r="AZ8" s="18">
        <f aca="true" t="shared" si="26" ref="AZ8:AZ25">D8*9.58305/100</f>
        <v>0</v>
      </c>
      <c r="BA8" s="18">
        <f aca="true" t="shared" si="27" ref="BA8:BA25">AY8+AZ8</f>
        <v>0</v>
      </c>
      <c r="BB8" s="18">
        <f aca="true" t="shared" si="28" ref="BB8:BB21">AZ$6*$F8</f>
        <v>0</v>
      </c>
      <c r="BC8" s="18">
        <f aca="true" t="shared" si="29" ref="BC8:BC21">AZ$6*$G8</f>
        <v>0</v>
      </c>
      <c r="BD8" s="18"/>
      <c r="BE8" s="18"/>
      <c r="BF8" s="18">
        <f aca="true" t="shared" si="30" ref="BF8:BF25">D8*0.31923/100</f>
        <v>0</v>
      </c>
      <c r="BG8" s="18">
        <f aca="true" t="shared" si="31" ref="BG8:BG25">BE8+BF8</f>
        <v>0</v>
      </c>
      <c r="BH8" s="18">
        <f aca="true" t="shared" si="32" ref="BH8:BH21">BF$6*$F8</f>
        <v>0</v>
      </c>
      <c r="BI8" s="18">
        <f aca="true" t="shared" si="33" ref="BI8:BI21">BF$6*$G8</f>
        <v>0</v>
      </c>
      <c r="BJ8" s="18"/>
      <c r="BK8" s="18"/>
      <c r="BL8" s="18">
        <f aca="true" t="shared" si="34" ref="BL8:BL25">D8*0.03889/100</f>
        <v>0</v>
      </c>
      <c r="BM8" s="18">
        <f aca="true" t="shared" si="35" ref="BM8:BM25">BK8+BL8</f>
        <v>0</v>
      </c>
      <c r="BN8" s="18">
        <f aca="true" t="shared" si="36" ref="BN8:BN21">BL$6*$F8</f>
        <v>0</v>
      </c>
      <c r="BO8" s="18">
        <f aca="true" t="shared" si="37" ref="BO8:BO21">BL$6*$G8</f>
        <v>0</v>
      </c>
      <c r="BP8" s="18"/>
      <c r="BQ8" s="18"/>
      <c r="BR8" s="18">
        <f aca="true" t="shared" si="38" ref="BR8:BR25">D8*8.0735/100</f>
        <v>0</v>
      </c>
      <c r="BS8" s="18">
        <f aca="true" t="shared" si="39" ref="BS8:BS25">BQ8+BR8</f>
        <v>0</v>
      </c>
      <c r="BT8" s="18">
        <f aca="true" t="shared" si="40" ref="BT8:BT21">BR$6*$F8</f>
        <v>0</v>
      </c>
      <c r="BU8" s="18">
        <f aca="true" t="shared" si="41" ref="BU8:BU21">BR$6*$G8</f>
        <v>0</v>
      </c>
      <c r="BV8" s="18"/>
      <c r="BW8" s="18"/>
      <c r="BX8" s="18">
        <f aca="true" t="shared" si="42" ref="BX8:BX25">D8*6.58731/100</f>
        <v>0</v>
      </c>
      <c r="BY8" s="18">
        <f aca="true" t="shared" si="43" ref="BY8:BY25">BW8+BX8</f>
        <v>0</v>
      </c>
      <c r="BZ8" s="18">
        <f aca="true" t="shared" si="44" ref="BZ8:BZ21">BX$6*$F8</f>
        <v>0</v>
      </c>
      <c r="CA8" s="18">
        <f aca="true" t="shared" si="45" ref="CA8:CA21">BX$6*$G8</f>
        <v>0</v>
      </c>
      <c r="CB8" s="18"/>
      <c r="CC8" s="18"/>
      <c r="CD8" s="18">
        <f aca="true" t="shared" si="46" ref="CD8:CD25">D8*15.00275/100</f>
        <v>0</v>
      </c>
      <c r="CE8" s="18">
        <f aca="true" t="shared" si="47" ref="CE8:CE25">CC8+CD8</f>
        <v>0</v>
      </c>
      <c r="CF8" s="18">
        <f aca="true" t="shared" si="48" ref="CF8:CF21">CD$6*$F8</f>
        <v>0</v>
      </c>
      <c r="CG8" s="18">
        <f aca="true" t="shared" si="49" ref="CG8:CG21">CD$6*$G8</f>
        <v>0</v>
      </c>
      <c r="CH8" s="18"/>
      <c r="CI8" s="18"/>
      <c r="CJ8" s="18">
        <f aca="true" t="shared" si="50" ref="CJ8:CJ25">D8*1.63762/100</f>
        <v>0</v>
      </c>
      <c r="CK8" s="18">
        <f aca="true" t="shared" si="51" ref="CK8:CK25">CI8+CJ8</f>
        <v>0</v>
      </c>
      <c r="CL8" s="18">
        <f aca="true" t="shared" si="52" ref="CL8:CL21">CJ$6*$F8</f>
        <v>0</v>
      </c>
      <c r="CM8" s="18">
        <f aca="true" t="shared" si="53" ref="CM8:CM21">CJ$6*$G8</f>
        <v>0</v>
      </c>
      <c r="CN8" s="18"/>
      <c r="CO8" s="18"/>
      <c r="CP8" s="18">
        <f aca="true" t="shared" si="54" ref="CO8:CP25">D8*1.63968/100</f>
        <v>0</v>
      </c>
      <c r="CQ8" s="18">
        <f aca="true" t="shared" si="55" ref="CQ8:CQ25">CO8+CP8</f>
        <v>0</v>
      </c>
      <c r="CR8" s="18">
        <f aca="true" t="shared" si="56" ref="CR8:CR21">CP$6*$F8</f>
        <v>0</v>
      </c>
      <c r="CS8" s="18">
        <f aca="true" t="shared" si="57" ref="CS8:CS21">CP$6*$G8</f>
        <v>0</v>
      </c>
      <c r="CT8" s="18"/>
      <c r="CU8" s="18"/>
      <c r="CV8" s="18">
        <f aca="true" t="shared" si="58" ref="CV8:CV25">D8*0.04623/100</f>
        <v>0</v>
      </c>
      <c r="CW8" s="18">
        <f aca="true" t="shared" si="59" ref="CW8:CW25">CU8+CV8</f>
        <v>0</v>
      </c>
      <c r="CX8" s="18">
        <f aca="true" t="shared" si="60" ref="CX8:CX21">CV$6*$F8</f>
        <v>0</v>
      </c>
      <c r="CY8" s="18">
        <f aca="true" t="shared" si="61" ref="CY8:CY21">CV$6*$G8</f>
        <v>0</v>
      </c>
      <c r="CZ8" s="18"/>
      <c r="DA8" s="18"/>
      <c r="DB8" s="18">
        <f aca="true" t="shared" si="62" ref="DB8:DB25">D8*9.88749/100</f>
        <v>0</v>
      </c>
      <c r="DC8" s="18">
        <f aca="true" t="shared" si="63" ref="DC8:DC25">DA8+DB8</f>
        <v>0</v>
      </c>
      <c r="DD8" s="18">
        <f aca="true" t="shared" si="64" ref="DD8:DD21">DB$6*$F8</f>
        <v>0</v>
      </c>
      <c r="DE8" s="18">
        <f aca="true" t="shared" si="65" ref="DE8:DE21">DB$6*$G8</f>
        <v>0</v>
      </c>
      <c r="DF8" s="18"/>
      <c r="DG8" s="18"/>
      <c r="DH8" s="18">
        <f aca="true" t="shared" si="66" ref="DH8:DH25">D8*0.07581/100</f>
        <v>0</v>
      </c>
      <c r="DI8" s="18">
        <f aca="true" t="shared" si="67" ref="DI8:DI25">DG8+DH8</f>
        <v>0</v>
      </c>
      <c r="DJ8" s="18">
        <f aca="true" t="shared" si="68" ref="DJ8:DJ21">DH$6*$F8</f>
        <v>0</v>
      </c>
      <c r="DK8" s="18">
        <f aca="true" t="shared" si="69" ref="DK8:DK21">DH$6*$G8</f>
        <v>0</v>
      </c>
      <c r="DL8" s="18"/>
      <c r="DM8" s="18"/>
      <c r="DN8" s="18">
        <f aca="true" t="shared" si="70" ref="DN8:DN25">D8*0.63749/100</f>
        <v>0</v>
      </c>
      <c r="DO8" s="18">
        <f aca="true" t="shared" si="71" ref="DO8:DO25">DM8+DN8</f>
        <v>0</v>
      </c>
      <c r="DP8" s="18">
        <f aca="true" t="shared" si="72" ref="DP8:DP21">DN$6*$F8</f>
        <v>0</v>
      </c>
      <c r="DQ8" s="18">
        <f aca="true" t="shared" si="73" ref="DQ8:DQ21">DN$6*$G8</f>
        <v>0</v>
      </c>
      <c r="DR8" s="18"/>
      <c r="DS8" s="18"/>
      <c r="DT8" s="18">
        <f aca="true" t="shared" si="74" ref="DT8:DT25">D8*0.0991/100</f>
        <v>0</v>
      </c>
      <c r="DU8" s="18">
        <f aca="true" t="shared" si="75" ref="DU8:DU25">DS8+DT8</f>
        <v>0</v>
      </c>
      <c r="DV8" s="18">
        <f aca="true" t="shared" si="76" ref="DV8:DV21">DT$6*$F8</f>
        <v>0</v>
      </c>
      <c r="DW8" s="18">
        <f aca="true" t="shared" si="77" ref="DW8:DW21">DT$6*$G8</f>
        <v>0</v>
      </c>
      <c r="DX8" s="18"/>
      <c r="DY8" s="18"/>
      <c r="DZ8" s="18"/>
      <c r="EA8" s="18"/>
      <c r="EB8" s="18"/>
      <c r="EC8" s="18"/>
      <c r="ED8" s="18"/>
    </row>
    <row r="9" spans="1:134" ht="12">
      <c r="A9" s="2">
        <v>41365</v>
      </c>
      <c r="E9" s="19">
        <f t="shared" si="0"/>
        <v>0</v>
      </c>
      <c r="I9" s="25">
        <f>'02A Academic'!C9+'02A Academic'!I9+'02A Academic'!O9+'02A Academic'!U9+'02A Academic'!AA9+'02A Academic'!AG9+'02A Academic'!AM9+'02A Academic'!AS9+'02A Academic'!AY9+'02A Academic'!BE9+'02A Academic'!BK9+'02A Academic'!BQ9+'02A Academic'!BW9+'02A Academic'!CC9+'02A Academic'!CI9+'02A Academic'!CO9+'02A Academic'!CU9+'02A Academic'!DA9+'02A Academic'!DG9+'02A Academic'!DM9+'02A Academic'!DS9+'02A Academic'!DY9+'02A Academic'!EE9+'02A Academic'!EK9</f>
        <v>0</v>
      </c>
      <c r="J9" s="25">
        <f>'02A Academic'!D9+'02A Academic'!J9+'02A Academic'!P9+'02A Academic'!V9+'02A Academic'!AB9+'02A Academic'!AH9+'02A Academic'!AN9+'02A Academic'!AT9+'02A Academic'!AZ9+'02A Academic'!BF9+'02A Academic'!BL9+'02A Academic'!BR9+'02A Academic'!BX9+'02A Academic'!CD9+'02A Academic'!CJ9+'02A Academic'!CP9+'02A Academic'!CV9+'02A Academic'!DB9+'02A Academic'!DH9+'02A Academic'!DN9+'02A Academic'!DT9+'02A Academic'!DZ9+'02A Academic'!EF9+'02A Academic'!EL9</f>
        <v>0</v>
      </c>
      <c r="K9" s="19">
        <f t="shared" si="1"/>
        <v>0</v>
      </c>
      <c r="L9" s="25">
        <f>'02A Academic'!F9+'02A Academic'!L9+'02A Academic'!R9+'02A Academic'!X9+'02A Academic'!AD9+'02A Academic'!AJ9+'02A Academic'!AP9+'02A Academic'!AV9+'02A Academic'!BB9+'02A Academic'!BH9+'02A Academic'!BN9+'02A Academic'!BT9+'02A Academic'!BZ9+'02A Academic'!CF9+'02A Academic'!CL9+'02A Academic'!CR9+'02A Academic'!CX9+'02A Academic'!DD9+'02A Academic'!DJ9+'02A Academic'!DP9+'02A Academic'!DV9+'02A Academic'!EB9+'02A Academic'!EH9+'02A Academic'!EN9</f>
        <v>0</v>
      </c>
      <c r="M9" s="25">
        <f>'02A Academic'!G9+'02A Academic'!M9+'02A Academic'!S9+'02A Academic'!Y9+'02A Academic'!AE9+'02A Academic'!AK9+'02A Academic'!AQ9+'02A Academic'!AW9+'02A Academic'!BC9+'02A Academic'!BI9+'02A Academic'!BO9+'02A Academic'!BU9+'02A Academic'!CA9+'02A Academic'!CG9+'02A Academic'!CM9+'02A Academic'!CS9+'02A Academic'!CY9+'02A Academic'!DE9+'02A Academic'!DK9+'02A Academic'!DQ9+'02A Academic'!DW9+'02A Academic'!EC9+'02A Academic'!EI9+'02A Academic'!EO9</f>
        <v>0</v>
      </c>
      <c r="O9" s="18">
        <f aca="true" t="shared" si="78" ref="O9:O25">U9+AA9+AG9+AM9+AS9+AY9+BE9+BK9+BQ9+BW9+CC9+CI9+CO9+CU9+DA9+DG9+DM9+DS9+DY9</f>
        <v>0</v>
      </c>
      <c r="P9" s="18">
        <f t="shared" si="2"/>
        <v>0</v>
      </c>
      <c r="Q9" s="18">
        <f t="shared" si="3"/>
        <v>0</v>
      </c>
      <c r="R9" s="18">
        <f t="shared" si="4"/>
        <v>0</v>
      </c>
      <c r="S9" s="18">
        <f t="shared" si="5"/>
        <v>0</v>
      </c>
      <c r="U9" s="18">
        <f aca="true" t="shared" si="79" ref="U9:U23">C9*0.02074/100</f>
        <v>0</v>
      </c>
      <c r="V9" s="18">
        <f t="shared" si="6"/>
        <v>0</v>
      </c>
      <c r="W9" s="18">
        <f t="shared" si="7"/>
        <v>0</v>
      </c>
      <c r="X9" s="18">
        <f t="shared" si="8"/>
        <v>0</v>
      </c>
      <c r="Y9" s="18">
        <f t="shared" si="9"/>
        <v>0</v>
      </c>
      <c r="Z9" s="18"/>
      <c r="AA9" s="18">
        <f aca="true" t="shared" si="80" ref="AA9:AA23">C9*10.97811/100</f>
        <v>0</v>
      </c>
      <c r="AB9" s="18">
        <f t="shared" si="10"/>
        <v>0</v>
      </c>
      <c r="AC9" s="18">
        <f t="shared" si="11"/>
        <v>0</v>
      </c>
      <c r="AD9" s="18">
        <f t="shared" si="12"/>
        <v>0</v>
      </c>
      <c r="AE9" s="18">
        <f t="shared" si="13"/>
        <v>0</v>
      </c>
      <c r="AF9" s="18"/>
      <c r="AG9" s="18">
        <f aca="true" t="shared" si="81" ref="AG9:AG25">C9*7.7308/100</f>
        <v>0</v>
      </c>
      <c r="AH9" s="18">
        <f t="shared" si="14"/>
        <v>0</v>
      </c>
      <c r="AI9" s="18">
        <f t="shared" si="15"/>
        <v>0</v>
      </c>
      <c r="AJ9" s="18">
        <f t="shared" si="16"/>
        <v>0</v>
      </c>
      <c r="AK9" s="18">
        <f t="shared" si="17"/>
        <v>0</v>
      </c>
      <c r="AL9" s="18"/>
      <c r="AM9" s="18">
        <f aca="true" t="shared" si="82" ref="AM9:AM25">C9*0.35746/100</f>
        <v>0</v>
      </c>
      <c r="AN9" s="18">
        <f t="shared" si="18"/>
        <v>0</v>
      </c>
      <c r="AO9" s="18">
        <f t="shared" si="19"/>
        <v>0</v>
      </c>
      <c r="AP9" s="18">
        <f t="shared" si="20"/>
        <v>0</v>
      </c>
      <c r="AQ9" s="18">
        <f t="shared" si="21"/>
        <v>0</v>
      </c>
      <c r="AR9" s="18"/>
      <c r="AS9" s="18">
        <f aca="true" t="shared" si="83" ref="AS9:AS25">C9*0.02612/100</f>
        <v>0</v>
      </c>
      <c r="AT9" s="18">
        <f t="shared" si="22"/>
        <v>0</v>
      </c>
      <c r="AU9" s="18">
        <f t="shared" si="23"/>
        <v>0</v>
      </c>
      <c r="AV9" s="18">
        <f t="shared" si="24"/>
        <v>0</v>
      </c>
      <c r="AW9" s="18">
        <f t="shared" si="25"/>
        <v>0</v>
      </c>
      <c r="AX9" s="18"/>
      <c r="AY9" s="18">
        <f aca="true" t="shared" si="84" ref="AY9:AY25">C9*9.58305/100</f>
        <v>0</v>
      </c>
      <c r="AZ9" s="18">
        <f t="shared" si="26"/>
        <v>0</v>
      </c>
      <c r="BA9" s="18">
        <f t="shared" si="27"/>
        <v>0</v>
      </c>
      <c r="BB9" s="18">
        <f t="shared" si="28"/>
        <v>0</v>
      </c>
      <c r="BC9" s="18">
        <f t="shared" si="29"/>
        <v>0</v>
      </c>
      <c r="BD9" s="18"/>
      <c r="BE9" s="18">
        <f aca="true" t="shared" si="85" ref="BE9:BE25">C9*0.31923/100</f>
        <v>0</v>
      </c>
      <c r="BF9" s="18">
        <f t="shared" si="30"/>
        <v>0</v>
      </c>
      <c r="BG9" s="18">
        <f t="shared" si="31"/>
        <v>0</v>
      </c>
      <c r="BH9" s="18">
        <f t="shared" si="32"/>
        <v>0</v>
      </c>
      <c r="BI9" s="18">
        <f t="shared" si="33"/>
        <v>0</v>
      </c>
      <c r="BJ9" s="18"/>
      <c r="BK9" s="18">
        <f aca="true" t="shared" si="86" ref="BK9:BK25">C9*0.03889/100</f>
        <v>0</v>
      </c>
      <c r="BL9" s="18">
        <f t="shared" si="34"/>
        <v>0</v>
      </c>
      <c r="BM9" s="18">
        <f t="shared" si="35"/>
        <v>0</v>
      </c>
      <c r="BN9" s="18">
        <f t="shared" si="36"/>
        <v>0</v>
      </c>
      <c r="BO9" s="18">
        <f t="shared" si="37"/>
        <v>0</v>
      </c>
      <c r="BP9" s="18"/>
      <c r="BQ9" s="18">
        <f aca="true" t="shared" si="87" ref="BQ9:BQ25">C9*8.0735/100</f>
        <v>0</v>
      </c>
      <c r="BR9" s="18">
        <f t="shared" si="38"/>
        <v>0</v>
      </c>
      <c r="BS9" s="18">
        <f t="shared" si="39"/>
        <v>0</v>
      </c>
      <c r="BT9" s="18">
        <f t="shared" si="40"/>
        <v>0</v>
      </c>
      <c r="BU9" s="18">
        <f t="shared" si="41"/>
        <v>0</v>
      </c>
      <c r="BV9" s="18"/>
      <c r="BW9" s="18">
        <f aca="true" t="shared" si="88" ref="BW9:BW25">C9*6.58731/100</f>
        <v>0</v>
      </c>
      <c r="BX9" s="18">
        <f t="shared" si="42"/>
        <v>0</v>
      </c>
      <c r="BY9" s="18">
        <f t="shared" si="43"/>
        <v>0</v>
      </c>
      <c r="BZ9" s="18">
        <f t="shared" si="44"/>
        <v>0</v>
      </c>
      <c r="CA9" s="18">
        <f t="shared" si="45"/>
        <v>0</v>
      </c>
      <c r="CB9" s="18"/>
      <c r="CC9" s="18">
        <f aca="true" t="shared" si="89" ref="CC9:CC25">C9*15.00275/100</f>
        <v>0</v>
      </c>
      <c r="CD9" s="18">
        <f t="shared" si="46"/>
        <v>0</v>
      </c>
      <c r="CE9" s="18">
        <f t="shared" si="47"/>
        <v>0</v>
      </c>
      <c r="CF9" s="18">
        <f t="shared" si="48"/>
        <v>0</v>
      </c>
      <c r="CG9" s="18">
        <f t="shared" si="49"/>
        <v>0</v>
      </c>
      <c r="CH9" s="18"/>
      <c r="CI9" s="18">
        <f aca="true" t="shared" si="90" ref="CI9:CI25">C9*1.63762/100</f>
        <v>0</v>
      </c>
      <c r="CJ9" s="18">
        <f t="shared" si="50"/>
        <v>0</v>
      </c>
      <c r="CK9" s="18">
        <f t="shared" si="51"/>
        <v>0</v>
      </c>
      <c r="CL9" s="18">
        <f t="shared" si="52"/>
        <v>0</v>
      </c>
      <c r="CM9" s="18">
        <f t="shared" si="53"/>
        <v>0</v>
      </c>
      <c r="CN9" s="18"/>
      <c r="CO9" s="18">
        <f t="shared" si="54"/>
        <v>0</v>
      </c>
      <c r="CP9" s="18">
        <f t="shared" si="54"/>
        <v>0</v>
      </c>
      <c r="CQ9" s="18">
        <f t="shared" si="55"/>
        <v>0</v>
      </c>
      <c r="CR9" s="18">
        <f t="shared" si="56"/>
        <v>0</v>
      </c>
      <c r="CS9" s="18">
        <f t="shared" si="57"/>
        <v>0</v>
      </c>
      <c r="CT9" s="18"/>
      <c r="CU9" s="18">
        <f aca="true" t="shared" si="91" ref="CU9:CU25">C9*0.04623/100</f>
        <v>0</v>
      </c>
      <c r="CV9" s="18">
        <f t="shared" si="58"/>
        <v>0</v>
      </c>
      <c r="CW9" s="18">
        <f t="shared" si="59"/>
        <v>0</v>
      </c>
      <c r="CX9" s="18">
        <f t="shared" si="60"/>
        <v>0</v>
      </c>
      <c r="CY9" s="18">
        <f t="shared" si="61"/>
        <v>0</v>
      </c>
      <c r="CZ9" s="18"/>
      <c r="DA9" s="18">
        <f aca="true" t="shared" si="92" ref="DA9:DA25">C9*9.88749/100</f>
        <v>0</v>
      </c>
      <c r="DB9" s="18">
        <f t="shared" si="62"/>
        <v>0</v>
      </c>
      <c r="DC9" s="18">
        <f t="shared" si="63"/>
        <v>0</v>
      </c>
      <c r="DD9" s="18">
        <f t="shared" si="64"/>
        <v>0</v>
      </c>
      <c r="DE9" s="18">
        <f t="shared" si="65"/>
        <v>0</v>
      </c>
      <c r="DF9" s="18"/>
      <c r="DG9" s="18">
        <f aca="true" t="shared" si="93" ref="DG9:DG25">C9*0.07581/100</f>
        <v>0</v>
      </c>
      <c r="DH9" s="18">
        <f t="shared" si="66"/>
        <v>0</v>
      </c>
      <c r="DI9" s="18">
        <f t="shared" si="67"/>
        <v>0</v>
      </c>
      <c r="DJ9" s="18">
        <f t="shared" si="68"/>
        <v>0</v>
      </c>
      <c r="DK9" s="18">
        <f t="shared" si="69"/>
        <v>0</v>
      </c>
      <c r="DL9" s="18"/>
      <c r="DM9" s="18">
        <f aca="true" t="shared" si="94" ref="DM9:DM25">C9*0.63749/100</f>
        <v>0</v>
      </c>
      <c r="DN9" s="18">
        <f t="shared" si="70"/>
        <v>0</v>
      </c>
      <c r="DO9" s="18">
        <f t="shared" si="71"/>
        <v>0</v>
      </c>
      <c r="DP9" s="18">
        <f t="shared" si="72"/>
        <v>0</v>
      </c>
      <c r="DQ9" s="18">
        <f t="shared" si="73"/>
        <v>0</v>
      </c>
      <c r="DR9" s="18"/>
      <c r="DS9" s="18">
        <f aca="true" t="shared" si="95" ref="DS9:DS25">C9*0.0991/100</f>
        <v>0</v>
      </c>
      <c r="DT9" s="18">
        <f t="shared" si="74"/>
        <v>0</v>
      </c>
      <c r="DU9" s="18">
        <f t="shared" si="75"/>
        <v>0</v>
      </c>
      <c r="DV9" s="18">
        <f t="shared" si="76"/>
        <v>0</v>
      </c>
      <c r="DW9" s="18">
        <f t="shared" si="77"/>
        <v>0</v>
      </c>
      <c r="DX9" s="18"/>
      <c r="DY9" s="18"/>
      <c r="DZ9" s="18"/>
      <c r="EA9" s="18"/>
      <c r="EB9" s="18"/>
      <c r="EC9" s="18"/>
      <c r="ED9" s="18"/>
    </row>
    <row r="10" spans="1:134" ht="12">
      <c r="A10" s="2">
        <v>41548</v>
      </c>
      <c r="B10" s="11"/>
      <c r="E10" s="19">
        <f t="shared" si="0"/>
        <v>0</v>
      </c>
      <c r="I10" s="25">
        <f>'02A Academic'!C10+'02A Academic'!I10+'02A Academic'!O10+'02A Academic'!U10+'02A Academic'!AA10+'02A Academic'!AG10+'02A Academic'!AM10+'02A Academic'!AS10+'02A Academic'!AY10+'02A Academic'!BE10+'02A Academic'!BK10+'02A Academic'!BQ10+'02A Academic'!BW10+'02A Academic'!CC10+'02A Academic'!CI10+'02A Academic'!CO10+'02A Academic'!CU10+'02A Academic'!DA10+'02A Academic'!DG10+'02A Academic'!DM10+'02A Academic'!DS10+'02A Academic'!DY10+'02A Academic'!EE10+'02A Academic'!EK10</f>
        <v>0</v>
      </c>
      <c r="J10" s="25">
        <f>'02A Academic'!D10+'02A Academic'!J10+'02A Academic'!P10+'02A Academic'!V10+'02A Academic'!AB10+'02A Academic'!AH10+'02A Academic'!AN10+'02A Academic'!AT10+'02A Academic'!AZ10+'02A Academic'!BF10+'02A Academic'!BL10+'02A Academic'!BR10+'02A Academic'!BX10+'02A Academic'!CD10+'02A Academic'!CJ10+'02A Academic'!CP10+'02A Academic'!CV10+'02A Academic'!DB10+'02A Academic'!DH10+'02A Academic'!DN10+'02A Academic'!DT10+'02A Academic'!DZ10+'02A Academic'!EF10+'02A Academic'!EL10</f>
        <v>0</v>
      </c>
      <c r="K10" s="19">
        <f t="shared" si="1"/>
        <v>0</v>
      </c>
      <c r="L10" s="25">
        <f>'02A Academic'!F10+'02A Academic'!L10+'02A Academic'!R10+'02A Academic'!X10+'02A Academic'!AD10+'02A Academic'!AJ10+'02A Academic'!AP10+'02A Academic'!AV10+'02A Academic'!BB10+'02A Academic'!BH10+'02A Academic'!BN10+'02A Academic'!BT10+'02A Academic'!BZ10+'02A Academic'!CF10+'02A Academic'!CL10+'02A Academic'!CR10+'02A Academic'!CX10+'02A Academic'!DD10+'02A Academic'!DJ10+'02A Academic'!DP10+'02A Academic'!DV10+'02A Academic'!EB10+'02A Academic'!EH10+'02A Academic'!EN10</f>
        <v>0</v>
      </c>
      <c r="M10" s="25">
        <f>'02A Academic'!G10+'02A Academic'!M10+'02A Academic'!S10+'02A Academic'!Y10+'02A Academic'!AE10+'02A Academic'!AK10+'02A Academic'!AQ10+'02A Academic'!AW10+'02A Academic'!BC10+'02A Academic'!BI10+'02A Academic'!BO10+'02A Academic'!BU10+'02A Academic'!CA10+'02A Academic'!CG10+'02A Academic'!CM10+'02A Academic'!CS10+'02A Academic'!CY10+'02A Academic'!DE10+'02A Academic'!DK10+'02A Academic'!DQ10+'02A Academic'!DW10+'02A Academic'!EC10+'02A Academic'!EI10+'02A Academic'!EO10</f>
        <v>0</v>
      </c>
      <c r="N10" s="11"/>
      <c r="O10" s="18"/>
      <c r="P10" s="18">
        <f t="shared" si="2"/>
        <v>0</v>
      </c>
      <c r="Q10" s="18">
        <f t="shared" si="3"/>
        <v>0</v>
      </c>
      <c r="R10" s="18">
        <f t="shared" si="4"/>
        <v>0</v>
      </c>
      <c r="S10" s="18">
        <f t="shared" si="5"/>
        <v>0</v>
      </c>
      <c r="T10" s="11"/>
      <c r="U10" s="18"/>
      <c r="V10" s="18">
        <f t="shared" si="6"/>
        <v>0</v>
      </c>
      <c r="W10" s="18">
        <f t="shared" si="7"/>
        <v>0</v>
      </c>
      <c r="X10" s="18">
        <f t="shared" si="8"/>
        <v>0</v>
      </c>
      <c r="Y10" s="18">
        <f t="shared" si="9"/>
        <v>0</v>
      </c>
      <c r="Z10" s="18"/>
      <c r="AA10" s="18"/>
      <c r="AB10" s="18">
        <f t="shared" si="10"/>
        <v>0</v>
      </c>
      <c r="AC10" s="18">
        <f t="shared" si="11"/>
        <v>0</v>
      </c>
      <c r="AD10" s="18">
        <f t="shared" si="12"/>
        <v>0</v>
      </c>
      <c r="AE10" s="18">
        <f t="shared" si="13"/>
        <v>0</v>
      </c>
      <c r="AF10" s="18"/>
      <c r="AG10" s="18"/>
      <c r="AH10" s="18">
        <f t="shared" si="14"/>
        <v>0</v>
      </c>
      <c r="AI10" s="18">
        <f t="shared" si="15"/>
        <v>0</v>
      </c>
      <c r="AJ10" s="18">
        <f t="shared" si="16"/>
        <v>0</v>
      </c>
      <c r="AK10" s="18">
        <f t="shared" si="17"/>
        <v>0</v>
      </c>
      <c r="AL10" s="18"/>
      <c r="AM10" s="18"/>
      <c r="AN10" s="18">
        <f t="shared" si="18"/>
        <v>0</v>
      </c>
      <c r="AO10" s="18">
        <f t="shared" si="19"/>
        <v>0</v>
      </c>
      <c r="AP10" s="18">
        <f t="shared" si="20"/>
        <v>0</v>
      </c>
      <c r="AQ10" s="18">
        <f t="shared" si="21"/>
        <v>0</v>
      </c>
      <c r="AR10" s="18"/>
      <c r="AS10" s="18"/>
      <c r="AT10" s="18">
        <f t="shared" si="22"/>
        <v>0</v>
      </c>
      <c r="AU10" s="18">
        <f t="shared" si="23"/>
        <v>0</v>
      </c>
      <c r="AV10" s="18">
        <f t="shared" si="24"/>
        <v>0</v>
      </c>
      <c r="AW10" s="18">
        <f t="shared" si="25"/>
        <v>0</v>
      </c>
      <c r="AX10" s="18"/>
      <c r="AY10" s="18"/>
      <c r="AZ10" s="18">
        <f t="shared" si="26"/>
        <v>0</v>
      </c>
      <c r="BA10" s="18">
        <f t="shared" si="27"/>
        <v>0</v>
      </c>
      <c r="BB10" s="18">
        <f t="shared" si="28"/>
        <v>0</v>
      </c>
      <c r="BC10" s="18">
        <f t="shared" si="29"/>
        <v>0</v>
      </c>
      <c r="BD10" s="18"/>
      <c r="BE10" s="18"/>
      <c r="BF10" s="18">
        <f t="shared" si="30"/>
        <v>0</v>
      </c>
      <c r="BG10" s="18">
        <f t="shared" si="31"/>
        <v>0</v>
      </c>
      <c r="BH10" s="18">
        <f t="shared" si="32"/>
        <v>0</v>
      </c>
      <c r="BI10" s="18">
        <f t="shared" si="33"/>
        <v>0</v>
      </c>
      <c r="BJ10" s="18"/>
      <c r="BK10" s="18"/>
      <c r="BL10" s="18">
        <f t="shared" si="34"/>
        <v>0</v>
      </c>
      <c r="BM10" s="18">
        <f t="shared" si="35"/>
        <v>0</v>
      </c>
      <c r="BN10" s="18">
        <f t="shared" si="36"/>
        <v>0</v>
      </c>
      <c r="BO10" s="18">
        <f t="shared" si="37"/>
        <v>0</v>
      </c>
      <c r="BP10" s="18"/>
      <c r="BQ10" s="18"/>
      <c r="BR10" s="18">
        <f t="shared" si="38"/>
        <v>0</v>
      </c>
      <c r="BS10" s="18">
        <f t="shared" si="39"/>
        <v>0</v>
      </c>
      <c r="BT10" s="18">
        <f t="shared" si="40"/>
        <v>0</v>
      </c>
      <c r="BU10" s="18">
        <f t="shared" si="41"/>
        <v>0</v>
      </c>
      <c r="BV10" s="18"/>
      <c r="BW10" s="18"/>
      <c r="BX10" s="18">
        <f t="shared" si="42"/>
        <v>0</v>
      </c>
      <c r="BY10" s="18">
        <f t="shared" si="43"/>
        <v>0</v>
      </c>
      <c r="BZ10" s="18">
        <f t="shared" si="44"/>
        <v>0</v>
      </c>
      <c r="CA10" s="18">
        <f t="shared" si="45"/>
        <v>0</v>
      </c>
      <c r="CB10" s="18"/>
      <c r="CC10" s="18"/>
      <c r="CD10" s="18">
        <f t="shared" si="46"/>
        <v>0</v>
      </c>
      <c r="CE10" s="18">
        <f t="shared" si="47"/>
        <v>0</v>
      </c>
      <c r="CF10" s="18">
        <f t="shared" si="48"/>
        <v>0</v>
      </c>
      <c r="CG10" s="18">
        <f t="shared" si="49"/>
        <v>0</v>
      </c>
      <c r="CH10" s="18"/>
      <c r="CI10" s="18"/>
      <c r="CJ10" s="18">
        <f t="shared" si="50"/>
        <v>0</v>
      </c>
      <c r="CK10" s="18">
        <f t="shared" si="51"/>
        <v>0</v>
      </c>
      <c r="CL10" s="18">
        <f t="shared" si="52"/>
        <v>0</v>
      </c>
      <c r="CM10" s="18">
        <f t="shared" si="53"/>
        <v>0</v>
      </c>
      <c r="CN10" s="18"/>
      <c r="CO10" s="18"/>
      <c r="CP10" s="18">
        <f t="shared" si="54"/>
        <v>0</v>
      </c>
      <c r="CQ10" s="18">
        <f t="shared" si="55"/>
        <v>0</v>
      </c>
      <c r="CR10" s="18">
        <f t="shared" si="56"/>
        <v>0</v>
      </c>
      <c r="CS10" s="18">
        <f t="shared" si="57"/>
        <v>0</v>
      </c>
      <c r="CT10" s="18"/>
      <c r="CU10" s="18"/>
      <c r="CV10" s="18">
        <f t="shared" si="58"/>
        <v>0</v>
      </c>
      <c r="CW10" s="18">
        <f t="shared" si="59"/>
        <v>0</v>
      </c>
      <c r="CX10" s="18">
        <f t="shared" si="60"/>
        <v>0</v>
      </c>
      <c r="CY10" s="18">
        <f t="shared" si="61"/>
        <v>0</v>
      </c>
      <c r="CZ10" s="18"/>
      <c r="DA10" s="18"/>
      <c r="DB10" s="18">
        <f t="shared" si="62"/>
        <v>0</v>
      </c>
      <c r="DC10" s="18">
        <f t="shared" si="63"/>
        <v>0</v>
      </c>
      <c r="DD10" s="18">
        <f t="shared" si="64"/>
        <v>0</v>
      </c>
      <c r="DE10" s="18">
        <f t="shared" si="65"/>
        <v>0</v>
      </c>
      <c r="DF10" s="18"/>
      <c r="DG10" s="18"/>
      <c r="DH10" s="18">
        <f t="shared" si="66"/>
        <v>0</v>
      </c>
      <c r="DI10" s="18">
        <f t="shared" si="67"/>
        <v>0</v>
      </c>
      <c r="DJ10" s="18">
        <f t="shared" si="68"/>
        <v>0</v>
      </c>
      <c r="DK10" s="18">
        <f t="shared" si="69"/>
        <v>0</v>
      </c>
      <c r="DL10" s="18"/>
      <c r="DM10" s="18"/>
      <c r="DN10" s="18">
        <f t="shared" si="70"/>
        <v>0</v>
      </c>
      <c r="DO10" s="18">
        <f t="shared" si="71"/>
        <v>0</v>
      </c>
      <c r="DP10" s="18">
        <f t="shared" si="72"/>
        <v>0</v>
      </c>
      <c r="DQ10" s="18">
        <f t="shared" si="73"/>
        <v>0</v>
      </c>
      <c r="DR10" s="18"/>
      <c r="DS10" s="18"/>
      <c r="DT10" s="18">
        <f t="shared" si="74"/>
        <v>0</v>
      </c>
      <c r="DU10" s="18">
        <f t="shared" si="75"/>
        <v>0</v>
      </c>
      <c r="DV10" s="18">
        <f t="shared" si="76"/>
        <v>0</v>
      </c>
      <c r="DW10" s="18">
        <f t="shared" si="77"/>
        <v>0</v>
      </c>
      <c r="DX10" s="18"/>
      <c r="DY10" s="18"/>
      <c r="DZ10" s="18"/>
      <c r="EA10" s="18"/>
      <c r="EB10" s="18"/>
      <c r="EC10" s="18"/>
      <c r="ED10" s="18"/>
    </row>
    <row r="11" spans="1:134" ht="12">
      <c r="A11" s="2">
        <v>41730</v>
      </c>
      <c r="E11" s="19">
        <f t="shared" si="0"/>
        <v>0</v>
      </c>
      <c r="I11" s="25">
        <f>'02A Academic'!C11+'02A Academic'!I11+'02A Academic'!O11+'02A Academic'!U11+'02A Academic'!AA11+'02A Academic'!AG11+'02A Academic'!AM11+'02A Academic'!AS11+'02A Academic'!AY11+'02A Academic'!BE11+'02A Academic'!BK11+'02A Academic'!BQ11+'02A Academic'!BW11+'02A Academic'!CC11+'02A Academic'!CI11+'02A Academic'!CO11+'02A Academic'!CU11+'02A Academic'!DA11+'02A Academic'!DG11+'02A Academic'!DM11+'02A Academic'!DS11+'02A Academic'!DY11+'02A Academic'!EE11+'02A Academic'!EK11</f>
        <v>0</v>
      </c>
      <c r="J11" s="25">
        <f>'02A Academic'!D11+'02A Academic'!J11+'02A Academic'!P11+'02A Academic'!V11+'02A Academic'!AB11+'02A Academic'!AH11+'02A Academic'!AN11+'02A Academic'!AT11+'02A Academic'!AZ11+'02A Academic'!BF11+'02A Academic'!BL11+'02A Academic'!BR11+'02A Academic'!BX11+'02A Academic'!CD11+'02A Academic'!CJ11+'02A Academic'!CP11+'02A Academic'!CV11+'02A Academic'!DB11+'02A Academic'!DH11+'02A Academic'!DN11+'02A Academic'!DT11+'02A Academic'!DZ11+'02A Academic'!EF11+'02A Academic'!EL11</f>
        <v>0</v>
      </c>
      <c r="K11" s="19">
        <f t="shared" si="1"/>
        <v>0</v>
      </c>
      <c r="L11" s="25">
        <f>'02A Academic'!F11+'02A Academic'!L11+'02A Academic'!R11+'02A Academic'!X11+'02A Academic'!AD11+'02A Academic'!AJ11+'02A Academic'!AP11+'02A Academic'!AV11+'02A Academic'!BB11+'02A Academic'!BH11+'02A Academic'!BN11+'02A Academic'!BT11+'02A Academic'!BZ11+'02A Academic'!CF11+'02A Academic'!CL11+'02A Academic'!CR11+'02A Academic'!CX11+'02A Academic'!DD11+'02A Academic'!DJ11+'02A Academic'!DP11+'02A Academic'!DV11+'02A Academic'!EB11+'02A Academic'!EH11+'02A Academic'!EN11</f>
        <v>0</v>
      </c>
      <c r="M11" s="25">
        <f>'02A Academic'!G11+'02A Academic'!M11+'02A Academic'!S11+'02A Academic'!Y11+'02A Academic'!AE11+'02A Academic'!AK11+'02A Academic'!AQ11+'02A Academic'!AW11+'02A Academic'!BC11+'02A Academic'!BI11+'02A Academic'!BO11+'02A Academic'!BU11+'02A Academic'!CA11+'02A Academic'!CG11+'02A Academic'!CM11+'02A Academic'!CS11+'02A Academic'!CY11+'02A Academic'!DE11+'02A Academic'!DK11+'02A Academic'!DQ11+'02A Academic'!DW11+'02A Academic'!EC11+'02A Academic'!EI11+'02A Academic'!EO11</f>
        <v>0</v>
      </c>
      <c r="O11" s="18">
        <f t="shared" si="78"/>
        <v>0</v>
      </c>
      <c r="P11" s="18">
        <f t="shared" si="2"/>
        <v>0</v>
      </c>
      <c r="Q11" s="18">
        <f t="shared" si="3"/>
        <v>0</v>
      </c>
      <c r="R11" s="18">
        <f t="shared" si="4"/>
        <v>0</v>
      </c>
      <c r="S11" s="18">
        <f t="shared" si="5"/>
        <v>0</v>
      </c>
      <c r="U11" s="18">
        <f t="shared" si="79"/>
        <v>0</v>
      </c>
      <c r="V11" s="18">
        <f t="shared" si="6"/>
        <v>0</v>
      </c>
      <c r="W11" s="18">
        <f t="shared" si="7"/>
        <v>0</v>
      </c>
      <c r="X11" s="18">
        <f t="shared" si="8"/>
        <v>0</v>
      </c>
      <c r="Y11" s="18">
        <f t="shared" si="9"/>
        <v>0</v>
      </c>
      <c r="Z11" s="18"/>
      <c r="AA11" s="18">
        <f t="shared" si="80"/>
        <v>0</v>
      </c>
      <c r="AB11" s="18">
        <f t="shared" si="10"/>
        <v>0</v>
      </c>
      <c r="AC11" s="18">
        <f t="shared" si="11"/>
        <v>0</v>
      </c>
      <c r="AD11" s="18">
        <f t="shared" si="12"/>
        <v>0</v>
      </c>
      <c r="AE11" s="18">
        <f t="shared" si="13"/>
        <v>0</v>
      </c>
      <c r="AF11" s="18"/>
      <c r="AG11" s="18">
        <f t="shared" si="81"/>
        <v>0</v>
      </c>
      <c r="AH11" s="18">
        <f t="shared" si="14"/>
        <v>0</v>
      </c>
      <c r="AI11" s="18">
        <f t="shared" si="15"/>
        <v>0</v>
      </c>
      <c r="AJ11" s="18">
        <f t="shared" si="16"/>
        <v>0</v>
      </c>
      <c r="AK11" s="18">
        <f t="shared" si="17"/>
        <v>0</v>
      </c>
      <c r="AL11" s="18"/>
      <c r="AM11" s="18">
        <f t="shared" si="82"/>
        <v>0</v>
      </c>
      <c r="AN11" s="18">
        <f t="shared" si="18"/>
        <v>0</v>
      </c>
      <c r="AO11" s="18">
        <f t="shared" si="19"/>
        <v>0</v>
      </c>
      <c r="AP11" s="18">
        <f t="shared" si="20"/>
        <v>0</v>
      </c>
      <c r="AQ11" s="18">
        <f t="shared" si="21"/>
        <v>0</v>
      </c>
      <c r="AR11" s="18"/>
      <c r="AS11" s="18">
        <f t="shared" si="83"/>
        <v>0</v>
      </c>
      <c r="AT11" s="18">
        <f t="shared" si="22"/>
        <v>0</v>
      </c>
      <c r="AU11" s="18">
        <f t="shared" si="23"/>
        <v>0</v>
      </c>
      <c r="AV11" s="18">
        <f t="shared" si="24"/>
        <v>0</v>
      </c>
      <c r="AW11" s="18">
        <f t="shared" si="25"/>
        <v>0</v>
      </c>
      <c r="AX11" s="18"/>
      <c r="AY11" s="18">
        <f t="shared" si="84"/>
        <v>0</v>
      </c>
      <c r="AZ11" s="18">
        <f t="shared" si="26"/>
        <v>0</v>
      </c>
      <c r="BA11" s="18">
        <f t="shared" si="27"/>
        <v>0</v>
      </c>
      <c r="BB11" s="18">
        <f t="shared" si="28"/>
        <v>0</v>
      </c>
      <c r="BC11" s="18">
        <f t="shared" si="29"/>
        <v>0</v>
      </c>
      <c r="BD11" s="18"/>
      <c r="BE11" s="18">
        <f t="shared" si="85"/>
        <v>0</v>
      </c>
      <c r="BF11" s="18">
        <f t="shared" si="30"/>
        <v>0</v>
      </c>
      <c r="BG11" s="18">
        <f t="shared" si="31"/>
        <v>0</v>
      </c>
      <c r="BH11" s="18">
        <f t="shared" si="32"/>
        <v>0</v>
      </c>
      <c r="BI11" s="18">
        <f t="shared" si="33"/>
        <v>0</v>
      </c>
      <c r="BJ11" s="18"/>
      <c r="BK11" s="18">
        <f t="shared" si="86"/>
        <v>0</v>
      </c>
      <c r="BL11" s="18">
        <f t="shared" si="34"/>
        <v>0</v>
      </c>
      <c r="BM11" s="18">
        <f t="shared" si="35"/>
        <v>0</v>
      </c>
      <c r="BN11" s="18">
        <f t="shared" si="36"/>
        <v>0</v>
      </c>
      <c r="BO11" s="18">
        <f t="shared" si="37"/>
        <v>0</v>
      </c>
      <c r="BP11" s="18"/>
      <c r="BQ11" s="18">
        <f t="shared" si="87"/>
        <v>0</v>
      </c>
      <c r="BR11" s="18">
        <f t="shared" si="38"/>
        <v>0</v>
      </c>
      <c r="BS11" s="18">
        <f t="shared" si="39"/>
        <v>0</v>
      </c>
      <c r="BT11" s="18">
        <f t="shared" si="40"/>
        <v>0</v>
      </c>
      <c r="BU11" s="18">
        <f t="shared" si="41"/>
        <v>0</v>
      </c>
      <c r="BV11" s="18"/>
      <c r="BW11" s="18">
        <f t="shared" si="88"/>
        <v>0</v>
      </c>
      <c r="BX11" s="18">
        <f t="shared" si="42"/>
        <v>0</v>
      </c>
      <c r="BY11" s="18">
        <f t="shared" si="43"/>
        <v>0</v>
      </c>
      <c r="BZ11" s="18">
        <f t="shared" si="44"/>
        <v>0</v>
      </c>
      <c r="CA11" s="18">
        <f t="shared" si="45"/>
        <v>0</v>
      </c>
      <c r="CB11" s="18"/>
      <c r="CC11" s="18">
        <f t="shared" si="89"/>
        <v>0</v>
      </c>
      <c r="CD11" s="18">
        <f t="shared" si="46"/>
        <v>0</v>
      </c>
      <c r="CE11" s="18">
        <f t="shared" si="47"/>
        <v>0</v>
      </c>
      <c r="CF11" s="18">
        <f t="shared" si="48"/>
        <v>0</v>
      </c>
      <c r="CG11" s="18">
        <f t="shared" si="49"/>
        <v>0</v>
      </c>
      <c r="CH11" s="18"/>
      <c r="CI11" s="18">
        <f t="shared" si="90"/>
        <v>0</v>
      </c>
      <c r="CJ11" s="18">
        <f t="shared" si="50"/>
        <v>0</v>
      </c>
      <c r="CK11" s="18">
        <f t="shared" si="51"/>
        <v>0</v>
      </c>
      <c r="CL11" s="18">
        <f t="shared" si="52"/>
        <v>0</v>
      </c>
      <c r="CM11" s="18">
        <f t="shared" si="53"/>
        <v>0</v>
      </c>
      <c r="CN11" s="18"/>
      <c r="CO11" s="18">
        <f t="shared" si="54"/>
        <v>0</v>
      </c>
      <c r="CP11" s="18">
        <f t="shared" si="54"/>
        <v>0</v>
      </c>
      <c r="CQ11" s="18">
        <f t="shared" si="55"/>
        <v>0</v>
      </c>
      <c r="CR11" s="18">
        <f t="shared" si="56"/>
        <v>0</v>
      </c>
      <c r="CS11" s="18">
        <f t="shared" si="57"/>
        <v>0</v>
      </c>
      <c r="CT11" s="18"/>
      <c r="CU11" s="18">
        <f t="shared" si="91"/>
        <v>0</v>
      </c>
      <c r="CV11" s="18">
        <f t="shared" si="58"/>
        <v>0</v>
      </c>
      <c r="CW11" s="18">
        <f t="shared" si="59"/>
        <v>0</v>
      </c>
      <c r="CX11" s="18">
        <f t="shared" si="60"/>
        <v>0</v>
      </c>
      <c r="CY11" s="18">
        <f t="shared" si="61"/>
        <v>0</v>
      </c>
      <c r="CZ11" s="18"/>
      <c r="DA11" s="18">
        <f t="shared" si="92"/>
        <v>0</v>
      </c>
      <c r="DB11" s="18">
        <f t="shared" si="62"/>
        <v>0</v>
      </c>
      <c r="DC11" s="18">
        <f t="shared" si="63"/>
        <v>0</v>
      </c>
      <c r="DD11" s="18">
        <f t="shared" si="64"/>
        <v>0</v>
      </c>
      <c r="DE11" s="18">
        <f t="shared" si="65"/>
        <v>0</v>
      </c>
      <c r="DF11" s="18"/>
      <c r="DG11" s="18">
        <f t="shared" si="93"/>
        <v>0</v>
      </c>
      <c r="DH11" s="18">
        <f t="shared" si="66"/>
        <v>0</v>
      </c>
      <c r="DI11" s="18">
        <f t="shared" si="67"/>
        <v>0</v>
      </c>
      <c r="DJ11" s="18">
        <f t="shared" si="68"/>
        <v>0</v>
      </c>
      <c r="DK11" s="18">
        <f t="shared" si="69"/>
        <v>0</v>
      </c>
      <c r="DL11" s="18"/>
      <c r="DM11" s="18">
        <f t="shared" si="94"/>
        <v>0</v>
      </c>
      <c r="DN11" s="18">
        <f t="shared" si="70"/>
        <v>0</v>
      </c>
      <c r="DO11" s="18">
        <f t="shared" si="71"/>
        <v>0</v>
      </c>
      <c r="DP11" s="18">
        <f t="shared" si="72"/>
        <v>0</v>
      </c>
      <c r="DQ11" s="18">
        <f t="shared" si="73"/>
        <v>0</v>
      </c>
      <c r="DR11" s="18"/>
      <c r="DS11" s="18">
        <f t="shared" si="95"/>
        <v>0</v>
      </c>
      <c r="DT11" s="18">
        <f t="shared" si="74"/>
        <v>0</v>
      </c>
      <c r="DU11" s="18">
        <f t="shared" si="75"/>
        <v>0</v>
      </c>
      <c r="DV11" s="18">
        <f t="shared" si="76"/>
        <v>0</v>
      </c>
      <c r="DW11" s="18">
        <f t="shared" si="77"/>
        <v>0</v>
      </c>
      <c r="DX11" s="18"/>
      <c r="DY11" s="18"/>
      <c r="DZ11" s="18"/>
      <c r="EA11" s="18"/>
      <c r="EB11" s="18"/>
      <c r="EC11" s="18"/>
      <c r="ED11" s="18"/>
    </row>
    <row r="12" spans="1:134" ht="12">
      <c r="A12" s="2">
        <v>41913</v>
      </c>
      <c r="E12" s="19">
        <f t="shared" si="0"/>
        <v>0</v>
      </c>
      <c r="I12" s="25">
        <f>'02A Academic'!C12+'02A Academic'!I12+'02A Academic'!O12+'02A Academic'!U12+'02A Academic'!AA12+'02A Academic'!AG12+'02A Academic'!AM12+'02A Academic'!AS12+'02A Academic'!AY12+'02A Academic'!BE12+'02A Academic'!BK12+'02A Academic'!BQ12+'02A Academic'!BW12+'02A Academic'!CC12+'02A Academic'!CI12+'02A Academic'!CO12+'02A Academic'!CU12+'02A Academic'!DA12+'02A Academic'!DG12+'02A Academic'!DM12+'02A Academic'!DS12+'02A Academic'!DY12+'02A Academic'!EE12+'02A Academic'!EK12</f>
        <v>0</v>
      </c>
      <c r="J12" s="25">
        <f>'02A Academic'!D12+'02A Academic'!J12+'02A Academic'!P12+'02A Academic'!V12+'02A Academic'!AB12+'02A Academic'!AH12+'02A Academic'!AN12+'02A Academic'!AT12+'02A Academic'!AZ12+'02A Academic'!BF12+'02A Academic'!BL12+'02A Academic'!BR12+'02A Academic'!BX12+'02A Academic'!CD12+'02A Academic'!CJ12+'02A Academic'!CP12+'02A Academic'!CV12+'02A Academic'!DB12+'02A Academic'!DH12+'02A Academic'!DN12+'02A Academic'!DT12+'02A Academic'!DZ12+'02A Academic'!EF12+'02A Academic'!EL12</f>
        <v>0</v>
      </c>
      <c r="K12" s="19">
        <f t="shared" si="1"/>
        <v>0</v>
      </c>
      <c r="L12" s="25">
        <f>'02A Academic'!F12+'02A Academic'!L12+'02A Academic'!R12+'02A Academic'!X12+'02A Academic'!AD12+'02A Academic'!AJ12+'02A Academic'!AP12+'02A Academic'!AV12+'02A Academic'!BB12+'02A Academic'!BH12+'02A Academic'!BN12+'02A Academic'!BT12+'02A Academic'!BZ12+'02A Academic'!CF12+'02A Academic'!CL12+'02A Academic'!CR12+'02A Academic'!CX12+'02A Academic'!DD12+'02A Academic'!DJ12+'02A Academic'!DP12+'02A Academic'!DV12+'02A Academic'!EB12+'02A Academic'!EH12+'02A Academic'!EN12</f>
        <v>0</v>
      </c>
      <c r="M12" s="25">
        <f>'02A Academic'!G12+'02A Academic'!M12+'02A Academic'!S12+'02A Academic'!Y12+'02A Academic'!AE12+'02A Academic'!AK12+'02A Academic'!AQ12+'02A Academic'!AW12+'02A Academic'!BC12+'02A Academic'!BI12+'02A Academic'!BO12+'02A Academic'!BU12+'02A Academic'!CA12+'02A Academic'!CG12+'02A Academic'!CM12+'02A Academic'!CS12+'02A Academic'!CY12+'02A Academic'!DE12+'02A Academic'!DK12+'02A Academic'!DQ12+'02A Academic'!DW12+'02A Academic'!EC12+'02A Academic'!EI12+'02A Academic'!EO12</f>
        <v>0</v>
      </c>
      <c r="O12" s="18"/>
      <c r="P12" s="18">
        <f t="shared" si="2"/>
        <v>0</v>
      </c>
      <c r="Q12" s="18">
        <f t="shared" si="3"/>
        <v>0</v>
      </c>
      <c r="R12" s="18">
        <f t="shared" si="4"/>
        <v>0</v>
      </c>
      <c r="S12" s="18">
        <f t="shared" si="5"/>
        <v>0</v>
      </c>
      <c r="U12" s="18"/>
      <c r="V12" s="18">
        <f t="shared" si="6"/>
        <v>0</v>
      </c>
      <c r="W12" s="18">
        <f t="shared" si="7"/>
        <v>0</v>
      </c>
      <c r="X12" s="18">
        <f t="shared" si="8"/>
        <v>0</v>
      </c>
      <c r="Y12" s="18">
        <f t="shared" si="9"/>
        <v>0</v>
      </c>
      <c r="Z12" s="18"/>
      <c r="AA12" s="18"/>
      <c r="AB12" s="18">
        <f t="shared" si="10"/>
        <v>0</v>
      </c>
      <c r="AC12" s="18">
        <f t="shared" si="11"/>
        <v>0</v>
      </c>
      <c r="AD12" s="18">
        <f t="shared" si="12"/>
        <v>0</v>
      </c>
      <c r="AE12" s="18">
        <f t="shared" si="13"/>
        <v>0</v>
      </c>
      <c r="AF12" s="18"/>
      <c r="AG12" s="18"/>
      <c r="AH12" s="18">
        <f t="shared" si="14"/>
        <v>0</v>
      </c>
      <c r="AI12" s="18">
        <f t="shared" si="15"/>
        <v>0</v>
      </c>
      <c r="AJ12" s="18">
        <f t="shared" si="16"/>
        <v>0</v>
      </c>
      <c r="AK12" s="18">
        <f t="shared" si="17"/>
        <v>0</v>
      </c>
      <c r="AL12" s="18"/>
      <c r="AM12" s="18"/>
      <c r="AN12" s="18">
        <f t="shared" si="18"/>
        <v>0</v>
      </c>
      <c r="AO12" s="18">
        <f t="shared" si="19"/>
        <v>0</v>
      </c>
      <c r="AP12" s="18">
        <f t="shared" si="20"/>
        <v>0</v>
      </c>
      <c r="AQ12" s="18">
        <f t="shared" si="21"/>
        <v>0</v>
      </c>
      <c r="AR12" s="18"/>
      <c r="AS12" s="18"/>
      <c r="AT12" s="18">
        <f t="shared" si="22"/>
        <v>0</v>
      </c>
      <c r="AU12" s="18">
        <f t="shared" si="23"/>
        <v>0</v>
      </c>
      <c r="AV12" s="18">
        <f t="shared" si="24"/>
        <v>0</v>
      </c>
      <c r="AW12" s="18">
        <f t="shared" si="25"/>
        <v>0</v>
      </c>
      <c r="AX12" s="18"/>
      <c r="AY12" s="18"/>
      <c r="AZ12" s="18">
        <f t="shared" si="26"/>
        <v>0</v>
      </c>
      <c r="BA12" s="18">
        <f t="shared" si="27"/>
        <v>0</v>
      </c>
      <c r="BB12" s="18">
        <f t="shared" si="28"/>
        <v>0</v>
      </c>
      <c r="BC12" s="18">
        <f t="shared" si="29"/>
        <v>0</v>
      </c>
      <c r="BD12" s="18"/>
      <c r="BE12" s="18"/>
      <c r="BF12" s="18">
        <f t="shared" si="30"/>
        <v>0</v>
      </c>
      <c r="BG12" s="18">
        <f t="shared" si="31"/>
        <v>0</v>
      </c>
      <c r="BH12" s="18">
        <f t="shared" si="32"/>
        <v>0</v>
      </c>
      <c r="BI12" s="18">
        <f t="shared" si="33"/>
        <v>0</v>
      </c>
      <c r="BJ12" s="18"/>
      <c r="BK12" s="18"/>
      <c r="BL12" s="18">
        <f t="shared" si="34"/>
        <v>0</v>
      </c>
      <c r="BM12" s="18">
        <f t="shared" si="35"/>
        <v>0</v>
      </c>
      <c r="BN12" s="18">
        <f t="shared" si="36"/>
        <v>0</v>
      </c>
      <c r="BO12" s="18">
        <f t="shared" si="37"/>
        <v>0</v>
      </c>
      <c r="BP12" s="18"/>
      <c r="BQ12" s="18"/>
      <c r="BR12" s="18">
        <f t="shared" si="38"/>
        <v>0</v>
      </c>
      <c r="BS12" s="18">
        <f t="shared" si="39"/>
        <v>0</v>
      </c>
      <c r="BT12" s="18">
        <f t="shared" si="40"/>
        <v>0</v>
      </c>
      <c r="BU12" s="18">
        <f t="shared" si="41"/>
        <v>0</v>
      </c>
      <c r="BV12" s="18"/>
      <c r="BW12" s="18"/>
      <c r="BX12" s="18">
        <f t="shared" si="42"/>
        <v>0</v>
      </c>
      <c r="BY12" s="18">
        <f t="shared" si="43"/>
        <v>0</v>
      </c>
      <c r="BZ12" s="18">
        <f t="shared" si="44"/>
        <v>0</v>
      </c>
      <c r="CA12" s="18">
        <f t="shared" si="45"/>
        <v>0</v>
      </c>
      <c r="CB12" s="18"/>
      <c r="CC12" s="18"/>
      <c r="CD12" s="18">
        <f t="shared" si="46"/>
        <v>0</v>
      </c>
      <c r="CE12" s="18">
        <f t="shared" si="47"/>
        <v>0</v>
      </c>
      <c r="CF12" s="18">
        <f t="shared" si="48"/>
        <v>0</v>
      </c>
      <c r="CG12" s="18">
        <f t="shared" si="49"/>
        <v>0</v>
      </c>
      <c r="CH12" s="18"/>
      <c r="CI12" s="18"/>
      <c r="CJ12" s="18">
        <f t="shared" si="50"/>
        <v>0</v>
      </c>
      <c r="CK12" s="18">
        <f t="shared" si="51"/>
        <v>0</v>
      </c>
      <c r="CL12" s="18">
        <f t="shared" si="52"/>
        <v>0</v>
      </c>
      <c r="CM12" s="18">
        <f t="shared" si="53"/>
        <v>0</v>
      </c>
      <c r="CN12" s="18"/>
      <c r="CO12" s="18"/>
      <c r="CP12" s="18">
        <f t="shared" si="54"/>
        <v>0</v>
      </c>
      <c r="CQ12" s="18">
        <f t="shared" si="55"/>
        <v>0</v>
      </c>
      <c r="CR12" s="18">
        <f t="shared" si="56"/>
        <v>0</v>
      </c>
      <c r="CS12" s="18">
        <f t="shared" si="57"/>
        <v>0</v>
      </c>
      <c r="CT12" s="18"/>
      <c r="CU12" s="18"/>
      <c r="CV12" s="18">
        <f t="shared" si="58"/>
        <v>0</v>
      </c>
      <c r="CW12" s="18">
        <f t="shared" si="59"/>
        <v>0</v>
      </c>
      <c r="CX12" s="18">
        <f t="shared" si="60"/>
        <v>0</v>
      </c>
      <c r="CY12" s="18">
        <f t="shared" si="61"/>
        <v>0</v>
      </c>
      <c r="CZ12" s="18"/>
      <c r="DA12" s="18"/>
      <c r="DB12" s="18">
        <f t="shared" si="62"/>
        <v>0</v>
      </c>
      <c r="DC12" s="18">
        <f t="shared" si="63"/>
        <v>0</v>
      </c>
      <c r="DD12" s="18">
        <f t="shared" si="64"/>
        <v>0</v>
      </c>
      <c r="DE12" s="18">
        <f t="shared" si="65"/>
        <v>0</v>
      </c>
      <c r="DF12" s="18"/>
      <c r="DG12" s="18"/>
      <c r="DH12" s="18">
        <f t="shared" si="66"/>
        <v>0</v>
      </c>
      <c r="DI12" s="18">
        <f t="shared" si="67"/>
        <v>0</v>
      </c>
      <c r="DJ12" s="18">
        <f t="shared" si="68"/>
        <v>0</v>
      </c>
      <c r="DK12" s="18">
        <f t="shared" si="69"/>
        <v>0</v>
      </c>
      <c r="DL12" s="18"/>
      <c r="DM12" s="18"/>
      <c r="DN12" s="18">
        <f t="shared" si="70"/>
        <v>0</v>
      </c>
      <c r="DO12" s="18">
        <f t="shared" si="71"/>
        <v>0</v>
      </c>
      <c r="DP12" s="18">
        <f t="shared" si="72"/>
        <v>0</v>
      </c>
      <c r="DQ12" s="18">
        <f t="shared" si="73"/>
        <v>0</v>
      </c>
      <c r="DR12" s="18"/>
      <c r="DS12" s="18"/>
      <c r="DT12" s="18">
        <f t="shared" si="74"/>
        <v>0</v>
      </c>
      <c r="DU12" s="18">
        <f t="shared" si="75"/>
        <v>0</v>
      </c>
      <c r="DV12" s="18">
        <f t="shared" si="76"/>
        <v>0</v>
      </c>
      <c r="DW12" s="18">
        <f t="shared" si="77"/>
        <v>0</v>
      </c>
      <c r="DX12" s="18"/>
      <c r="DY12" s="18"/>
      <c r="DZ12" s="18"/>
      <c r="EA12" s="18"/>
      <c r="EB12" s="18"/>
      <c r="EC12" s="18"/>
      <c r="ED12" s="18"/>
    </row>
    <row r="13" spans="1:134" ht="12">
      <c r="A13" s="2">
        <v>42095</v>
      </c>
      <c r="E13" s="19">
        <f t="shared" si="0"/>
        <v>0</v>
      </c>
      <c r="I13" s="25">
        <f>'02A Academic'!C13+'02A Academic'!I13+'02A Academic'!O13+'02A Academic'!U13+'02A Academic'!AA13+'02A Academic'!AG13+'02A Academic'!AM13+'02A Academic'!AS13+'02A Academic'!AY13+'02A Academic'!BE13+'02A Academic'!BK13+'02A Academic'!BQ13+'02A Academic'!BW13+'02A Academic'!CC13+'02A Academic'!CI13+'02A Academic'!CO13+'02A Academic'!CU13+'02A Academic'!DA13+'02A Academic'!DG13+'02A Academic'!DM13+'02A Academic'!DS13+'02A Academic'!DY13+'02A Academic'!EE13+'02A Academic'!EK13</f>
        <v>0</v>
      </c>
      <c r="J13" s="25">
        <f>'02A Academic'!D13+'02A Academic'!J13+'02A Academic'!P13+'02A Academic'!V13+'02A Academic'!AB13+'02A Academic'!AH13+'02A Academic'!AN13+'02A Academic'!AT13+'02A Academic'!AZ13+'02A Academic'!BF13+'02A Academic'!BL13+'02A Academic'!BR13+'02A Academic'!BX13+'02A Academic'!CD13+'02A Academic'!CJ13+'02A Academic'!CP13+'02A Academic'!CV13+'02A Academic'!DB13+'02A Academic'!DH13+'02A Academic'!DN13+'02A Academic'!DT13+'02A Academic'!DZ13+'02A Academic'!EF13+'02A Academic'!EL13</f>
        <v>0</v>
      </c>
      <c r="K13" s="19">
        <f t="shared" si="1"/>
        <v>0</v>
      </c>
      <c r="L13" s="25">
        <f>'02A Academic'!F13+'02A Academic'!L13+'02A Academic'!R13+'02A Academic'!X13+'02A Academic'!AD13+'02A Academic'!AJ13+'02A Academic'!AP13+'02A Academic'!AV13+'02A Academic'!BB13+'02A Academic'!BH13+'02A Academic'!BN13+'02A Academic'!BT13+'02A Academic'!BZ13+'02A Academic'!CF13+'02A Academic'!CL13+'02A Academic'!CR13+'02A Academic'!CX13+'02A Academic'!DD13+'02A Academic'!DJ13+'02A Academic'!DP13+'02A Academic'!DV13+'02A Academic'!EB13+'02A Academic'!EH13+'02A Academic'!EN13</f>
        <v>0</v>
      </c>
      <c r="M13" s="25">
        <f>'02A Academic'!G13+'02A Academic'!M13+'02A Academic'!S13+'02A Academic'!Y13+'02A Academic'!AE13+'02A Academic'!AK13+'02A Academic'!AQ13+'02A Academic'!AW13+'02A Academic'!BC13+'02A Academic'!BI13+'02A Academic'!BO13+'02A Academic'!BU13+'02A Academic'!CA13+'02A Academic'!CG13+'02A Academic'!CM13+'02A Academic'!CS13+'02A Academic'!CY13+'02A Academic'!DE13+'02A Academic'!DK13+'02A Academic'!DQ13+'02A Academic'!DW13+'02A Academic'!EC13+'02A Academic'!EI13+'02A Academic'!EO13</f>
        <v>0</v>
      </c>
      <c r="O13" s="18">
        <f t="shared" si="78"/>
        <v>0</v>
      </c>
      <c r="P13" s="18">
        <f t="shared" si="2"/>
        <v>0</v>
      </c>
      <c r="Q13" s="18">
        <f t="shared" si="3"/>
        <v>0</v>
      </c>
      <c r="R13" s="18">
        <f t="shared" si="4"/>
        <v>0</v>
      </c>
      <c r="S13" s="18">
        <f t="shared" si="5"/>
        <v>0</v>
      </c>
      <c r="U13" s="18">
        <f t="shared" si="79"/>
        <v>0</v>
      </c>
      <c r="V13" s="18">
        <f t="shared" si="6"/>
        <v>0</v>
      </c>
      <c r="W13" s="18">
        <f t="shared" si="7"/>
        <v>0</v>
      </c>
      <c r="X13" s="18">
        <f t="shared" si="8"/>
        <v>0</v>
      </c>
      <c r="Y13" s="18">
        <f t="shared" si="9"/>
        <v>0</v>
      </c>
      <c r="Z13" s="18"/>
      <c r="AA13" s="18">
        <f t="shared" si="80"/>
        <v>0</v>
      </c>
      <c r="AB13" s="18">
        <f t="shared" si="10"/>
        <v>0</v>
      </c>
      <c r="AC13" s="18">
        <f t="shared" si="11"/>
        <v>0</v>
      </c>
      <c r="AD13" s="18">
        <f t="shared" si="12"/>
        <v>0</v>
      </c>
      <c r="AE13" s="18">
        <f t="shared" si="13"/>
        <v>0</v>
      </c>
      <c r="AF13" s="18"/>
      <c r="AG13" s="18">
        <f t="shared" si="81"/>
        <v>0</v>
      </c>
      <c r="AH13" s="18">
        <f t="shared" si="14"/>
        <v>0</v>
      </c>
      <c r="AI13" s="18">
        <f t="shared" si="15"/>
        <v>0</v>
      </c>
      <c r="AJ13" s="18">
        <f t="shared" si="16"/>
        <v>0</v>
      </c>
      <c r="AK13" s="18">
        <f t="shared" si="17"/>
        <v>0</v>
      </c>
      <c r="AL13" s="18"/>
      <c r="AM13" s="18">
        <f t="shared" si="82"/>
        <v>0</v>
      </c>
      <c r="AN13" s="18">
        <f t="shared" si="18"/>
        <v>0</v>
      </c>
      <c r="AO13" s="18">
        <f t="shared" si="19"/>
        <v>0</v>
      </c>
      <c r="AP13" s="18">
        <f t="shared" si="20"/>
        <v>0</v>
      </c>
      <c r="AQ13" s="18">
        <f t="shared" si="21"/>
        <v>0</v>
      </c>
      <c r="AR13" s="18"/>
      <c r="AS13" s="18">
        <f t="shared" si="83"/>
        <v>0</v>
      </c>
      <c r="AT13" s="18">
        <f t="shared" si="22"/>
        <v>0</v>
      </c>
      <c r="AU13" s="18">
        <f t="shared" si="23"/>
        <v>0</v>
      </c>
      <c r="AV13" s="18">
        <f t="shared" si="24"/>
        <v>0</v>
      </c>
      <c r="AW13" s="18">
        <f t="shared" si="25"/>
        <v>0</v>
      </c>
      <c r="AX13" s="18"/>
      <c r="AY13" s="18">
        <f t="shared" si="84"/>
        <v>0</v>
      </c>
      <c r="AZ13" s="18">
        <f t="shared" si="26"/>
        <v>0</v>
      </c>
      <c r="BA13" s="18">
        <f t="shared" si="27"/>
        <v>0</v>
      </c>
      <c r="BB13" s="18">
        <f t="shared" si="28"/>
        <v>0</v>
      </c>
      <c r="BC13" s="18">
        <f t="shared" si="29"/>
        <v>0</v>
      </c>
      <c r="BD13" s="18"/>
      <c r="BE13" s="18">
        <f t="shared" si="85"/>
        <v>0</v>
      </c>
      <c r="BF13" s="18">
        <f t="shared" si="30"/>
        <v>0</v>
      </c>
      <c r="BG13" s="18">
        <f t="shared" si="31"/>
        <v>0</v>
      </c>
      <c r="BH13" s="18">
        <f t="shared" si="32"/>
        <v>0</v>
      </c>
      <c r="BI13" s="18">
        <f t="shared" si="33"/>
        <v>0</v>
      </c>
      <c r="BJ13" s="18"/>
      <c r="BK13" s="18">
        <f t="shared" si="86"/>
        <v>0</v>
      </c>
      <c r="BL13" s="18">
        <f t="shared" si="34"/>
        <v>0</v>
      </c>
      <c r="BM13" s="18">
        <f t="shared" si="35"/>
        <v>0</v>
      </c>
      <c r="BN13" s="18">
        <f t="shared" si="36"/>
        <v>0</v>
      </c>
      <c r="BO13" s="18">
        <f t="shared" si="37"/>
        <v>0</v>
      </c>
      <c r="BP13" s="18"/>
      <c r="BQ13" s="18">
        <f t="shared" si="87"/>
        <v>0</v>
      </c>
      <c r="BR13" s="18">
        <f t="shared" si="38"/>
        <v>0</v>
      </c>
      <c r="BS13" s="18">
        <f t="shared" si="39"/>
        <v>0</v>
      </c>
      <c r="BT13" s="18">
        <f t="shared" si="40"/>
        <v>0</v>
      </c>
      <c r="BU13" s="18">
        <f t="shared" si="41"/>
        <v>0</v>
      </c>
      <c r="BV13" s="18"/>
      <c r="BW13" s="18">
        <f t="shared" si="88"/>
        <v>0</v>
      </c>
      <c r="BX13" s="18">
        <f t="shared" si="42"/>
        <v>0</v>
      </c>
      <c r="BY13" s="18">
        <f t="shared" si="43"/>
        <v>0</v>
      </c>
      <c r="BZ13" s="18">
        <f t="shared" si="44"/>
        <v>0</v>
      </c>
      <c r="CA13" s="18">
        <f t="shared" si="45"/>
        <v>0</v>
      </c>
      <c r="CB13" s="18"/>
      <c r="CC13" s="18">
        <f t="shared" si="89"/>
        <v>0</v>
      </c>
      <c r="CD13" s="18">
        <f t="shared" si="46"/>
        <v>0</v>
      </c>
      <c r="CE13" s="18">
        <f t="shared" si="47"/>
        <v>0</v>
      </c>
      <c r="CF13" s="18">
        <f t="shared" si="48"/>
        <v>0</v>
      </c>
      <c r="CG13" s="18">
        <f t="shared" si="49"/>
        <v>0</v>
      </c>
      <c r="CH13" s="18"/>
      <c r="CI13" s="18">
        <f t="shared" si="90"/>
        <v>0</v>
      </c>
      <c r="CJ13" s="18">
        <f t="shared" si="50"/>
        <v>0</v>
      </c>
      <c r="CK13" s="18">
        <f t="shared" si="51"/>
        <v>0</v>
      </c>
      <c r="CL13" s="18">
        <f t="shared" si="52"/>
        <v>0</v>
      </c>
      <c r="CM13" s="18">
        <f t="shared" si="53"/>
        <v>0</v>
      </c>
      <c r="CN13" s="18"/>
      <c r="CO13" s="18">
        <f t="shared" si="54"/>
        <v>0</v>
      </c>
      <c r="CP13" s="18">
        <f t="shared" si="54"/>
        <v>0</v>
      </c>
      <c r="CQ13" s="18">
        <f t="shared" si="55"/>
        <v>0</v>
      </c>
      <c r="CR13" s="18">
        <f t="shared" si="56"/>
        <v>0</v>
      </c>
      <c r="CS13" s="18">
        <f t="shared" si="57"/>
        <v>0</v>
      </c>
      <c r="CT13" s="18"/>
      <c r="CU13" s="18">
        <f t="shared" si="91"/>
        <v>0</v>
      </c>
      <c r="CV13" s="18">
        <f t="shared" si="58"/>
        <v>0</v>
      </c>
      <c r="CW13" s="18">
        <f t="shared" si="59"/>
        <v>0</v>
      </c>
      <c r="CX13" s="18">
        <f t="shared" si="60"/>
        <v>0</v>
      </c>
      <c r="CY13" s="18">
        <f t="shared" si="61"/>
        <v>0</v>
      </c>
      <c r="CZ13" s="18"/>
      <c r="DA13" s="18">
        <f t="shared" si="92"/>
        <v>0</v>
      </c>
      <c r="DB13" s="18">
        <f t="shared" si="62"/>
        <v>0</v>
      </c>
      <c r="DC13" s="18">
        <f t="shared" si="63"/>
        <v>0</v>
      </c>
      <c r="DD13" s="18">
        <f t="shared" si="64"/>
        <v>0</v>
      </c>
      <c r="DE13" s="18">
        <f t="shared" si="65"/>
        <v>0</v>
      </c>
      <c r="DF13" s="18"/>
      <c r="DG13" s="18">
        <f t="shared" si="93"/>
        <v>0</v>
      </c>
      <c r="DH13" s="18">
        <f t="shared" si="66"/>
        <v>0</v>
      </c>
      <c r="DI13" s="18">
        <f t="shared" si="67"/>
        <v>0</v>
      </c>
      <c r="DJ13" s="18">
        <f t="shared" si="68"/>
        <v>0</v>
      </c>
      <c r="DK13" s="18">
        <f t="shared" si="69"/>
        <v>0</v>
      </c>
      <c r="DL13" s="18"/>
      <c r="DM13" s="18">
        <f t="shared" si="94"/>
        <v>0</v>
      </c>
      <c r="DN13" s="18">
        <f t="shared" si="70"/>
        <v>0</v>
      </c>
      <c r="DO13" s="18">
        <f t="shared" si="71"/>
        <v>0</v>
      </c>
      <c r="DP13" s="18">
        <f t="shared" si="72"/>
        <v>0</v>
      </c>
      <c r="DQ13" s="18">
        <f t="shared" si="73"/>
        <v>0</v>
      </c>
      <c r="DR13" s="18"/>
      <c r="DS13" s="18">
        <f t="shared" si="95"/>
        <v>0</v>
      </c>
      <c r="DT13" s="18">
        <f t="shared" si="74"/>
        <v>0</v>
      </c>
      <c r="DU13" s="18">
        <f t="shared" si="75"/>
        <v>0</v>
      </c>
      <c r="DV13" s="18">
        <f t="shared" si="76"/>
        <v>0</v>
      </c>
      <c r="DW13" s="18">
        <f t="shared" si="77"/>
        <v>0</v>
      </c>
      <c r="DX13" s="18"/>
      <c r="DY13" s="18"/>
      <c r="DZ13" s="18"/>
      <c r="EA13" s="18"/>
      <c r="EB13" s="18"/>
      <c r="EC13" s="18"/>
      <c r="ED13" s="18"/>
    </row>
    <row r="14" spans="1:134" ht="12">
      <c r="A14" s="2">
        <v>42278</v>
      </c>
      <c r="E14" s="19">
        <f t="shared" si="0"/>
        <v>0</v>
      </c>
      <c r="I14" s="25">
        <f>'02A Academic'!C14+'02A Academic'!I14+'02A Academic'!O14+'02A Academic'!U14+'02A Academic'!AA14+'02A Academic'!AG14+'02A Academic'!AM14+'02A Academic'!AS14+'02A Academic'!AY14+'02A Academic'!BE14+'02A Academic'!BK14+'02A Academic'!BQ14+'02A Academic'!BW14+'02A Academic'!CC14+'02A Academic'!CI14+'02A Academic'!CO14+'02A Academic'!CU14+'02A Academic'!DA14+'02A Academic'!DG14+'02A Academic'!DM14+'02A Academic'!DS14+'02A Academic'!DY14+'02A Academic'!EE14+'02A Academic'!EK14</f>
        <v>0</v>
      </c>
      <c r="J14" s="25">
        <f>'02A Academic'!D14+'02A Academic'!J14+'02A Academic'!P14+'02A Academic'!V14+'02A Academic'!AB14+'02A Academic'!AH14+'02A Academic'!AN14+'02A Academic'!AT14+'02A Academic'!AZ14+'02A Academic'!BF14+'02A Academic'!BL14+'02A Academic'!BR14+'02A Academic'!BX14+'02A Academic'!CD14+'02A Academic'!CJ14+'02A Academic'!CP14+'02A Academic'!CV14+'02A Academic'!DB14+'02A Academic'!DH14+'02A Academic'!DN14+'02A Academic'!DT14+'02A Academic'!DZ14+'02A Academic'!EF14+'02A Academic'!EL14</f>
        <v>0</v>
      </c>
      <c r="K14" s="19">
        <f t="shared" si="1"/>
        <v>0</v>
      </c>
      <c r="L14" s="25">
        <f>'02A Academic'!F14+'02A Academic'!L14+'02A Academic'!R14+'02A Academic'!X14+'02A Academic'!AD14+'02A Academic'!AJ14+'02A Academic'!AP14+'02A Academic'!AV14+'02A Academic'!BB14+'02A Academic'!BH14+'02A Academic'!BN14+'02A Academic'!BT14+'02A Academic'!BZ14+'02A Academic'!CF14+'02A Academic'!CL14+'02A Academic'!CR14+'02A Academic'!CX14+'02A Academic'!DD14+'02A Academic'!DJ14+'02A Academic'!DP14+'02A Academic'!DV14+'02A Academic'!EB14+'02A Academic'!EH14+'02A Academic'!EN14</f>
        <v>0</v>
      </c>
      <c r="M14" s="25">
        <f>'02A Academic'!G14+'02A Academic'!M14+'02A Academic'!S14+'02A Academic'!Y14+'02A Academic'!AE14+'02A Academic'!AK14+'02A Academic'!AQ14+'02A Academic'!AW14+'02A Academic'!BC14+'02A Academic'!BI14+'02A Academic'!BO14+'02A Academic'!BU14+'02A Academic'!CA14+'02A Academic'!CG14+'02A Academic'!CM14+'02A Academic'!CS14+'02A Academic'!CY14+'02A Academic'!DE14+'02A Academic'!DK14+'02A Academic'!DQ14+'02A Academic'!DW14+'02A Academic'!EC14+'02A Academic'!EI14+'02A Academic'!EO14</f>
        <v>0</v>
      </c>
      <c r="O14" s="18"/>
      <c r="P14" s="18">
        <f t="shared" si="2"/>
        <v>0</v>
      </c>
      <c r="Q14" s="18">
        <f t="shared" si="3"/>
        <v>0</v>
      </c>
      <c r="R14" s="18">
        <f t="shared" si="4"/>
        <v>0</v>
      </c>
      <c r="S14" s="18">
        <f t="shared" si="5"/>
        <v>0</v>
      </c>
      <c r="U14" s="18"/>
      <c r="V14" s="18">
        <f t="shared" si="6"/>
        <v>0</v>
      </c>
      <c r="W14" s="18">
        <f t="shared" si="7"/>
        <v>0</v>
      </c>
      <c r="X14" s="18">
        <f t="shared" si="8"/>
        <v>0</v>
      </c>
      <c r="Y14" s="18">
        <f t="shared" si="9"/>
        <v>0</v>
      </c>
      <c r="Z14" s="18"/>
      <c r="AA14" s="18"/>
      <c r="AB14" s="18">
        <f t="shared" si="10"/>
        <v>0</v>
      </c>
      <c r="AC14" s="18">
        <f t="shared" si="11"/>
        <v>0</v>
      </c>
      <c r="AD14" s="18">
        <f t="shared" si="12"/>
        <v>0</v>
      </c>
      <c r="AE14" s="18">
        <f t="shared" si="13"/>
        <v>0</v>
      </c>
      <c r="AF14" s="18"/>
      <c r="AG14" s="18"/>
      <c r="AH14" s="18">
        <f t="shared" si="14"/>
        <v>0</v>
      </c>
      <c r="AI14" s="18">
        <f t="shared" si="15"/>
        <v>0</v>
      </c>
      <c r="AJ14" s="18">
        <f t="shared" si="16"/>
        <v>0</v>
      </c>
      <c r="AK14" s="18">
        <f t="shared" si="17"/>
        <v>0</v>
      </c>
      <c r="AL14" s="18"/>
      <c r="AM14" s="18"/>
      <c r="AN14" s="18">
        <f t="shared" si="18"/>
        <v>0</v>
      </c>
      <c r="AO14" s="18">
        <f t="shared" si="19"/>
        <v>0</v>
      </c>
      <c r="AP14" s="18">
        <f t="shared" si="20"/>
        <v>0</v>
      </c>
      <c r="AQ14" s="18">
        <f t="shared" si="21"/>
        <v>0</v>
      </c>
      <c r="AR14" s="18"/>
      <c r="AS14" s="18"/>
      <c r="AT14" s="18">
        <f t="shared" si="22"/>
        <v>0</v>
      </c>
      <c r="AU14" s="18">
        <f t="shared" si="23"/>
        <v>0</v>
      </c>
      <c r="AV14" s="18">
        <f t="shared" si="24"/>
        <v>0</v>
      </c>
      <c r="AW14" s="18">
        <f t="shared" si="25"/>
        <v>0</v>
      </c>
      <c r="AX14" s="18"/>
      <c r="AY14" s="18"/>
      <c r="AZ14" s="18">
        <f t="shared" si="26"/>
        <v>0</v>
      </c>
      <c r="BA14" s="18">
        <f t="shared" si="27"/>
        <v>0</v>
      </c>
      <c r="BB14" s="18">
        <f t="shared" si="28"/>
        <v>0</v>
      </c>
      <c r="BC14" s="18">
        <f t="shared" si="29"/>
        <v>0</v>
      </c>
      <c r="BD14" s="18"/>
      <c r="BE14" s="18"/>
      <c r="BF14" s="18">
        <f t="shared" si="30"/>
        <v>0</v>
      </c>
      <c r="BG14" s="18">
        <f t="shared" si="31"/>
        <v>0</v>
      </c>
      <c r="BH14" s="18">
        <f t="shared" si="32"/>
        <v>0</v>
      </c>
      <c r="BI14" s="18">
        <f t="shared" si="33"/>
        <v>0</v>
      </c>
      <c r="BJ14" s="18"/>
      <c r="BK14" s="18"/>
      <c r="BL14" s="18">
        <f t="shared" si="34"/>
        <v>0</v>
      </c>
      <c r="BM14" s="18">
        <f t="shared" si="35"/>
        <v>0</v>
      </c>
      <c r="BN14" s="18">
        <f t="shared" si="36"/>
        <v>0</v>
      </c>
      <c r="BO14" s="18">
        <f t="shared" si="37"/>
        <v>0</v>
      </c>
      <c r="BP14" s="18"/>
      <c r="BQ14" s="18"/>
      <c r="BR14" s="18">
        <f t="shared" si="38"/>
        <v>0</v>
      </c>
      <c r="BS14" s="18">
        <f t="shared" si="39"/>
        <v>0</v>
      </c>
      <c r="BT14" s="18">
        <f t="shared" si="40"/>
        <v>0</v>
      </c>
      <c r="BU14" s="18">
        <f t="shared" si="41"/>
        <v>0</v>
      </c>
      <c r="BV14" s="18"/>
      <c r="BW14" s="18"/>
      <c r="BX14" s="18">
        <f t="shared" si="42"/>
        <v>0</v>
      </c>
      <c r="BY14" s="18">
        <f t="shared" si="43"/>
        <v>0</v>
      </c>
      <c r="BZ14" s="18">
        <f t="shared" si="44"/>
        <v>0</v>
      </c>
      <c r="CA14" s="18">
        <f t="shared" si="45"/>
        <v>0</v>
      </c>
      <c r="CB14" s="18"/>
      <c r="CC14" s="18"/>
      <c r="CD14" s="18">
        <f t="shared" si="46"/>
        <v>0</v>
      </c>
      <c r="CE14" s="18">
        <f t="shared" si="47"/>
        <v>0</v>
      </c>
      <c r="CF14" s="18">
        <f t="shared" si="48"/>
        <v>0</v>
      </c>
      <c r="CG14" s="18">
        <f t="shared" si="49"/>
        <v>0</v>
      </c>
      <c r="CH14" s="18"/>
      <c r="CI14" s="18"/>
      <c r="CJ14" s="18">
        <f t="shared" si="50"/>
        <v>0</v>
      </c>
      <c r="CK14" s="18">
        <f t="shared" si="51"/>
        <v>0</v>
      </c>
      <c r="CL14" s="18">
        <f t="shared" si="52"/>
        <v>0</v>
      </c>
      <c r="CM14" s="18">
        <f t="shared" si="53"/>
        <v>0</v>
      </c>
      <c r="CN14" s="18"/>
      <c r="CO14" s="18"/>
      <c r="CP14" s="18">
        <f t="shared" si="54"/>
        <v>0</v>
      </c>
      <c r="CQ14" s="18">
        <f t="shared" si="55"/>
        <v>0</v>
      </c>
      <c r="CR14" s="18">
        <f t="shared" si="56"/>
        <v>0</v>
      </c>
      <c r="CS14" s="18">
        <f t="shared" si="57"/>
        <v>0</v>
      </c>
      <c r="CT14" s="18"/>
      <c r="CU14" s="18"/>
      <c r="CV14" s="18">
        <f t="shared" si="58"/>
        <v>0</v>
      </c>
      <c r="CW14" s="18">
        <f t="shared" si="59"/>
        <v>0</v>
      </c>
      <c r="CX14" s="18">
        <f t="shared" si="60"/>
        <v>0</v>
      </c>
      <c r="CY14" s="18">
        <f t="shared" si="61"/>
        <v>0</v>
      </c>
      <c r="CZ14" s="18"/>
      <c r="DA14" s="18"/>
      <c r="DB14" s="18">
        <f t="shared" si="62"/>
        <v>0</v>
      </c>
      <c r="DC14" s="18">
        <f t="shared" si="63"/>
        <v>0</v>
      </c>
      <c r="DD14" s="18">
        <f t="shared" si="64"/>
        <v>0</v>
      </c>
      <c r="DE14" s="18">
        <f t="shared" si="65"/>
        <v>0</v>
      </c>
      <c r="DF14" s="18"/>
      <c r="DG14" s="18"/>
      <c r="DH14" s="18">
        <f t="shared" si="66"/>
        <v>0</v>
      </c>
      <c r="DI14" s="18">
        <f t="shared" si="67"/>
        <v>0</v>
      </c>
      <c r="DJ14" s="18">
        <f t="shared" si="68"/>
        <v>0</v>
      </c>
      <c r="DK14" s="18">
        <f t="shared" si="69"/>
        <v>0</v>
      </c>
      <c r="DL14" s="18"/>
      <c r="DM14" s="18"/>
      <c r="DN14" s="18">
        <f t="shared" si="70"/>
        <v>0</v>
      </c>
      <c r="DO14" s="18">
        <f t="shared" si="71"/>
        <v>0</v>
      </c>
      <c r="DP14" s="18">
        <f t="shared" si="72"/>
        <v>0</v>
      </c>
      <c r="DQ14" s="18">
        <f t="shared" si="73"/>
        <v>0</v>
      </c>
      <c r="DR14" s="18"/>
      <c r="DS14" s="18"/>
      <c r="DT14" s="18">
        <f t="shared" si="74"/>
        <v>0</v>
      </c>
      <c r="DU14" s="18">
        <f t="shared" si="75"/>
        <v>0</v>
      </c>
      <c r="DV14" s="18">
        <f t="shared" si="76"/>
        <v>0</v>
      </c>
      <c r="DW14" s="18">
        <f t="shared" si="77"/>
        <v>0</v>
      </c>
      <c r="DX14" s="18"/>
      <c r="DY14" s="18"/>
      <c r="DZ14" s="18"/>
      <c r="EA14" s="18"/>
      <c r="EB14" s="18"/>
      <c r="EC14" s="18"/>
      <c r="ED14" s="18"/>
    </row>
    <row r="15" spans="1:134" ht="12">
      <c r="A15" s="2">
        <v>42461</v>
      </c>
      <c r="E15" s="19">
        <f t="shared" si="0"/>
        <v>0</v>
      </c>
      <c r="I15" s="25">
        <f>'02A Academic'!C15+'02A Academic'!I15+'02A Academic'!O15+'02A Academic'!U15+'02A Academic'!AA15+'02A Academic'!AG15+'02A Academic'!AM15+'02A Academic'!AS15+'02A Academic'!AY15+'02A Academic'!BE15+'02A Academic'!BK15+'02A Academic'!BQ15+'02A Academic'!BW15+'02A Academic'!CC15+'02A Academic'!CI15+'02A Academic'!CO15+'02A Academic'!CU15+'02A Academic'!DA15+'02A Academic'!DG15+'02A Academic'!DM15+'02A Academic'!DS15+'02A Academic'!DY15+'02A Academic'!EE15+'02A Academic'!EK15</f>
        <v>0</v>
      </c>
      <c r="J15" s="25">
        <f>'02A Academic'!D15+'02A Academic'!J15+'02A Academic'!P15+'02A Academic'!V15+'02A Academic'!AB15+'02A Academic'!AH15+'02A Academic'!AN15+'02A Academic'!AT15+'02A Academic'!AZ15+'02A Academic'!BF15+'02A Academic'!BL15+'02A Academic'!BR15+'02A Academic'!BX15+'02A Academic'!CD15+'02A Academic'!CJ15+'02A Academic'!CP15+'02A Academic'!CV15+'02A Academic'!DB15+'02A Academic'!DH15+'02A Academic'!DN15+'02A Academic'!DT15+'02A Academic'!DZ15+'02A Academic'!EF15+'02A Academic'!EL15</f>
        <v>0</v>
      </c>
      <c r="K15" s="19">
        <f t="shared" si="1"/>
        <v>0</v>
      </c>
      <c r="L15" s="25">
        <f>'02A Academic'!F15+'02A Academic'!L15+'02A Academic'!R15+'02A Academic'!X15+'02A Academic'!AD15+'02A Academic'!AJ15+'02A Academic'!AP15+'02A Academic'!AV15+'02A Academic'!BB15+'02A Academic'!BH15+'02A Academic'!BN15+'02A Academic'!BT15+'02A Academic'!BZ15+'02A Academic'!CF15+'02A Academic'!CL15+'02A Academic'!CR15+'02A Academic'!CX15+'02A Academic'!DD15+'02A Academic'!DJ15+'02A Academic'!DP15+'02A Academic'!DV15+'02A Academic'!EB15+'02A Academic'!EH15+'02A Academic'!EN15</f>
        <v>0</v>
      </c>
      <c r="M15" s="25">
        <f>'02A Academic'!G15+'02A Academic'!M15+'02A Academic'!S15+'02A Academic'!Y15+'02A Academic'!AE15+'02A Academic'!AK15+'02A Academic'!AQ15+'02A Academic'!AW15+'02A Academic'!BC15+'02A Academic'!BI15+'02A Academic'!BO15+'02A Academic'!BU15+'02A Academic'!CA15+'02A Academic'!CG15+'02A Academic'!CM15+'02A Academic'!CS15+'02A Academic'!CY15+'02A Academic'!DE15+'02A Academic'!DK15+'02A Academic'!DQ15+'02A Academic'!DW15+'02A Academic'!EC15+'02A Academic'!EI15+'02A Academic'!EO15</f>
        <v>0</v>
      </c>
      <c r="O15" s="18">
        <f t="shared" si="78"/>
        <v>0</v>
      </c>
      <c r="P15" s="18">
        <f t="shared" si="2"/>
        <v>0</v>
      </c>
      <c r="Q15" s="18">
        <f t="shared" si="3"/>
        <v>0</v>
      </c>
      <c r="R15" s="18">
        <f t="shared" si="4"/>
        <v>0</v>
      </c>
      <c r="S15" s="18">
        <f t="shared" si="5"/>
        <v>0</v>
      </c>
      <c r="U15" s="18">
        <f t="shared" si="79"/>
        <v>0</v>
      </c>
      <c r="V15" s="18">
        <f t="shared" si="6"/>
        <v>0</v>
      </c>
      <c r="W15" s="18">
        <f t="shared" si="7"/>
        <v>0</v>
      </c>
      <c r="X15" s="18">
        <f t="shared" si="8"/>
        <v>0</v>
      </c>
      <c r="Y15" s="18">
        <f t="shared" si="9"/>
        <v>0</v>
      </c>
      <c r="Z15" s="18"/>
      <c r="AA15" s="18">
        <f t="shared" si="80"/>
        <v>0</v>
      </c>
      <c r="AB15" s="18">
        <f t="shared" si="10"/>
        <v>0</v>
      </c>
      <c r="AC15" s="18">
        <f t="shared" si="11"/>
        <v>0</v>
      </c>
      <c r="AD15" s="18">
        <f t="shared" si="12"/>
        <v>0</v>
      </c>
      <c r="AE15" s="18">
        <f t="shared" si="13"/>
        <v>0</v>
      </c>
      <c r="AF15" s="18"/>
      <c r="AG15" s="18">
        <f t="shared" si="81"/>
        <v>0</v>
      </c>
      <c r="AH15" s="18">
        <f t="shared" si="14"/>
        <v>0</v>
      </c>
      <c r="AI15" s="18">
        <f t="shared" si="15"/>
        <v>0</v>
      </c>
      <c r="AJ15" s="18">
        <f t="shared" si="16"/>
        <v>0</v>
      </c>
      <c r="AK15" s="18">
        <f t="shared" si="17"/>
        <v>0</v>
      </c>
      <c r="AL15" s="18"/>
      <c r="AM15" s="18">
        <f t="shared" si="82"/>
        <v>0</v>
      </c>
      <c r="AN15" s="18">
        <f t="shared" si="18"/>
        <v>0</v>
      </c>
      <c r="AO15" s="18">
        <f t="shared" si="19"/>
        <v>0</v>
      </c>
      <c r="AP15" s="18">
        <f t="shared" si="20"/>
        <v>0</v>
      </c>
      <c r="AQ15" s="18">
        <f t="shared" si="21"/>
        <v>0</v>
      </c>
      <c r="AR15" s="18"/>
      <c r="AS15" s="18">
        <f t="shared" si="83"/>
        <v>0</v>
      </c>
      <c r="AT15" s="18">
        <f t="shared" si="22"/>
        <v>0</v>
      </c>
      <c r="AU15" s="18">
        <f t="shared" si="23"/>
        <v>0</v>
      </c>
      <c r="AV15" s="18">
        <f t="shared" si="24"/>
        <v>0</v>
      </c>
      <c r="AW15" s="18">
        <f t="shared" si="25"/>
        <v>0</v>
      </c>
      <c r="AX15" s="18"/>
      <c r="AY15" s="18">
        <f t="shared" si="84"/>
        <v>0</v>
      </c>
      <c r="AZ15" s="18">
        <f t="shared" si="26"/>
        <v>0</v>
      </c>
      <c r="BA15" s="18">
        <f t="shared" si="27"/>
        <v>0</v>
      </c>
      <c r="BB15" s="18">
        <f t="shared" si="28"/>
        <v>0</v>
      </c>
      <c r="BC15" s="18">
        <f t="shared" si="29"/>
        <v>0</v>
      </c>
      <c r="BD15" s="18"/>
      <c r="BE15" s="18">
        <f t="shared" si="85"/>
        <v>0</v>
      </c>
      <c r="BF15" s="18">
        <f t="shared" si="30"/>
        <v>0</v>
      </c>
      <c r="BG15" s="18">
        <f t="shared" si="31"/>
        <v>0</v>
      </c>
      <c r="BH15" s="18">
        <f t="shared" si="32"/>
        <v>0</v>
      </c>
      <c r="BI15" s="18">
        <f t="shared" si="33"/>
        <v>0</v>
      </c>
      <c r="BJ15" s="18"/>
      <c r="BK15" s="18">
        <f t="shared" si="86"/>
        <v>0</v>
      </c>
      <c r="BL15" s="18">
        <f t="shared" si="34"/>
        <v>0</v>
      </c>
      <c r="BM15" s="18">
        <f t="shared" si="35"/>
        <v>0</v>
      </c>
      <c r="BN15" s="18">
        <f t="shared" si="36"/>
        <v>0</v>
      </c>
      <c r="BO15" s="18">
        <f t="shared" si="37"/>
        <v>0</v>
      </c>
      <c r="BP15" s="18"/>
      <c r="BQ15" s="18">
        <f t="shared" si="87"/>
        <v>0</v>
      </c>
      <c r="BR15" s="18">
        <f t="shared" si="38"/>
        <v>0</v>
      </c>
      <c r="BS15" s="18">
        <f t="shared" si="39"/>
        <v>0</v>
      </c>
      <c r="BT15" s="18">
        <f t="shared" si="40"/>
        <v>0</v>
      </c>
      <c r="BU15" s="18">
        <f t="shared" si="41"/>
        <v>0</v>
      </c>
      <c r="BV15" s="18"/>
      <c r="BW15" s="18">
        <f t="shared" si="88"/>
        <v>0</v>
      </c>
      <c r="BX15" s="18">
        <f t="shared" si="42"/>
        <v>0</v>
      </c>
      <c r="BY15" s="18">
        <f t="shared" si="43"/>
        <v>0</v>
      </c>
      <c r="BZ15" s="18">
        <f t="shared" si="44"/>
        <v>0</v>
      </c>
      <c r="CA15" s="18">
        <f t="shared" si="45"/>
        <v>0</v>
      </c>
      <c r="CB15" s="18"/>
      <c r="CC15" s="18">
        <f t="shared" si="89"/>
        <v>0</v>
      </c>
      <c r="CD15" s="18">
        <f t="shared" si="46"/>
        <v>0</v>
      </c>
      <c r="CE15" s="18">
        <f t="shared" si="47"/>
        <v>0</v>
      </c>
      <c r="CF15" s="18">
        <f t="shared" si="48"/>
        <v>0</v>
      </c>
      <c r="CG15" s="18">
        <f t="shared" si="49"/>
        <v>0</v>
      </c>
      <c r="CH15" s="18"/>
      <c r="CI15" s="18">
        <f t="shared" si="90"/>
        <v>0</v>
      </c>
      <c r="CJ15" s="18">
        <f t="shared" si="50"/>
        <v>0</v>
      </c>
      <c r="CK15" s="18">
        <f t="shared" si="51"/>
        <v>0</v>
      </c>
      <c r="CL15" s="18">
        <f t="shared" si="52"/>
        <v>0</v>
      </c>
      <c r="CM15" s="18">
        <f t="shared" si="53"/>
        <v>0</v>
      </c>
      <c r="CN15" s="18"/>
      <c r="CO15" s="18">
        <f t="shared" si="54"/>
        <v>0</v>
      </c>
      <c r="CP15" s="18">
        <f t="shared" si="54"/>
        <v>0</v>
      </c>
      <c r="CQ15" s="18">
        <f t="shared" si="55"/>
        <v>0</v>
      </c>
      <c r="CR15" s="18">
        <f t="shared" si="56"/>
        <v>0</v>
      </c>
      <c r="CS15" s="18">
        <f t="shared" si="57"/>
        <v>0</v>
      </c>
      <c r="CT15" s="18"/>
      <c r="CU15" s="18">
        <f t="shared" si="91"/>
        <v>0</v>
      </c>
      <c r="CV15" s="18">
        <f t="shared" si="58"/>
        <v>0</v>
      </c>
      <c r="CW15" s="18">
        <f t="shared" si="59"/>
        <v>0</v>
      </c>
      <c r="CX15" s="18">
        <f t="shared" si="60"/>
        <v>0</v>
      </c>
      <c r="CY15" s="18">
        <f t="shared" si="61"/>
        <v>0</v>
      </c>
      <c r="CZ15" s="18"/>
      <c r="DA15" s="18">
        <f t="shared" si="92"/>
        <v>0</v>
      </c>
      <c r="DB15" s="18">
        <f t="shared" si="62"/>
        <v>0</v>
      </c>
      <c r="DC15" s="18">
        <f t="shared" si="63"/>
        <v>0</v>
      </c>
      <c r="DD15" s="18">
        <f t="shared" si="64"/>
        <v>0</v>
      </c>
      <c r="DE15" s="18">
        <f t="shared" si="65"/>
        <v>0</v>
      </c>
      <c r="DF15" s="18"/>
      <c r="DG15" s="18">
        <f t="shared" si="93"/>
        <v>0</v>
      </c>
      <c r="DH15" s="18">
        <f t="shared" si="66"/>
        <v>0</v>
      </c>
      <c r="DI15" s="18">
        <f t="shared" si="67"/>
        <v>0</v>
      </c>
      <c r="DJ15" s="18">
        <f t="shared" si="68"/>
        <v>0</v>
      </c>
      <c r="DK15" s="18">
        <f t="shared" si="69"/>
        <v>0</v>
      </c>
      <c r="DL15" s="18"/>
      <c r="DM15" s="18">
        <f t="shared" si="94"/>
        <v>0</v>
      </c>
      <c r="DN15" s="18">
        <f t="shared" si="70"/>
        <v>0</v>
      </c>
      <c r="DO15" s="18">
        <f t="shared" si="71"/>
        <v>0</v>
      </c>
      <c r="DP15" s="18">
        <f t="shared" si="72"/>
        <v>0</v>
      </c>
      <c r="DQ15" s="18">
        <f t="shared" si="73"/>
        <v>0</v>
      </c>
      <c r="DR15" s="18"/>
      <c r="DS15" s="18">
        <f t="shared" si="95"/>
        <v>0</v>
      </c>
      <c r="DT15" s="18">
        <f t="shared" si="74"/>
        <v>0</v>
      </c>
      <c r="DU15" s="18">
        <f t="shared" si="75"/>
        <v>0</v>
      </c>
      <c r="DV15" s="18">
        <f t="shared" si="76"/>
        <v>0</v>
      </c>
      <c r="DW15" s="18">
        <f t="shared" si="77"/>
        <v>0</v>
      </c>
      <c r="DX15" s="18"/>
      <c r="DY15" s="18"/>
      <c r="DZ15" s="18"/>
      <c r="EA15" s="18"/>
      <c r="EB15" s="18"/>
      <c r="EC15" s="18"/>
      <c r="ED15" s="18"/>
    </row>
    <row r="16" spans="1:134" ht="12">
      <c r="A16" s="2">
        <v>42644</v>
      </c>
      <c r="E16" s="19">
        <f t="shared" si="0"/>
        <v>0</v>
      </c>
      <c r="I16" s="25">
        <f>'02A Academic'!C16+'02A Academic'!I16+'02A Academic'!O16+'02A Academic'!U16+'02A Academic'!AA16+'02A Academic'!AG16+'02A Academic'!AM16+'02A Academic'!AS16+'02A Academic'!AY16+'02A Academic'!BE16+'02A Academic'!BK16+'02A Academic'!BQ16+'02A Academic'!BW16+'02A Academic'!CC16+'02A Academic'!CI16+'02A Academic'!CO16+'02A Academic'!CU16+'02A Academic'!DA16+'02A Academic'!DG16+'02A Academic'!DM16+'02A Academic'!DS16+'02A Academic'!DY16+'02A Academic'!EE16+'02A Academic'!EK16</f>
        <v>0</v>
      </c>
      <c r="J16" s="25">
        <f>'02A Academic'!D16+'02A Academic'!J16+'02A Academic'!P16+'02A Academic'!V16+'02A Academic'!AB16+'02A Academic'!AH16+'02A Academic'!AN16+'02A Academic'!AT16+'02A Academic'!AZ16+'02A Academic'!BF16+'02A Academic'!BL16+'02A Academic'!BR16+'02A Academic'!BX16+'02A Academic'!CD16+'02A Academic'!CJ16+'02A Academic'!CP16+'02A Academic'!CV16+'02A Academic'!DB16+'02A Academic'!DH16+'02A Academic'!DN16+'02A Academic'!DT16+'02A Academic'!DZ16+'02A Academic'!EF16+'02A Academic'!EL16</f>
        <v>0</v>
      </c>
      <c r="K16" s="19">
        <f t="shared" si="1"/>
        <v>0</v>
      </c>
      <c r="L16" s="25">
        <f>'02A Academic'!F16+'02A Academic'!L16+'02A Academic'!R16+'02A Academic'!X16+'02A Academic'!AD16+'02A Academic'!AJ16+'02A Academic'!AP16+'02A Academic'!AV16+'02A Academic'!BB16+'02A Academic'!BH16+'02A Academic'!BN16+'02A Academic'!BT16+'02A Academic'!BZ16+'02A Academic'!CF16+'02A Academic'!CL16+'02A Academic'!CR16+'02A Academic'!CX16+'02A Academic'!DD16+'02A Academic'!DJ16+'02A Academic'!DP16+'02A Academic'!DV16+'02A Academic'!EB16+'02A Academic'!EH16+'02A Academic'!EN16</f>
        <v>0</v>
      </c>
      <c r="M16" s="25">
        <f>'02A Academic'!G16+'02A Academic'!M16+'02A Academic'!S16+'02A Academic'!Y16+'02A Academic'!AE16+'02A Academic'!AK16+'02A Academic'!AQ16+'02A Academic'!AW16+'02A Academic'!BC16+'02A Academic'!BI16+'02A Academic'!BO16+'02A Academic'!BU16+'02A Academic'!CA16+'02A Academic'!CG16+'02A Academic'!CM16+'02A Academic'!CS16+'02A Academic'!CY16+'02A Academic'!DE16+'02A Academic'!DK16+'02A Academic'!DQ16+'02A Academic'!DW16+'02A Academic'!EC16+'02A Academic'!EI16+'02A Academic'!EO16</f>
        <v>0</v>
      </c>
      <c r="O16" s="18"/>
      <c r="P16" s="18">
        <f t="shared" si="2"/>
        <v>0</v>
      </c>
      <c r="Q16" s="18">
        <f t="shared" si="3"/>
        <v>0</v>
      </c>
      <c r="R16" s="18">
        <f t="shared" si="4"/>
        <v>0</v>
      </c>
      <c r="S16" s="18">
        <f t="shared" si="5"/>
        <v>0</v>
      </c>
      <c r="U16" s="18"/>
      <c r="V16" s="18">
        <f t="shared" si="6"/>
        <v>0</v>
      </c>
      <c r="W16" s="18">
        <f t="shared" si="7"/>
        <v>0</v>
      </c>
      <c r="X16" s="18">
        <f t="shared" si="8"/>
        <v>0</v>
      </c>
      <c r="Y16" s="18">
        <f t="shared" si="9"/>
        <v>0</v>
      </c>
      <c r="Z16" s="18"/>
      <c r="AA16" s="18"/>
      <c r="AB16" s="18">
        <f t="shared" si="10"/>
        <v>0</v>
      </c>
      <c r="AC16" s="18">
        <f t="shared" si="11"/>
        <v>0</v>
      </c>
      <c r="AD16" s="18">
        <f t="shared" si="12"/>
        <v>0</v>
      </c>
      <c r="AE16" s="18">
        <f t="shared" si="13"/>
        <v>0</v>
      </c>
      <c r="AF16" s="18"/>
      <c r="AG16" s="18"/>
      <c r="AH16" s="18">
        <f t="shared" si="14"/>
        <v>0</v>
      </c>
      <c r="AI16" s="18">
        <f t="shared" si="15"/>
        <v>0</v>
      </c>
      <c r="AJ16" s="18">
        <f t="shared" si="16"/>
        <v>0</v>
      </c>
      <c r="AK16" s="18">
        <f t="shared" si="17"/>
        <v>0</v>
      </c>
      <c r="AL16" s="18"/>
      <c r="AM16" s="18"/>
      <c r="AN16" s="18">
        <f t="shared" si="18"/>
        <v>0</v>
      </c>
      <c r="AO16" s="18">
        <f t="shared" si="19"/>
        <v>0</v>
      </c>
      <c r="AP16" s="18">
        <f t="shared" si="20"/>
        <v>0</v>
      </c>
      <c r="AQ16" s="18">
        <f t="shared" si="21"/>
        <v>0</v>
      </c>
      <c r="AR16" s="18"/>
      <c r="AS16" s="18"/>
      <c r="AT16" s="18">
        <f t="shared" si="22"/>
        <v>0</v>
      </c>
      <c r="AU16" s="18">
        <f t="shared" si="23"/>
        <v>0</v>
      </c>
      <c r="AV16" s="18">
        <f t="shared" si="24"/>
        <v>0</v>
      </c>
      <c r="AW16" s="18">
        <f t="shared" si="25"/>
        <v>0</v>
      </c>
      <c r="AX16" s="18"/>
      <c r="AY16" s="18"/>
      <c r="AZ16" s="18">
        <f t="shared" si="26"/>
        <v>0</v>
      </c>
      <c r="BA16" s="18">
        <f t="shared" si="27"/>
        <v>0</v>
      </c>
      <c r="BB16" s="18">
        <f t="shared" si="28"/>
        <v>0</v>
      </c>
      <c r="BC16" s="18">
        <f t="shared" si="29"/>
        <v>0</v>
      </c>
      <c r="BD16" s="18"/>
      <c r="BE16" s="18"/>
      <c r="BF16" s="18">
        <f t="shared" si="30"/>
        <v>0</v>
      </c>
      <c r="BG16" s="18">
        <f t="shared" si="31"/>
        <v>0</v>
      </c>
      <c r="BH16" s="18">
        <f t="shared" si="32"/>
        <v>0</v>
      </c>
      <c r="BI16" s="18">
        <f t="shared" si="33"/>
        <v>0</v>
      </c>
      <c r="BJ16" s="18"/>
      <c r="BK16" s="18"/>
      <c r="BL16" s="18">
        <f t="shared" si="34"/>
        <v>0</v>
      </c>
      <c r="BM16" s="18">
        <f t="shared" si="35"/>
        <v>0</v>
      </c>
      <c r="BN16" s="18">
        <f t="shared" si="36"/>
        <v>0</v>
      </c>
      <c r="BO16" s="18">
        <f t="shared" si="37"/>
        <v>0</v>
      </c>
      <c r="BP16" s="18"/>
      <c r="BQ16" s="18"/>
      <c r="BR16" s="18">
        <f t="shared" si="38"/>
        <v>0</v>
      </c>
      <c r="BS16" s="18">
        <f t="shared" si="39"/>
        <v>0</v>
      </c>
      <c r="BT16" s="18">
        <f t="shared" si="40"/>
        <v>0</v>
      </c>
      <c r="BU16" s="18">
        <f t="shared" si="41"/>
        <v>0</v>
      </c>
      <c r="BV16" s="18"/>
      <c r="BW16" s="18"/>
      <c r="BX16" s="18">
        <f t="shared" si="42"/>
        <v>0</v>
      </c>
      <c r="BY16" s="18">
        <f t="shared" si="43"/>
        <v>0</v>
      </c>
      <c r="BZ16" s="18">
        <f t="shared" si="44"/>
        <v>0</v>
      </c>
      <c r="CA16" s="18">
        <f t="shared" si="45"/>
        <v>0</v>
      </c>
      <c r="CB16" s="18"/>
      <c r="CC16" s="18"/>
      <c r="CD16" s="18">
        <f t="shared" si="46"/>
        <v>0</v>
      </c>
      <c r="CE16" s="18">
        <f t="shared" si="47"/>
        <v>0</v>
      </c>
      <c r="CF16" s="18">
        <f t="shared" si="48"/>
        <v>0</v>
      </c>
      <c r="CG16" s="18">
        <f t="shared" si="49"/>
        <v>0</v>
      </c>
      <c r="CH16" s="18"/>
      <c r="CI16" s="18"/>
      <c r="CJ16" s="18">
        <f t="shared" si="50"/>
        <v>0</v>
      </c>
      <c r="CK16" s="18">
        <f t="shared" si="51"/>
        <v>0</v>
      </c>
      <c r="CL16" s="18">
        <f t="shared" si="52"/>
        <v>0</v>
      </c>
      <c r="CM16" s="18">
        <f t="shared" si="53"/>
        <v>0</v>
      </c>
      <c r="CN16" s="18"/>
      <c r="CO16" s="18"/>
      <c r="CP16" s="18">
        <f t="shared" si="54"/>
        <v>0</v>
      </c>
      <c r="CQ16" s="18">
        <f t="shared" si="55"/>
        <v>0</v>
      </c>
      <c r="CR16" s="18">
        <f t="shared" si="56"/>
        <v>0</v>
      </c>
      <c r="CS16" s="18">
        <f t="shared" si="57"/>
        <v>0</v>
      </c>
      <c r="CT16" s="18"/>
      <c r="CU16" s="18"/>
      <c r="CV16" s="18">
        <f t="shared" si="58"/>
        <v>0</v>
      </c>
      <c r="CW16" s="18">
        <f t="shared" si="59"/>
        <v>0</v>
      </c>
      <c r="CX16" s="18">
        <f t="shared" si="60"/>
        <v>0</v>
      </c>
      <c r="CY16" s="18">
        <f t="shared" si="61"/>
        <v>0</v>
      </c>
      <c r="CZ16" s="18"/>
      <c r="DA16" s="18"/>
      <c r="DB16" s="18">
        <f t="shared" si="62"/>
        <v>0</v>
      </c>
      <c r="DC16" s="18">
        <f t="shared" si="63"/>
        <v>0</v>
      </c>
      <c r="DD16" s="18">
        <f t="shared" si="64"/>
        <v>0</v>
      </c>
      <c r="DE16" s="18">
        <f t="shared" si="65"/>
        <v>0</v>
      </c>
      <c r="DF16" s="18"/>
      <c r="DG16" s="18"/>
      <c r="DH16" s="18">
        <f t="shared" si="66"/>
        <v>0</v>
      </c>
      <c r="DI16" s="18">
        <f t="shared" si="67"/>
        <v>0</v>
      </c>
      <c r="DJ16" s="18">
        <f t="shared" si="68"/>
        <v>0</v>
      </c>
      <c r="DK16" s="18">
        <f t="shared" si="69"/>
        <v>0</v>
      </c>
      <c r="DL16" s="18"/>
      <c r="DM16" s="18"/>
      <c r="DN16" s="18">
        <f t="shared" si="70"/>
        <v>0</v>
      </c>
      <c r="DO16" s="18">
        <f t="shared" si="71"/>
        <v>0</v>
      </c>
      <c r="DP16" s="18">
        <f t="shared" si="72"/>
        <v>0</v>
      </c>
      <c r="DQ16" s="18">
        <f t="shared" si="73"/>
        <v>0</v>
      </c>
      <c r="DR16" s="18"/>
      <c r="DS16" s="18"/>
      <c r="DT16" s="18">
        <f t="shared" si="74"/>
        <v>0</v>
      </c>
      <c r="DU16" s="18">
        <f t="shared" si="75"/>
        <v>0</v>
      </c>
      <c r="DV16" s="18">
        <f t="shared" si="76"/>
        <v>0</v>
      </c>
      <c r="DW16" s="18">
        <f t="shared" si="77"/>
        <v>0</v>
      </c>
      <c r="DX16" s="18"/>
      <c r="DY16" s="18"/>
      <c r="DZ16" s="18"/>
      <c r="EA16" s="18"/>
      <c r="EB16" s="18"/>
      <c r="EC16" s="18"/>
      <c r="ED16" s="18"/>
    </row>
    <row r="17" spans="1:134" ht="12">
      <c r="A17" s="2">
        <v>42826</v>
      </c>
      <c r="E17" s="19">
        <f t="shared" si="0"/>
        <v>0</v>
      </c>
      <c r="I17" s="25">
        <f>'02A Academic'!C17+'02A Academic'!I17+'02A Academic'!O17+'02A Academic'!U17+'02A Academic'!AA17+'02A Academic'!AG17+'02A Academic'!AM17+'02A Academic'!AS17+'02A Academic'!AY17+'02A Academic'!BE17+'02A Academic'!BK17+'02A Academic'!BQ17+'02A Academic'!BW17+'02A Academic'!CC17+'02A Academic'!CI17+'02A Academic'!CO17+'02A Academic'!CU17+'02A Academic'!DA17+'02A Academic'!DG17+'02A Academic'!DM17+'02A Academic'!DS17+'02A Academic'!DY17+'02A Academic'!EE17+'02A Academic'!EK17</f>
        <v>0</v>
      </c>
      <c r="J17" s="25">
        <f>'02A Academic'!D17+'02A Academic'!J17+'02A Academic'!P17+'02A Academic'!V17+'02A Academic'!AB17+'02A Academic'!AH17+'02A Academic'!AN17+'02A Academic'!AT17+'02A Academic'!AZ17+'02A Academic'!BF17+'02A Academic'!BL17+'02A Academic'!BR17+'02A Academic'!BX17+'02A Academic'!CD17+'02A Academic'!CJ17+'02A Academic'!CP17+'02A Academic'!CV17+'02A Academic'!DB17+'02A Academic'!DH17+'02A Academic'!DN17+'02A Academic'!DT17+'02A Academic'!DZ17+'02A Academic'!EF17+'02A Academic'!EL17</f>
        <v>0</v>
      </c>
      <c r="K17" s="19">
        <f t="shared" si="1"/>
        <v>0</v>
      </c>
      <c r="L17" s="25">
        <f>'02A Academic'!F17+'02A Academic'!L17+'02A Academic'!R17+'02A Academic'!X17+'02A Academic'!AD17+'02A Academic'!AJ17+'02A Academic'!AP17+'02A Academic'!AV17+'02A Academic'!BB17+'02A Academic'!BH17+'02A Academic'!BN17+'02A Academic'!BT17+'02A Academic'!BZ17+'02A Academic'!CF17+'02A Academic'!CL17+'02A Academic'!CR17+'02A Academic'!CX17+'02A Academic'!DD17+'02A Academic'!DJ17+'02A Academic'!DP17+'02A Academic'!DV17+'02A Academic'!EB17+'02A Academic'!EH17+'02A Academic'!EN17</f>
        <v>0</v>
      </c>
      <c r="M17" s="25">
        <f>'02A Academic'!G17+'02A Academic'!M17+'02A Academic'!S17+'02A Academic'!Y17+'02A Academic'!AE17+'02A Academic'!AK17+'02A Academic'!AQ17+'02A Academic'!AW17+'02A Academic'!BC17+'02A Academic'!BI17+'02A Academic'!BO17+'02A Academic'!BU17+'02A Academic'!CA17+'02A Academic'!CG17+'02A Academic'!CM17+'02A Academic'!CS17+'02A Academic'!CY17+'02A Academic'!DE17+'02A Academic'!DK17+'02A Academic'!DQ17+'02A Academic'!DW17+'02A Academic'!EC17+'02A Academic'!EI17+'02A Academic'!EO17</f>
        <v>0</v>
      </c>
      <c r="O17" s="18">
        <f t="shared" si="78"/>
        <v>0</v>
      </c>
      <c r="P17" s="18">
        <f t="shared" si="2"/>
        <v>0</v>
      </c>
      <c r="Q17" s="18">
        <f t="shared" si="3"/>
        <v>0</v>
      </c>
      <c r="R17" s="18">
        <f t="shared" si="4"/>
        <v>0</v>
      </c>
      <c r="S17" s="18">
        <f t="shared" si="5"/>
        <v>0</v>
      </c>
      <c r="U17" s="18">
        <f t="shared" si="79"/>
        <v>0</v>
      </c>
      <c r="V17" s="18">
        <f t="shared" si="6"/>
        <v>0</v>
      </c>
      <c r="W17" s="18">
        <f t="shared" si="7"/>
        <v>0</v>
      </c>
      <c r="X17" s="18">
        <f t="shared" si="8"/>
        <v>0</v>
      </c>
      <c r="Y17" s="18">
        <f t="shared" si="9"/>
        <v>0</v>
      </c>
      <c r="Z17" s="18"/>
      <c r="AA17" s="18">
        <f t="shared" si="80"/>
        <v>0</v>
      </c>
      <c r="AB17" s="18">
        <f t="shared" si="10"/>
        <v>0</v>
      </c>
      <c r="AC17" s="18">
        <f t="shared" si="11"/>
        <v>0</v>
      </c>
      <c r="AD17" s="18">
        <f t="shared" si="12"/>
        <v>0</v>
      </c>
      <c r="AE17" s="18">
        <f t="shared" si="13"/>
        <v>0</v>
      </c>
      <c r="AF17" s="18"/>
      <c r="AG17" s="18">
        <f t="shared" si="81"/>
        <v>0</v>
      </c>
      <c r="AH17" s="18">
        <f t="shared" si="14"/>
        <v>0</v>
      </c>
      <c r="AI17" s="18">
        <f t="shared" si="15"/>
        <v>0</v>
      </c>
      <c r="AJ17" s="18">
        <f t="shared" si="16"/>
        <v>0</v>
      </c>
      <c r="AK17" s="18">
        <f t="shared" si="17"/>
        <v>0</v>
      </c>
      <c r="AL17" s="18"/>
      <c r="AM17" s="18">
        <f t="shared" si="82"/>
        <v>0</v>
      </c>
      <c r="AN17" s="18">
        <f t="shared" si="18"/>
        <v>0</v>
      </c>
      <c r="AO17" s="18">
        <f t="shared" si="19"/>
        <v>0</v>
      </c>
      <c r="AP17" s="18">
        <f t="shared" si="20"/>
        <v>0</v>
      </c>
      <c r="AQ17" s="18">
        <f t="shared" si="21"/>
        <v>0</v>
      </c>
      <c r="AR17" s="18"/>
      <c r="AS17" s="18">
        <f t="shared" si="83"/>
        <v>0</v>
      </c>
      <c r="AT17" s="18">
        <f t="shared" si="22"/>
        <v>0</v>
      </c>
      <c r="AU17" s="18">
        <f t="shared" si="23"/>
        <v>0</v>
      </c>
      <c r="AV17" s="18">
        <f t="shared" si="24"/>
        <v>0</v>
      </c>
      <c r="AW17" s="18">
        <f t="shared" si="25"/>
        <v>0</v>
      </c>
      <c r="AX17" s="18"/>
      <c r="AY17" s="18">
        <f t="shared" si="84"/>
        <v>0</v>
      </c>
      <c r="AZ17" s="18">
        <f t="shared" si="26"/>
        <v>0</v>
      </c>
      <c r="BA17" s="18">
        <f t="shared" si="27"/>
        <v>0</v>
      </c>
      <c r="BB17" s="18">
        <f t="shared" si="28"/>
        <v>0</v>
      </c>
      <c r="BC17" s="18">
        <f t="shared" si="29"/>
        <v>0</v>
      </c>
      <c r="BD17" s="18"/>
      <c r="BE17" s="18">
        <f t="shared" si="85"/>
        <v>0</v>
      </c>
      <c r="BF17" s="18">
        <f t="shared" si="30"/>
        <v>0</v>
      </c>
      <c r="BG17" s="18">
        <f t="shared" si="31"/>
        <v>0</v>
      </c>
      <c r="BH17" s="18">
        <f t="shared" si="32"/>
        <v>0</v>
      </c>
      <c r="BI17" s="18">
        <f t="shared" si="33"/>
        <v>0</v>
      </c>
      <c r="BJ17" s="18"/>
      <c r="BK17" s="18">
        <f t="shared" si="86"/>
        <v>0</v>
      </c>
      <c r="BL17" s="18">
        <f t="shared" si="34"/>
        <v>0</v>
      </c>
      <c r="BM17" s="18">
        <f t="shared" si="35"/>
        <v>0</v>
      </c>
      <c r="BN17" s="18">
        <f t="shared" si="36"/>
        <v>0</v>
      </c>
      <c r="BO17" s="18">
        <f t="shared" si="37"/>
        <v>0</v>
      </c>
      <c r="BP17" s="18"/>
      <c r="BQ17" s="18">
        <f t="shared" si="87"/>
        <v>0</v>
      </c>
      <c r="BR17" s="18">
        <f t="shared" si="38"/>
        <v>0</v>
      </c>
      <c r="BS17" s="18">
        <f t="shared" si="39"/>
        <v>0</v>
      </c>
      <c r="BT17" s="18">
        <f t="shared" si="40"/>
        <v>0</v>
      </c>
      <c r="BU17" s="18">
        <f t="shared" si="41"/>
        <v>0</v>
      </c>
      <c r="BV17" s="18"/>
      <c r="BW17" s="18">
        <f t="shared" si="88"/>
        <v>0</v>
      </c>
      <c r="BX17" s="18">
        <f t="shared" si="42"/>
        <v>0</v>
      </c>
      <c r="BY17" s="18">
        <f t="shared" si="43"/>
        <v>0</v>
      </c>
      <c r="BZ17" s="18">
        <f t="shared" si="44"/>
        <v>0</v>
      </c>
      <c r="CA17" s="18">
        <f t="shared" si="45"/>
        <v>0</v>
      </c>
      <c r="CB17" s="18"/>
      <c r="CC17" s="18">
        <f t="shared" si="89"/>
        <v>0</v>
      </c>
      <c r="CD17" s="18">
        <f t="shared" si="46"/>
        <v>0</v>
      </c>
      <c r="CE17" s="18">
        <f t="shared" si="47"/>
        <v>0</v>
      </c>
      <c r="CF17" s="18">
        <f t="shared" si="48"/>
        <v>0</v>
      </c>
      <c r="CG17" s="18">
        <f t="shared" si="49"/>
        <v>0</v>
      </c>
      <c r="CH17" s="18"/>
      <c r="CI17" s="18">
        <f t="shared" si="90"/>
        <v>0</v>
      </c>
      <c r="CJ17" s="18">
        <f t="shared" si="50"/>
        <v>0</v>
      </c>
      <c r="CK17" s="18">
        <f t="shared" si="51"/>
        <v>0</v>
      </c>
      <c r="CL17" s="18">
        <f t="shared" si="52"/>
        <v>0</v>
      </c>
      <c r="CM17" s="18">
        <f t="shared" si="53"/>
        <v>0</v>
      </c>
      <c r="CN17" s="18"/>
      <c r="CO17" s="18">
        <f t="shared" si="54"/>
        <v>0</v>
      </c>
      <c r="CP17" s="18">
        <f t="shared" si="54"/>
        <v>0</v>
      </c>
      <c r="CQ17" s="18">
        <f t="shared" si="55"/>
        <v>0</v>
      </c>
      <c r="CR17" s="18">
        <f t="shared" si="56"/>
        <v>0</v>
      </c>
      <c r="CS17" s="18">
        <f t="shared" si="57"/>
        <v>0</v>
      </c>
      <c r="CT17" s="18"/>
      <c r="CU17" s="18">
        <f t="shared" si="91"/>
        <v>0</v>
      </c>
      <c r="CV17" s="18">
        <f t="shared" si="58"/>
        <v>0</v>
      </c>
      <c r="CW17" s="18">
        <f t="shared" si="59"/>
        <v>0</v>
      </c>
      <c r="CX17" s="18">
        <f t="shared" si="60"/>
        <v>0</v>
      </c>
      <c r="CY17" s="18">
        <f t="shared" si="61"/>
        <v>0</v>
      </c>
      <c r="CZ17" s="18"/>
      <c r="DA17" s="18">
        <f t="shared" si="92"/>
        <v>0</v>
      </c>
      <c r="DB17" s="18">
        <f t="shared" si="62"/>
        <v>0</v>
      </c>
      <c r="DC17" s="18">
        <f t="shared" si="63"/>
        <v>0</v>
      </c>
      <c r="DD17" s="18">
        <f t="shared" si="64"/>
        <v>0</v>
      </c>
      <c r="DE17" s="18">
        <f t="shared" si="65"/>
        <v>0</v>
      </c>
      <c r="DF17" s="18"/>
      <c r="DG17" s="18">
        <f t="shared" si="93"/>
        <v>0</v>
      </c>
      <c r="DH17" s="18">
        <f t="shared" si="66"/>
        <v>0</v>
      </c>
      <c r="DI17" s="18">
        <f t="shared" si="67"/>
        <v>0</v>
      </c>
      <c r="DJ17" s="18">
        <f t="shared" si="68"/>
        <v>0</v>
      </c>
      <c r="DK17" s="18">
        <f t="shared" si="69"/>
        <v>0</v>
      </c>
      <c r="DL17" s="18"/>
      <c r="DM17" s="18">
        <f t="shared" si="94"/>
        <v>0</v>
      </c>
      <c r="DN17" s="18">
        <f t="shared" si="70"/>
        <v>0</v>
      </c>
      <c r="DO17" s="18">
        <f t="shared" si="71"/>
        <v>0</v>
      </c>
      <c r="DP17" s="18">
        <f t="shared" si="72"/>
        <v>0</v>
      </c>
      <c r="DQ17" s="18">
        <f t="shared" si="73"/>
        <v>0</v>
      </c>
      <c r="DR17" s="18"/>
      <c r="DS17" s="18">
        <f t="shared" si="95"/>
        <v>0</v>
      </c>
      <c r="DT17" s="18">
        <f t="shared" si="74"/>
        <v>0</v>
      </c>
      <c r="DU17" s="18">
        <f t="shared" si="75"/>
        <v>0</v>
      </c>
      <c r="DV17" s="18">
        <f t="shared" si="76"/>
        <v>0</v>
      </c>
      <c r="DW17" s="18">
        <f t="shared" si="77"/>
        <v>0</v>
      </c>
      <c r="DX17" s="18"/>
      <c r="DY17" s="18"/>
      <c r="DZ17" s="18"/>
      <c r="EA17" s="18"/>
      <c r="EB17" s="18"/>
      <c r="EC17" s="18"/>
      <c r="ED17" s="18"/>
    </row>
    <row r="18" spans="1:134" ht="12">
      <c r="A18" s="2">
        <v>43009</v>
      </c>
      <c r="E18" s="19">
        <f t="shared" si="0"/>
        <v>0</v>
      </c>
      <c r="I18" s="25">
        <f>'02A Academic'!C18+'02A Academic'!I18+'02A Academic'!O18+'02A Academic'!U18+'02A Academic'!AA18+'02A Academic'!AG18+'02A Academic'!AM18+'02A Academic'!AS18+'02A Academic'!AY18+'02A Academic'!BE18+'02A Academic'!BK18+'02A Academic'!BQ18+'02A Academic'!BW18+'02A Academic'!CC18+'02A Academic'!CI18+'02A Academic'!CO18+'02A Academic'!CU18+'02A Academic'!DA18+'02A Academic'!DG18+'02A Academic'!DM18+'02A Academic'!DS18+'02A Academic'!DY18+'02A Academic'!EE18+'02A Academic'!EK18</f>
        <v>0</v>
      </c>
      <c r="J18" s="25">
        <f>'02A Academic'!D18+'02A Academic'!J18+'02A Academic'!P18+'02A Academic'!V18+'02A Academic'!AB18+'02A Academic'!AH18+'02A Academic'!AN18+'02A Academic'!AT18+'02A Academic'!AZ18+'02A Academic'!BF18+'02A Academic'!BL18+'02A Academic'!BR18+'02A Academic'!BX18+'02A Academic'!CD18+'02A Academic'!CJ18+'02A Academic'!CP18+'02A Academic'!CV18+'02A Academic'!DB18+'02A Academic'!DH18+'02A Academic'!DN18+'02A Academic'!DT18+'02A Academic'!DZ18+'02A Academic'!EF18+'02A Academic'!EL18</f>
        <v>0</v>
      </c>
      <c r="K18" s="19">
        <f t="shared" si="1"/>
        <v>0</v>
      </c>
      <c r="L18" s="25">
        <f>'02A Academic'!F18+'02A Academic'!L18+'02A Academic'!R18+'02A Academic'!X18+'02A Academic'!AD18+'02A Academic'!AJ18+'02A Academic'!AP18+'02A Academic'!AV18+'02A Academic'!BB18+'02A Academic'!BH18+'02A Academic'!BN18+'02A Academic'!BT18+'02A Academic'!BZ18+'02A Academic'!CF18+'02A Academic'!CL18+'02A Academic'!CR18+'02A Academic'!CX18+'02A Academic'!DD18+'02A Academic'!DJ18+'02A Academic'!DP18+'02A Academic'!DV18+'02A Academic'!EB18+'02A Academic'!EH18+'02A Academic'!EN18</f>
        <v>0</v>
      </c>
      <c r="M18" s="25">
        <f>'02A Academic'!G18+'02A Academic'!M18+'02A Academic'!S18+'02A Academic'!Y18+'02A Academic'!AE18+'02A Academic'!AK18+'02A Academic'!AQ18+'02A Academic'!AW18+'02A Academic'!BC18+'02A Academic'!BI18+'02A Academic'!BO18+'02A Academic'!BU18+'02A Academic'!CA18+'02A Academic'!CG18+'02A Academic'!CM18+'02A Academic'!CS18+'02A Academic'!CY18+'02A Academic'!DE18+'02A Academic'!DK18+'02A Academic'!DQ18+'02A Academic'!DW18+'02A Academic'!EC18+'02A Academic'!EI18+'02A Academic'!EO18</f>
        <v>0</v>
      </c>
      <c r="O18" s="18"/>
      <c r="P18" s="18">
        <f t="shared" si="2"/>
        <v>0</v>
      </c>
      <c r="Q18" s="18">
        <f t="shared" si="3"/>
        <v>0</v>
      </c>
      <c r="R18" s="18">
        <f t="shared" si="4"/>
        <v>0</v>
      </c>
      <c r="S18" s="18">
        <f t="shared" si="5"/>
        <v>0</v>
      </c>
      <c r="U18" s="18"/>
      <c r="V18" s="18">
        <f t="shared" si="6"/>
        <v>0</v>
      </c>
      <c r="W18" s="18">
        <f t="shared" si="7"/>
        <v>0</v>
      </c>
      <c r="X18" s="18">
        <f t="shared" si="8"/>
        <v>0</v>
      </c>
      <c r="Y18" s="18">
        <f t="shared" si="9"/>
        <v>0</v>
      </c>
      <c r="Z18" s="18"/>
      <c r="AA18" s="18"/>
      <c r="AB18" s="18">
        <f t="shared" si="10"/>
        <v>0</v>
      </c>
      <c r="AC18" s="18">
        <f t="shared" si="11"/>
        <v>0</v>
      </c>
      <c r="AD18" s="18">
        <f t="shared" si="12"/>
        <v>0</v>
      </c>
      <c r="AE18" s="18">
        <f t="shared" si="13"/>
        <v>0</v>
      </c>
      <c r="AF18" s="18"/>
      <c r="AG18" s="18"/>
      <c r="AH18" s="18">
        <f t="shared" si="14"/>
        <v>0</v>
      </c>
      <c r="AI18" s="18">
        <f t="shared" si="15"/>
        <v>0</v>
      </c>
      <c r="AJ18" s="18">
        <f t="shared" si="16"/>
        <v>0</v>
      </c>
      <c r="AK18" s="18">
        <f t="shared" si="17"/>
        <v>0</v>
      </c>
      <c r="AL18" s="18"/>
      <c r="AM18" s="18"/>
      <c r="AN18" s="18">
        <f t="shared" si="18"/>
        <v>0</v>
      </c>
      <c r="AO18" s="18">
        <f t="shared" si="19"/>
        <v>0</v>
      </c>
      <c r="AP18" s="18">
        <f t="shared" si="20"/>
        <v>0</v>
      </c>
      <c r="AQ18" s="18">
        <f t="shared" si="21"/>
        <v>0</v>
      </c>
      <c r="AR18" s="18"/>
      <c r="AS18" s="18"/>
      <c r="AT18" s="18">
        <f t="shared" si="22"/>
        <v>0</v>
      </c>
      <c r="AU18" s="18">
        <f t="shared" si="23"/>
        <v>0</v>
      </c>
      <c r="AV18" s="18">
        <f t="shared" si="24"/>
        <v>0</v>
      </c>
      <c r="AW18" s="18">
        <f t="shared" si="25"/>
        <v>0</v>
      </c>
      <c r="AX18" s="18"/>
      <c r="AY18" s="18"/>
      <c r="AZ18" s="18">
        <f t="shared" si="26"/>
        <v>0</v>
      </c>
      <c r="BA18" s="18">
        <f t="shared" si="27"/>
        <v>0</v>
      </c>
      <c r="BB18" s="18">
        <f t="shared" si="28"/>
        <v>0</v>
      </c>
      <c r="BC18" s="18">
        <f t="shared" si="29"/>
        <v>0</v>
      </c>
      <c r="BD18" s="18"/>
      <c r="BE18" s="18"/>
      <c r="BF18" s="18">
        <f t="shared" si="30"/>
        <v>0</v>
      </c>
      <c r="BG18" s="18">
        <f t="shared" si="31"/>
        <v>0</v>
      </c>
      <c r="BH18" s="18">
        <f t="shared" si="32"/>
        <v>0</v>
      </c>
      <c r="BI18" s="18">
        <f t="shared" si="33"/>
        <v>0</v>
      </c>
      <c r="BJ18" s="18"/>
      <c r="BK18" s="18"/>
      <c r="BL18" s="18">
        <f t="shared" si="34"/>
        <v>0</v>
      </c>
      <c r="BM18" s="18">
        <f t="shared" si="35"/>
        <v>0</v>
      </c>
      <c r="BN18" s="18">
        <f t="shared" si="36"/>
        <v>0</v>
      </c>
      <c r="BO18" s="18">
        <f t="shared" si="37"/>
        <v>0</v>
      </c>
      <c r="BP18" s="18"/>
      <c r="BQ18" s="18"/>
      <c r="BR18" s="18">
        <f t="shared" si="38"/>
        <v>0</v>
      </c>
      <c r="BS18" s="18">
        <f t="shared" si="39"/>
        <v>0</v>
      </c>
      <c r="BT18" s="18">
        <f t="shared" si="40"/>
        <v>0</v>
      </c>
      <c r="BU18" s="18">
        <f t="shared" si="41"/>
        <v>0</v>
      </c>
      <c r="BV18" s="18"/>
      <c r="BW18" s="18"/>
      <c r="BX18" s="18">
        <f t="shared" si="42"/>
        <v>0</v>
      </c>
      <c r="BY18" s="18">
        <f t="shared" si="43"/>
        <v>0</v>
      </c>
      <c r="BZ18" s="18">
        <f t="shared" si="44"/>
        <v>0</v>
      </c>
      <c r="CA18" s="18">
        <f t="shared" si="45"/>
        <v>0</v>
      </c>
      <c r="CB18" s="18"/>
      <c r="CC18" s="18"/>
      <c r="CD18" s="18">
        <f t="shared" si="46"/>
        <v>0</v>
      </c>
      <c r="CE18" s="18">
        <f t="shared" si="47"/>
        <v>0</v>
      </c>
      <c r="CF18" s="18">
        <f t="shared" si="48"/>
        <v>0</v>
      </c>
      <c r="CG18" s="18">
        <f t="shared" si="49"/>
        <v>0</v>
      </c>
      <c r="CH18" s="18"/>
      <c r="CI18" s="18"/>
      <c r="CJ18" s="18">
        <f t="shared" si="50"/>
        <v>0</v>
      </c>
      <c r="CK18" s="18">
        <f t="shared" si="51"/>
        <v>0</v>
      </c>
      <c r="CL18" s="18">
        <f t="shared" si="52"/>
        <v>0</v>
      </c>
      <c r="CM18" s="18">
        <f t="shared" si="53"/>
        <v>0</v>
      </c>
      <c r="CN18" s="18"/>
      <c r="CO18" s="18"/>
      <c r="CP18" s="18">
        <f t="shared" si="54"/>
        <v>0</v>
      </c>
      <c r="CQ18" s="18">
        <f t="shared" si="55"/>
        <v>0</v>
      </c>
      <c r="CR18" s="18">
        <f t="shared" si="56"/>
        <v>0</v>
      </c>
      <c r="CS18" s="18">
        <f t="shared" si="57"/>
        <v>0</v>
      </c>
      <c r="CT18" s="18"/>
      <c r="CU18" s="18"/>
      <c r="CV18" s="18">
        <f t="shared" si="58"/>
        <v>0</v>
      </c>
      <c r="CW18" s="18">
        <f t="shared" si="59"/>
        <v>0</v>
      </c>
      <c r="CX18" s="18">
        <f t="shared" si="60"/>
        <v>0</v>
      </c>
      <c r="CY18" s="18">
        <f t="shared" si="61"/>
        <v>0</v>
      </c>
      <c r="CZ18" s="18"/>
      <c r="DA18" s="18"/>
      <c r="DB18" s="18">
        <f t="shared" si="62"/>
        <v>0</v>
      </c>
      <c r="DC18" s="18">
        <f t="shared" si="63"/>
        <v>0</v>
      </c>
      <c r="DD18" s="18">
        <f t="shared" si="64"/>
        <v>0</v>
      </c>
      <c r="DE18" s="18">
        <f t="shared" si="65"/>
        <v>0</v>
      </c>
      <c r="DF18" s="18"/>
      <c r="DG18" s="18"/>
      <c r="DH18" s="18">
        <f t="shared" si="66"/>
        <v>0</v>
      </c>
      <c r="DI18" s="18">
        <f t="shared" si="67"/>
        <v>0</v>
      </c>
      <c r="DJ18" s="18">
        <f t="shared" si="68"/>
        <v>0</v>
      </c>
      <c r="DK18" s="18">
        <f t="shared" si="69"/>
        <v>0</v>
      </c>
      <c r="DL18" s="18"/>
      <c r="DM18" s="18"/>
      <c r="DN18" s="18">
        <f t="shared" si="70"/>
        <v>0</v>
      </c>
      <c r="DO18" s="18">
        <f t="shared" si="71"/>
        <v>0</v>
      </c>
      <c r="DP18" s="18">
        <f t="shared" si="72"/>
        <v>0</v>
      </c>
      <c r="DQ18" s="18">
        <f t="shared" si="73"/>
        <v>0</v>
      </c>
      <c r="DR18" s="18"/>
      <c r="DS18" s="18"/>
      <c r="DT18" s="18">
        <f t="shared" si="74"/>
        <v>0</v>
      </c>
      <c r="DU18" s="18">
        <f t="shared" si="75"/>
        <v>0</v>
      </c>
      <c r="DV18" s="18">
        <f t="shared" si="76"/>
        <v>0</v>
      </c>
      <c r="DW18" s="18">
        <f t="shared" si="77"/>
        <v>0</v>
      </c>
      <c r="DX18" s="18"/>
      <c r="DY18" s="18"/>
      <c r="DZ18" s="18"/>
      <c r="EA18" s="18"/>
      <c r="EB18" s="18"/>
      <c r="EC18" s="18"/>
      <c r="ED18" s="18"/>
    </row>
    <row r="19" spans="1:134" s="35" customFormat="1" ht="12">
      <c r="A19" s="34">
        <v>43191</v>
      </c>
      <c r="C19" s="25"/>
      <c r="D19" s="25"/>
      <c r="E19" s="19">
        <f t="shared" si="0"/>
        <v>0</v>
      </c>
      <c r="F19" s="19"/>
      <c r="G19" s="19"/>
      <c r="H19" s="33"/>
      <c r="I19" s="25">
        <f>'02A Academic'!C19+'02A Academic'!I19+'02A Academic'!O19+'02A Academic'!U19+'02A Academic'!AA19+'02A Academic'!AG19+'02A Academic'!AM19+'02A Academic'!AS19+'02A Academic'!AY19+'02A Academic'!BE19+'02A Academic'!BK19+'02A Academic'!BQ19+'02A Academic'!BW19+'02A Academic'!CC19+'02A Academic'!CI19+'02A Academic'!CO19+'02A Academic'!CU19+'02A Academic'!DA19+'02A Academic'!DG19+'02A Academic'!DM19+'02A Academic'!DS19+'02A Academic'!DY19+'02A Academic'!EE19+'02A Academic'!EK19</f>
        <v>0</v>
      </c>
      <c r="J19" s="25">
        <f>'02A Academic'!D19+'02A Academic'!J19+'02A Academic'!P19+'02A Academic'!V19+'02A Academic'!AB19+'02A Academic'!AH19+'02A Academic'!AN19+'02A Academic'!AT19+'02A Academic'!AZ19+'02A Academic'!BF19+'02A Academic'!BL19+'02A Academic'!BR19+'02A Academic'!BX19+'02A Academic'!CD19+'02A Academic'!CJ19+'02A Academic'!CP19+'02A Academic'!CV19+'02A Academic'!DB19+'02A Academic'!DH19+'02A Academic'!DN19+'02A Academic'!DT19+'02A Academic'!DZ19+'02A Academic'!EF19+'02A Academic'!EL19</f>
        <v>0</v>
      </c>
      <c r="K19" s="19">
        <f t="shared" si="1"/>
        <v>0</v>
      </c>
      <c r="L19" s="25">
        <f>'02A Academic'!F19+'02A Academic'!L19+'02A Academic'!R19+'02A Academic'!X19+'02A Academic'!AD19+'02A Academic'!AJ19+'02A Academic'!AP19+'02A Academic'!AV19+'02A Academic'!BB19+'02A Academic'!BH19+'02A Academic'!BN19+'02A Academic'!BT19+'02A Academic'!BZ19+'02A Academic'!CF19+'02A Academic'!CL19+'02A Academic'!CR19+'02A Academic'!CX19+'02A Academic'!DD19+'02A Academic'!DJ19+'02A Academic'!DP19+'02A Academic'!DV19+'02A Academic'!EB19+'02A Academic'!EH19+'02A Academic'!EN19</f>
        <v>0</v>
      </c>
      <c r="M19" s="25">
        <f>'02A Academic'!G19+'02A Academic'!M19+'02A Academic'!S19+'02A Academic'!Y19+'02A Academic'!AE19+'02A Academic'!AK19+'02A Academic'!AQ19+'02A Academic'!AW19+'02A Academic'!BC19+'02A Academic'!BI19+'02A Academic'!BO19+'02A Academic'!BU19+'02A Academic'!CA19+'02A Academic'!CG19+'02A Academic'!CM19+'02A Academic'!CS19+'02A Academic'!CY19+'02A Academic'!DE19+'02A Academic'!DK19+'02A Academic'!DQ19+'02A Academic'!DW19+'02A Academic'!EC19+'02A Academic'!EI19+'02A Academic'!EO19</f>
        <v>0</v>
      </c>
      <c r="O19" s="18">
        <f t="shared" si="78"/>
        <v>0</v>
      </c>
      <c r="P19" s="18">
        <f t="shared" si="2"/>
        <v>0</v>
      </c>
      <c r="Q19" s="18">
        <f t="shared" si="3"/>
        <v>0</v>
      </c>
      <c r="R19" s="18">
        <f t="shared" si="4"/>
        <v>0</v>
      </c>
      <c r="S19" s="18">
        <f t="shared" si="5"/>
        <v>0</v>
      </c>
      <c r="U19" s="18">
        <f t="shared" si="79"/>
        <v>0</v>
      </c>
      <c r="V19" s="18">
        <f t="shared" si="6"/>
        <v>0</v>
      </c>
      <c r="W19" s="18">
        <f t="shared" si="7"/>
        <v>0</v>
      </c>
      <c r="X19" s="18">
        <f t="shared" si="8"/>
        <v>0</v>
      </c>
      <c r="Y19" s="18">
        <f t="shared" si="9"/>
        <v>0</v>
      </c>
      <c r="Z19" s="33"/>
      <c r="AA19" s="18">
        <f t="shared" si="80"/>
        <v>0</v>
      </c>
      <c r="AB19" s="18">
        <f t="shared" si="10"/>
        <v>0</v>
      </c>
      <c r="AC19" s="18">
        <f t="shared" si="11"/>
        <v>0</v>
      </c>
      <c r="AD19" s="18">
        <f t="shared" si="12"/>
        <v>0</v>
      </c>
      <c r="AE19" s="18">
        <f t="shared" si="13"/>
        <v>0</v>
      </c>
      <c r="AF19" s="33"/>
      <c r="AG19" s="18">
        <f t="shared" si="81"/>
        <v>0</v>
      </c>
      <c r="AH19" s="18">
        <f t="shared" si="14"/>
        <v>0</v>
      </c>
      <c r="AI19" s="18">
        <f t="shared" si="15"/>
        <v>0</v>
      </c>
      <c r="AJ19" s="18">
        <f t="shared" si="16"/>
        <v>0</v>
      </c>
      <c r="AK19" s="18">
        <f t="shared" si="17"/>
        <v>0</v>
      </c>
      <c r="AL19" s="33"/>
      <c r="AM19" s="18">
        <f t="shared" si="82"/>
        <v>0</v>
      </c>
      <c r="AN19" s="18">
        <f t="shared" si="18"/>
        <v>0</v>
      </c>
      <c r="AO19" s="18">
        <f t="shared" si="19"/>
        <v>0</v>
      </c>
      <c r="AP19" s="18">
        <f t="shared" si="20"/>
        <v>0</v>
      </c>
      <c r="AQ19" s="18">
        <f t="shared" si="21"/>
        <v>0</v>
      </c>
      <c r="AR19" s="33"/>
      <c r="AS19" s="18">
        <f t="shared" si="83"/>
        <v>0</v>
      </c>
      <c r="AT19" s="18">
        <f t="shared" si="22"/>
        <v>0</v>
      </c>
      <c r="AU19" s="18">
        <f t="shared" si="23"/>
        <v>0</v>
      </c>
      <c r="AV19" s="18">
        <f t="shared" si="24"/>
        <v>0</v>
      </c>
      <c r="AW19" s="18">
        <f t="shared" si="25"/>
        <v>0</v>
      </c>
      <c r="AX19" s="33"/>
      <c r="AY19" s="18">
        <f t="shared" si="84"/>
        <v>0</v>
      </c>
      <c r="AZ19" s="18">
        <f t="shared" si="26"/>
        <v>0</v>
      </c>
      <c r="BA19" s="18">
        <f t="shared" si="27"/>
        <v>0</v>
      </c>
      <c r="BB19" s="18">
        <f t="shared" si="28"/>
        <v>0</v>
      </c>
      <c r="BC19" s="18">
        <f t="shared" si="29"/>
        <v>0</v>
      </c>
      <c r="BD19" s="33"/>
      <c r="BE19" s="18">
        <f t="shared" si="85"/>
        <v>0</v>
      </c>
      <c r="BF19" s="18">
        <f t="shared" si="30"/>
        <v>0</v>
      </c>
      <c r="BG19" s="18">
        <f t="shared" si="31"/>
        <v>0</v>
      </c>
      <c r="BH19" s="18">
        <f t="shared" si="32"/>
        <v>0</v>
      </c>
      <c r="BI19" s="18">
        <f t="shared" si="33"/>
        <v>0</v>
      </c>
      <c r="BJ19" s="33"/>
      <c r="BK19" s="18">
        <f t="shared" si="86"/>
        <v>0</v>
      </c>
      <c r="BL19" s="18">
        <f t="shared" si="34"/>
        <v>0</v>
      </c>
      <c r="BM19" s="18">
        <f t="shared" si="35"/>
        <v>0</v>
      </c>
      <c r="BN19" s="18">
        <f t="shared" si="36"/>
        <v>0</v>
      </c>
      <c r="BO19" s="18">
        <f t="shared" si="37"/>
        <v>0</v>
      </c>
      <c r="BP19" s="33"/>
      <c r="BQ19" s="18">
        <f t="shared" si="87"/>
        <v>0</v>
      </c>
      <c r="BR19" s="18">
        <f t="shared" si="38"/>
        <v>0</v>
      </c>
      <c r="BS19" s="18">
        <f t="shared" si="39"/>
        <v>0</v>
      </c>
      <c r="BT19" s="18">
        <f t="shared" si="40"/>
        <v>0</v>
      </c>
      <c r="BU19" s="18">
        <f t="shared" si="41"/>
        <v>0</v>
      </c>
      <c r="BV19" s="33"/>
      <c r="BW19" s="18">
        <f t="shared" si="88"/>
        <v>0</v>
      </c>
      <c r="BX19" s="18">
        <f t="shared" si="42"/>
        <v>0</v>
      </c>
      <c r="BY19" s="18">
        <f t="shared" si="43"/>
        <v>0</v>
      </c>
      <c r="BZ19" s="18">
        <f t="shared" si="44"/>
        <v>0</v>
      </c>
      <c r="CA19" s="18">
        <f t="shared" si="45"/>
        <v>0</v>
      </c>
      <c r="CB19" s="33"/>
      <c r="CC19" s="18">
        <f t="shared" si="89"/>
        <v>0</v>
      </c>
      <c r="CD19" s="18">
        <f t="shared" si="46"/>
        <v>0</v>
      </c>
      <c r="CE19" s="18">
        <f t="shared" si="47"/>
        <v>0</v>
      </c>
      <c r="CF19" s="18">
        <f t="shared" si="48"/>
        <v>0</v>
      </c>
      <c r="CG19" s="18">
        <f t="shared" si="49"/>
        <v>0</v>
      </c>
      <c r="CH19" s="18"/>
      <c r="CI19" s="18">
        <f t="shared" si="90"/>
        <v>0</v>
      </c>
      <c r="CJ19" s="18">
        <f t="shared" si="50"/>
        <v>0</v>
      </c>
      <c r="CK19" s="18">
        <f t="shared" si="51"/>
        <v>0</v>
      </c>
      <c r="CL19" s="18">
        <f t="shared" si="52"/>
        <v>0</v>
      </c>
      <c r="CM19" s="18">
        <f t="shared" si="53"/>
        <v>0</v>
      </c>
      <c r="CN19" s="33"/>
      <c r="CO19" s="18">
        <f t="shared" si="54"/>
        <v>0</v>
      </c>
      <c r="CP19" s="18">
        <f t="shared" si="54"/>
        <v>0</v>
      </c>
      <c r="CQ19" s="18">
        <f t="shared" si="55"/>
        <v>0</v>
      </c>
      <c r="CR19" s="18">
        <f t="shared" si="56"/>
        <v>0</v>
      </c>
      <c r="CS19" s="18">
        <f t="shared" si="57"/>
        <v>0</v>
      </c>
      <c r="CT19" s="33"/>
      <c r="CU19" s="18">
        <f t="shared" si="91"/>
        <v>0</v>
      </c>
      <c r="CV19" s="18">
        <f t="shared" si="58"/>
        <v>0</v>
      </c>
      <c r="CW19" s="18">
        <f t="shared" si="59"/>
        <v>0</v>
      </c>
      <c r="CX19" s="18">
        <f t="shared" si="60"/>
        <v>0</v>
      </c>
      <c r="CY19" s="18">
        <f t="shared" si="61"/>
        <v>0</v>
      </c>
      <c r="CZ19" s="33"/>
      <c r="DA19" s="18">
        <f t="shared" si="92"/>
        <v>0</v>
      </c>
      <c r="DB19" s="18">
        <f t="shared" si="62"/>
        <v>0</v>
      </c>
      <c r="DC19" s="18">
        <f t="shared" si="63"/>
        <v>0</v>
      </c>
      <c r="DD19" s="18">
        <f t="shared" si="64"/>
        <v>0</v>
      </c>
      <c r="DE19" s="18">
        <f t="shared" si="65"/>
        <v>0</v>
      </c>
      <c r="DF19" s="33"/>
      <c r="DG19" s="18">
        <f t="shared" si="93"/>
        <v>0</v>
      </c>
      <c r="DH19" s="18">
        <f t="shared" si="66"/>
        <v>0</v>
      </c>
      <c r="DI19" s="18">
        <f t="shared" si="67"/>
        <v>0</v>
      </c>
      <c r="DJ19" s="18">
        <f t="shared" si="68"/>
        <v>0</v>
      </c>
      <c r="DK19" s="18">
        <f t="shared" si="69"/>
        <v>0</v>
      </c>
      <c r="DL19" s="33"/>
      <c r="DM19" s="18">
        <f t="shared" si="94"/>
        <v>0</v>
      </c>
      <c r="DN19" s="18">
        <f t="shared" si="70"/>
        <v>0</v>
      </c>
      <c r="DO19" s="18">
        <f t="shared" si="71"/>
        <v>0</v>
      </c>
      <c r="DP19" s="18">
        <f t="shared" si="72"/>
        <v>0</v>
      </c>
      <c r="DQ19" s="18">
        <f t="shared" si="73"/>
        <v>0</v>
      </c>
      <c r="DR19" s="33"/>
      <c r="DS19" s="18">
        <f t="shared" si="95"/>
        <v>0</v>
      </c>
      <c r="DT19" s="18">
        <f t="shared" si="74"/>
        <v>0</v>
      </c>
      <c r="DU19" s="18">
        <f t="shared" si="75"/>
        <v>0</v>
      </c>
      <c r="DV19" s="18">
        <f t="shared" si="76"/>
        <v>0</v>
      </c>
      <c r="DW19" s="18">
        <f t="shared" si="77"/>
        <v>0</v>
      </c>
      <c r="DX19" s="33"/>
      <c r="DY19" s="18"/>
      <c r="DZ19" s="18"/>
      <c r="EA19" s="18"/>
      <c r="EB19" s="18"/>
      <c r="EC19" s="18"/>
      <c r="ED19" s="33"/>
    </row>
    <row r="20" spans="1:134" s="35" customFormat="1" ht="12">
      <c r="A20" s="34">
        <v>43374</v>
      </c>
      <c r="C20" s="25"/>
      <c r="D20" s="25"/>
      <c r="E20" s="19">
        <f t="shared" si="0"/>
        <v>0</v>
      </c>
      <c r="F20" s="19"/>
      <c r="G20" s="19"/>
      <c r="H20" s="33"/>
      <c r="I20" s="25">
        <f>'02A Academic'!C20+'02A Academic'!I20+'02A Academic'!O20+'02A Academic'!U20+'02A Academic'!AA20+'02A Academic'!AG20+'02A Academic'!AM20+'02A Academic'!AS20+'02A Academic'!AY20+'02A Academic'!BE20+'02A Academic'!BK20+'02A Academic'!BQ20+'02A Academic'!BW20+'02A Academic'!CC20+'02A Academic'!CI20+'02A Academic'!CO20+'02A Academic'!CU20+'02A Academic'!DA20+'02A Academic'!DG20+'02A Academic'!DM20+'02A Academic'!DS20+'02A Academic'!DY20+'02A Academic'!EE20+'02A Academic'!EK20</f>
        <v>0</v>
      </c>
      <c r="J20" s="25">
        <f>'02A Academic'!D20+'02A Academic'!J20+'02A Academic'!P20+'02A Academic'!V20+'02A Academic'!AB20+'02A Academic'!AH20+'02A Academic'!AN20+'02A Academic'!AT20+'02A Academic'!AZ20+'02A Academic'!BF20+'02A Academic'!BL20+'02A Academic'!BR20+'02A Academic'!BX20+'02A Academic'!CD20+'02A Academic'!CJ20+'02A Academic'!CP20+'02A Academic'!CV20+'02A Academic'!DB20+'02A Academic'!DH20+'02A Academic'!DN20+'02A Academic'!DT20+'02A Academic'!DZ20+'02A Academic'!EF20+'02A Academic'!EL20</f>
        <v>0</v>
      </c>
      <c r="K20" s="19">
        <f t="shared" si="1"/>
        <v>0</v>
      </c>
      <c r="L20" s="25">
        <f>'02A Academic'!F20+'02A Academic'!L20+'02A Academic'!R20+'02A Academic'!X20+'02A Academic'!AD20+'02A Academic'!AJ20+'02A Academic'!AP20+'02A Academic'!AV20+'02A Academic'!BB20+'02A Academic'!BH20+'02A Academic'!BN20+'02A Academic'!BT20+'02A Academic'!BZ20+'02A Academic'!CF20+'02A Academic'!CL20+'02A Academic'!CR20+'02A Academic'!CX20+'02A Academic'!DD20+'02A Academic'!DJ20+'02A Academic'!DP20+'02A Academic'!DV20+'02A Academic'!EB20+'02A Academic'!EH20+'02A Academic'!EN20</f>
        <v>0</v>
      </c>
      <c r="M20" s="25">
        <f>'02A Academic'!G20+'02A Academic'!M20+'02A Academic'!S20+'02A Academic'!Y20+'02A Academic'!AE20+'02A Academic'!AK20+'02A Academic'!AQ20+'02A Academic'!AW20+'02A Academic'!BC20+'02A Academic'!BI20+'02A Academic'!BO20+'02A Academic'!BU20+'02A Academic'!CA20+'02A Academic'!CG20+'02A Academic'!CM20+'02A Academic'!CS20+'02A Academic'!CY20+'02A Academic'!DE20+'02A Academic'!DK20+'02A Academic'!DQ20+'02A Academic'!DW20+'02A Academic'!EC20+'02A Academic'!EI20+'02A Academic'!EO20</f>
        <v>0</v>
      </c>
      <c r="O20" s="18"/>
      <c r="P20" s="18">
        <f t="shared" si="2"/>
        <v>0</v>
      </c>
      <c r="Q20" s="18">
        <f t="shared" si="3"/>
        <v>0</v>
      </c>
      <c r="R20" s="18">
        <f t="shared" si="4"/>
        <v>0</v>
      </c>
      <c r="S20" s="18">
        <f t="shared" si="5"/>
        <v>0</v>
      </c>
      <c r="U20" s="18"/>
      <c r="V20" s="18">
        <f t="shared" si="6"/>
        <v>0</v>
      </c>
      <c r="W20" s="18">
        <f t="shared" si="7"/>
        <v>0</v>
      </c>
      <c r="X20" s="18">
        <f t="shared" si="8"/>
        <v>0</v>
      </c>
      <c r="Y20" s="18">
        <f t="shared" si="9"/>
        <v>0</v>
      </c>
      <c r="Z20" s="33"/>
      <c r="AA20" s="18"/>
      <c r="AB20" s="18">
        <f t="shared" si="10"/>
        <v>0</v>
      </c>
      <c r="AC20" s="18">
        <f t="shared" si="11"/>
        <v>0</v>
      </c>
      <c r="AD20" s="18">
        <f t="shared" si="12"/>
        <v>0</v>
      </c>
      <c r="AE20" s="18">
        <f t="shared" si="13"/>
        <v>0</v>
      </c>
      <c r="AF20" s="33"/>
      <c r="AG20" s="18"/>
      <c r="AH20" s="18">
        <f t="shared" si="14"/>
        <v>0</v>
      </c>
      <c r="AI20" s="18">
        <f t="shared" si="15"/>
        <v>0</v>
      </c>
      <c r="AJ20" s="18">
        <f t="shared" si="16"/>
        <v>0</v>
      </c>
      <c r="AK20" s="18">
        <f t="shared" si="17"/>
        <v>0</v>
      </c>
      <c r="AL20" s="33"/>
      <c r="AM20" s="18"/>
      <c r="AN20" s="18">
        <f t="shared" si="18"/>
        <v>0</v>
      </c>
      <c r="AO20" s="18">
        <f t="shared" si="19"/>
        <v>0</v>
      </c>
      <c r="AP20" s="18">
        <f t="shared" si="20"/>
        <v>0</v>
      </c>
      <c r="AQ20" s="18">
        <f t="shared" si="21"/>
        <v>0</v>
      </c>
      <c r="AR20" s="33"/>
      <c r="AS20" s="18"/>
      <c r="AT20" s="18">
        <f t="shared" si="22"/>
        <v>0</v>
      </c>
      <c r="AU20" s="18">
        <f t="shared" si="23"/>
        <v>0</v>
      </c>
      <c r="AV20" s="18">
        <f t="shared" si="24"/>
        <v>0</v>
      </c>
      <c r="AW20" s="18">
        <f t="shared" si="25"/>
        <v>0</v>
      </c>
      <c r="AX20" s="33"/>
      <c r="AY20" s="18"/>
      <c r="AZ20" s="18">
        <f t="shared" si="26"/>
        <v>0</v>
      </c>
      <c r="BA20" s="18">
        <f t="shared" si="27"/>
        <v>0</v>
      </c>
      <c r="BB20" s="18">
        <f t="shared" si="28"/>
        <v>0</v>
      </c>
      <c r="BC20" s="18">
        <f t="shared" si="29"/>
        <v>0</v>
      </c>
      <c r="BD20" s="33"/>
      <c r="BE20" s="18"/>
      <c r="BF20" s="18">
        <f t="shared" si="30"/>
        <v>0</v>
      </c>
      <c r="BG20" s="18">
        <f t="shared" si="31"/>
        <v>0</v>
      </c>
      <c r="BH20" s="18">
        <f t="shared" si="32"/>
        <v>0</v>
      </c>
      <c r="BI20" s="18">
        <f t="shared" si="33"/>
        <v>0</v>
      </c>
      <c r="BJ20" s="33"/>
      <c r="BK20" s="18"/>
      <c r="BL20" s="18">
        <f t="shared" si="34"/>
        <v>0</v>
      </c>
      <c r="BM20" s="18">
        <f t="shared" si="35"/>
        <v>0</v>
      </c>
      <c r="BN20" s="18">
        <f t="shared" si="36"/>
        <v>0</v>
      </c>
      <c r="BO20" s="18">
        <f t="shared" si="37"/>
        <v>0</v>
      </c>
      <c r="BP20" s="33"/>
      <c r="BQ20" s="18"/>
      <c r="BR20" s="18">
        <f t="shared" si="38"/>
        <v>0</v>
      </c>
      <c r="BS20" s="18">
        <f t="shared" si="39"/>
        <v>0</v>
      </c>
      <c r="BT20" s="18">
        <f t="shared" si="40"/>
        <v>0</v>
      </c>
      <c r="BU20" s="18">
        <f t="shared" si="41"/>
        <v>0</v>
      </c>
      <c r="BV20" s="33"/>
      <c r="BW20" s="18"/>
      <c r="BX20" s="18">
        <f t="shared" si="42"/>
        <v>0</v>
      </c>
      <c r="BY20" s="18">
        <f t="shared" si="43"/>
        <v>0</v>
      </c>
      <c r="BZ20" s="18">
        <f t="shared" si="44"/>
        <v>0</v>
      </c>
      <c r="CA20" s="18">
        <f t="shared" si="45"/>
        <v>0</v>
      </c>
      <c r="CB20" s="33"/>
      <c r="CC20" s="18"/>
      <c r="CD20" s="18">
        <f t="shared" si="46"/>
        <v>0</v>
      </c>
      <c r="CE20" s="18">
        <f t="shared" si="47"/>
        <v>0</v>
      </c>
      <c r="CF20" s="18">
        <f t="shared" si="48"/>
        <v>0</v>
      </c>
      <c r="CG20" s="18">
        <f t="shared" si="49"/>
        <v>0</v>
      </c>
      <c r="CH20" s="18"/>
      <c r="CI20" s="18"/>
      <c r="CJ20" s="18">
        <f t="shared" si="50"/>
        <v>0</v>
      </c>
      <c r="CK20" s="18">
        <f t="shared" si="51"/>
        <v>0</v>
      </c>
      <c r="CL20" s="18">
        <f t="shared" si="52"/>
        <v>0</v>
      </c>
      <c r="CM20" s="18">
        <f t="shared" si="53"/>
        <v>0</v>
      </c>
      <c r="CN20" s="33"/>
      <c r="CO20" s="18"/>
      <c r="CP20" s="18">
        <f t="shared" si="54"/>
        <v>0</v>
      </c>
      <c r="CQ20" s="18">
        <f t="shared" si="55"/>
        <v>0</v>
      </c>
      <c r="CR20" s="18">
        <f t="shared" si="56"/>
        <v>0</v>
      </c>
      <c r="CS20" s="18">
        <f t="shared" si="57"/>
        <v>0</v>
      </c>
      <c r="CT20" s="33"/>
      <c r="CU20" s="18"/>
      <c r="CV20" s="18">
        <f t="shared" si="58"/>
        <v>0</v>
      </c>
      <c r="CW20" s="18">
        <f t="shared" si="59"/>
        <v>0</v>
      </c>
      <c r="CX20" s="18">
        <f t="shared" si="60"/>
        <v>0</v>
      </c>
      <c r="CY20" s="18">
        <f t="shared" si="61"/>
        <v>0</v>
      </c>
      <c r="CZ20" s="33"/>
      <c r="DA20" s="18"/>
      <c r="DB20" s="18">
        <f t="shared" si="62"/>
        <v>0</v>
      </c>
      <c r="DC20" s="18">
        <f t="shared" si="63"/>
        <v>0</v>
      </c>
      <c r="DD20" s="18">
        <f t="shared" si="64"/>
        <v>0</v>
      </c>
      <c r="DE20" s="18">
        <f t="shared" si="65"/>
        <v>0</v>
      </c>
      <c r="DF20" s="33"/>
      <c r="DG20" s="18"/>
      <c r="DH20" s="18">
        <f t="shared" si="66"/>
        <v>0</v>
      </c>
      <c r="DI20" s="18">
        <f t="shared" si="67"/>
        <v>0</v>
      </c>
      <c r="DJ20" s="18">
        <f t="shared" si="68"/>
        <v>0</v>
      </c>
      <c r="DK20" s="18">
        <f t="shared" si="69"/>
        <v>0</v>
      </c>
      <c r="DL20" s="33"/>
      <c r="DM20" s="18"/>
      <c r="DN20" s="18">
        <f t="shared" si="70"/>
        <v>0</v>
      </c>
      <c r="DO20" s="18">
        <f t="shared" si="71"/>
        <v>0</v>
      </c>
      <c r="DP20" s="18">
        <f t="shared" si="72"/>
        <v>0</v>
      </c>
      <c r="DQ20" s="18">
        <f t="shared" si="73"/>
        <v>0</v>
      </c>
      <c r="DR20" s="33"/>
      <c r="DS20" s="18"/>
      <c r="DT20" s="18">
        <f t="shared" si="74"/>
        <v>0</v>
      </c>
      <c r="DU20" s="18">
        <f t="shared" si="75"/>
        <v>0</v>
      </c>
      <c r="DV20" s="18">
        <f t="shared" si="76"/>
        <v>0</v>
      </c>
      <c r="DW20" s="18">
        <f t="shared" si="77"/>
        <v>0</v>
      </c>
      <c r="DX20" s="33"/>
      <c r="DY20" s="18"/>
      <c r="DZ20" s="18"/>
      <c r="EA20" s="18"/>
      <c r="EB20" s="18"/>
      <c r="EC20" s="18"/>
      <c r="ED20" s="33"/>
    </row>
    <row r="21" spans="1:134" s="35" customFormat="1" ht="12">
      <c r="A21" s="34">
        <v>43556</v>
      </c>
      <c r="C21" s="25"/>
      <c r="D21" s="25"/>
      <c r="E21" s="19">
        <f t="shared" si="0"/>
        <v>0</v>
      </c>
      <c r="F21" s="19"/>
      <c r="G21" s="19"/>
      <c r="H21" s="33"/>
      <c r="I21" s="25">
        <f>'02A Academic'!C21+'02A Academic'!I21+'02A Academic'!O21+'02A Academic'!U21+'02A Academic'!AA21+'02A Academic'!AG21+'02A Academic'!AM21+'02A Academic'!AS21+'02A Academic'!AY21+'02A Academic'!BE21+'02A Academic'!BK21+'02A Academic'!BQ21+'02A Academic'!BW21+'02A Academic'!CC21+'02A Academic'!CI21+'02A Academic'!CO21+'02A Academic'!CU21+'02A Academic'!DA21+'02A Academic'!DG21+'02A Academic'!DM21+'02A Academic'!DS21+'02A Academic'!DY21+'02A Academic'!EE21+'02A Academic'!EK21</f>
        <v>0</v>
      </c>
      <c r="J21" s="25">
        <f>'02A Academic'!D21+'02A Academic'!J21+'02A Academic'!P21+'02A Academic'!V21+'02A Academic'!AB21+'02A Academic'!AH21+'02A Academic'!AN21+'02A Academic'!AT21+'02A Academic'!AZ21+'02A Academic'!BF21+'02A Academic'!BL21+'02A Academic'!BR21+'02A Academic'!BX21+'02A Academic'!CD21+'02A Academic'!CJ21+'02A Academic'!CP21+'02A Academic'!CV21+'02A Academic'!DB21+'02A Academic'!DH21+'02A Academic'!DN21+'02A Academic'!DT21+'02A Academic'!DZ21+'02A Academic'!EF21+'02A Academic'!EL21</f>
        <v>0</v>
      </c>
      <c r="K21" s="19">
        <f t="shared" si="1"/>
        <v>0</v>
      </c>
      <c r="L21" s="25">
        <f>'02A Academic'!F21+'02A Academic'!L21+'02A Academic'!R21+'02A Academic'!X21+'02A Academic'!AD21+'02A Academic'!AJ21+'02A Academic'!AP21+'02A Academic'!AV21+'02A Academic'!BB21+'02A Academic'!BH21+'02A Academic'!BN21+'02A Academic'!BT21+'02A Academic'!BZ21+'02A Academic'!CF21+'02A Academic'!CL21+'02A Academic'!CR21+'02A Academic'!CX21+'02A Academic'!DD21+'02A Academic'!DJ21+'02A Academic'!DP21+'02A Academic'!DV21+'02A Academic'!EB21+'02A Academic'!EH21+'02A Academic'!EN21</f>
        <v>0</v>
      </c>
      <c r="M21" s="25">
        <f>'02A Academic'!G21+'02A Academic'!M21+'02A Academic'!S21+'02A Academic'!Y21+'02A Academic'!AE21+'02A Academic'!AK21+'02A Academic'!AQ21+'02A Academic'!AW21+'02A Academic'!BC21+'02A Academic'!BI21+'02A Academic'!BO21+'02A Academic'!BU21+'02A Academic'!CA21+'02A Academic'!CG21+'02A Academic'!CM21+'02A Academic'!CS21+'02A Academic'!CY21+'02A Academic'!DE21+'02A Academic'!DK21+'02A Academic'!DQ21+'02A Academic'!DW21+'02A Academic'!EC21+'02A Academic'!EI21+'02A Academic'!EO21</f>
        <v>0</v>
      </c>
      <c r="O21" s="18">
        <f t="shared" si="78"/>
        <v>0</v>
      </c>
      <c r="P21" s="18">
        <f t="shared" si="2"/>
        <v>0</v>
      </c>
      <c r="Q21" s="18">
        <f t="shared" si="3"/>
        <v>0</v>
      </c>
      <c r="R21" s="18">
        <f t="shared" si="4"/>
        <v>0</v>
      </c>
      <c r="S21" s="18">
        <f t="shared" si="5"/>
        <v>0</v>
      </c>
      <c r="U21" s="18">
        <f t="shared" si="79"/>
        <v>0</v>
      </c>
      <c r="V21" s="18">
        <f t="shared" si="6"/>
        <v>0</v>
      </c>
      <c r="W21" s="18">
        <f t="shared" si="7"/>
        <v>0</v>
      </c>
      <c r="X21" s="18">
        <f t="shared" si="8"/>
        <v>0</v>
      </c>
      <c r="Y21" s="18">
        <f t="shared" si="9"/>
        <v>0</v>
      </c>
      <c r="Z21" s="33"/>
      <c r="AA21" s="18">
        <f t="shared" si="80"/>
        <v>0</v>
      </c>
      <c r="AB21" s="18">
        <f t="shared" si="10"/>
        <v>0</v>
      </c>
      <c r="AC21" s="18">
        <f t="shared" si="11"/>
        <v>0</v>
      </c>
      <c r="AD21" s="18">
        <f t="shared" si="12"/>
        <v>0</v>
      </c>
      <c r="AE21" s="18">
        <f t="shared" si="13"/>
        <v>0</v>
      </c>
      <c r="AF21" s="33"/>
      <c r="AG21" s="18">
        <f t="shared" si="81"/>
        <v>0</v>
      </c>
      <c r="AH21" s="18">
        <f t="shared" si="14"/>
        <v>0</v>
      </c>
      <c r="AI21" s="18">
        <f t="shared" si="15"/>
        <v>0</v>
      </c>
      <c r="AJ21" s="18">
        <f t="shared" si="16"/>
        <v>0</v>
      </c>
      <c r="AK21" s="18">
        <f t="shared" si="17"/>
        <v>0</v>
      </c>
      <c r="AL21" s="33"/>
      <c r="AM21" s="18">
        <f t="shared" si="82"/>
        <v>0</v>
      </c>
      <c r="AN21" s="18">
        <f t="shared" si="18"/>
        <v>0</v>
      </c>
      <c r="AO21" s="18">
        <f t="shared" si="19"/>
        <v>0</v>
      </c>
      <c r="AP21" s="18">
        <f t="shared" si="20"/>
        <v>0</v>
      </c>
      <c r="AQ21" s="18">
        <f t="shared" si="21"/>
        <v>0</v>
      </c>
      <c r="AR21" s="33"/>
      <c r="AS21" s="18">
        <f t="shared" si="83"/>
        <v>0</v>
      </c>
      <c r="AT21" s="18">
        <f t="shared" si="22"/>
        <v>0</v>
      </c>
      <c r="AU21" s="18">
        <f t="shared" si="23"/>
        <v>0</v>
      </c>
      <c r="AV21" s="18">
        <f t="shared" si="24"/>
        <v>0</v>
      </c>
      <c r="AW21" s="18">
        <f t="shared" si="25"/>
        <v>0</v>
      </c>
      <c r="AX21" s="33"/>
      <c r="AY21" s="18">
        <f t="shared" si="84"/>
        <v>0</v>
      </c>
      <c r="AZ21" s="18">
        <f t="shared" si="26"/>
        <v>0</v>
      </c>
      <c r="BA21" s="18">
        <f t="shared" si="27"/>
        <v>0</v>
      </c>
      <c r="BB21" s="18">
        <f t="shared" si="28"/>
        <v>0</v>
      </c>
      <c r="BC21" s="18">
        <f t="shared" si="29"/>
        <v>0</v>
      </c>
      <c r="BD21" s="33"/>
      <c r="BE21" s="18">
        <f t="shared" si="85"/>
        <v>0</v>
      </c>
      <c r="BF21" s="18">
        <f t="shared" si="30"/>
        <v>0</v>
      </c>
      <c r="BG21" s="18">
        <f t="shared" si="31"/>
        <v>0</v>
      </c>
      <c r="BH21" s="18">
        <f t="shared" si="32"/>
        <v>0</v>
      </c>
      <c r="BI21" s="18">
        <f t="shared" si="33"/>
        <v>0</v>
      </c>
      <c r="BJ21" s="33"/>
      <c r="BK21" s="18">
        <f t="shared" si="86"/>
        <v>0</v>
      </c>
      <c r="BL21" s="18">
        <f t="shared" si="34"/>
        <v>0</v>
      </c>
      <c r="BM21" s="18">
        <f t="shared" si="35"/>
        <v>0</v>
      </c>
      <c r="BN21" s="18">
        <f t="shared" si="36"/>
        <v>0</v>
      </c>
      <c r="BO21" s="18">
        <f t="shared" si="37"/>
        <v>0</v>
      </c>
      <c r="BP21" s="33"/>
      <c r="BQ21" s="18">
        <f t="shared" si="87"/>
        <v>0</v>
      </c>
      <c r="BR21" s="18">
        <f t="shared" si="38"/>
        <v>0</v>
      </c>
      <c r="BS21" s="18">
        <f t="shared" si="39"/>
        <v>0</v>
      </c>
      <c r="BT21" s="18">
        <f t="shared" si="40"/>
        <v>0</v>
      </c>
      <c r="BU21" s="18">
        <f t="shared" si="41"/>
        <v>0</v>
      </c>
      <c r="BV21" s="33"/>
      <c r="BW21" s="18">
        <f t="shared" si="88"/>
        <v>0</v>
      </c>
      <c r="BX21" s="18">
        <f t="shared" si="42"/>
        <v>0</v>
      </c>
      <c r="BY21" s="18">
        <f t="shared" si="43"/>
        <v>0</v>
      </c>
      <c r="BZ21" s="18">
        <f t="shared" si="44"/>
        <v>0</v>
      </c>
      <c r="CA21" s="18">
        <f t="shared" si="45"/>
        <v>0</v>
      </c>
      <c r="CB21" s="33"/>
      <c r="CC21" s="18">
        <f t="shared" si="89"/>
        <v>0</v>
      </c>
      <c r="CD21" s="18">
        <f t="shared" si="46"/>
        <v>0</v>
      </c>
      <c r="CE21" s="18">
        <f t="shared" si="47"/>
        <v>0</v>
      </c>
      <c r="CF21" s="18">
        <f t="shared" si="48"/>
        <v>0</v>
      </c>
      <c r="CG21" s="18">
        <f t="shared" si="49"/>
        <v>0</v>
      </c>
      <c r="CH21" s="18"/>
      <c r="CI21" s="18">
        <f t="shared" si="90"/>
        <v>0</v>
      </c>
      <c r="CJ21" s="18">
        <f t="shared" si="50"/>
        <v>0</v>
      </c>
      <c r="CK21" s="18">
        <f t="shared" si="51"/>
        <v>0</v>
      </c>
      <c r="CL21" s="18">
        <f t="shared" si="52"/>
        <v>0</v>
      </c>
      <c r="CM21" s="18">
        <f t="shared" si="53"/>
        <v>0</v>
      </c>
      <c r="CN21" s="33"/>
      <c r="CO21" s="18">
        <f t="shared" si="54"/>
        <v>0</v>
      </c>
      <c r="CP21" s="18">
        <f t="shared" si="54"/>
        <v>0</v>
      </c>
      <c r="CQ21" s="18">
        <f t="shared" si="55"/>
        <v>0</v>
      </c>
      <c r="CR21" s="18">
        <f t="shared" si="56"/>
        <v>0</v>
      </c>
      <c r="CS21" s="18">
        <f t="shared" si="57"/>
        <v>0</v>
      </c>
      <c r="CT21" s="33"/>
      <c r="CU21" s="18">
        <f t="shared" si="91"/>
        <v>0</v>
      </c>
      <c r="CV21" s="18">
        <f t="shared" si="58"/>
        <v>0</v>
      </c>
      <c r="CW21" s="18">
        <f t="shared" si="59"/>
        <v>0</v>
      </c>
      <c r="CX21" s="18">
        <f t="shared" si="60"/>
        <v>0</v>
      </c>
      <c r="CY21" s="18">
        <f t="shared" si="61"/>
        <v>0</v>
      </c>
      <c r="CZ21" s="33"/>
      <c r="DA21" s="18">
        <f t="shared" si="92"/>
        <v>0</v>
      </c>
      <c r="DB21" s="18">
        <f t="shared" si="62"/>
        <v>0</v>
      </c>
      <c r="DC21" s="18">
        <f t="shared" si="63"/>
        <v>0</v>
      </c>
      <c r="DD21" s="18">
        <f t="shared" si="64"/>
        <v>0</v>
      </c>
      <c r="DE21" s="18">
        <f t="shared" si="65"/>
        <v>0</v>
      </c>
      <c r="DF21" s="33"/>
      <c r="DG21" s="18">
        <f t="shared" si="93"/>
        <v>0</v>
      </c>
      <c r="DH21" s="18">
        <f t="shared" si="66"/>
        <v>0</v>
      </c>
      <c r="DI21" s="18">
        <f t="shared" si="67"/>
        <v>0</v>
      </c>
      <c r="DJ21" s="18">
        <f t="shared" si="68"/>
        <v>0</v>
      </c>
      <c r="DK21" s="18">
        <f t="shared" si="69"/>
        <v>0</v>
      </c>
      <c r="DL21" s="33"/>
      <c r="DM21" s="18">
        <f t="shared" si="94"/>
        <v>0</v>
      </c>
      <c r="DN21" s="18">
        <f t="shared" si="70"/>
        <v>0</v>
      </c>
      <c r="DO21" s="18">
        <f t="shared" si="71"/>
        <v>0</v>
      </c>
      <c r="DP21" s="18">
        <f t="shared" si="72"/>
        <v>0</v>
      </c>
      <c r="DQ21" s="18">
        <f t="shared" si="73"/>
        <v>0</v>
      </c>
      <c r="DR21" s="33"/>
      <c r="DS21" s="18">
        <f t="shared" si="95"/>
        <v>0</v>
      </c>
      <c r="DT21" s="18">
        <f t="shared" si="74"/>
        <v>0</v>
      </c>
      <c r="DU21" s="18">
        <f t="shared" si="75"/>
        <v>0</v>
      </c>
      <c r="DV21" s="18">
        <f t="shared" si="76"/>
        <v>0</v>
      </c>
      <c r="DW21" s="18">
        <f t="shared" si="77"/>
        <v>0</v>
      </c>
      <c r="DX21" s="33"/>
      <c r="DY21" s="18"/>
      <c r="DZ21" s="18"/>
      <c r="EA21" s="18"/>
      <c r="EB21" s="18"/>
      <c r="EC21" s="18"/>
      <c r="ED21" s="33"/>
    </row>
    <row r="22" spans="1:134" s="35" customFormat="1" ht="12" hidden="1">
      <c r="A22" s="34">
        <v>43739</v>
      </c>
      <c r="C22" s="25"/>
      <c r="D22" s="25"/>
      <c r="E22" s="19">
        <f t="shared" si="0"/>
        <v>0</v>
      </c>
      <c r="F22" s="19"/>
      <c r="G22" s="19"/>
      <c r="H22" s="33"/>
      <c r="I22" s="25">
        <v>0</v>
      </c>
      <c r="J22" s="25">
        <v>0</v>
      </c>
      <c r="K22" s="19">
        <f>I22+J22</f>
        <v>0</v>
      </c>
      <c r="L22" s="19"/>
      <c r="M22" s="19"/>
      <c r="O22" s="18"/>
      <c r="P22" s="18">
        <f t="shared" si="2"/>
        <v>0</v>
      </c>
      <c r="Q22" s="18">
        <f t="shared" si="3"/>
        <v>0</v>
      </c>
      <c r="R22" s="18"/>
      <c r="S22" s="18"/>
      <c r="U22" s="18"/>
      <c r="V22" s="18">
        <f t="shared" si="6"/>
        <v>0</v>
      </c>
      <c r="W22" s="18">
        <f t="shared" si="7"/>
        <v>0</v>
      </c>
      <c r="X22" s="18"/>
      <c r="Y22" s="18"/>
      <c r="Z22" s="33"/>
      <c r="AA22" s="18"/>
      <c r="AB22" s="18">
        <f t="shared" si="10"/>
        <v>0</v>
      </c>
      <c r="AC22" s="18">
        <f t="shared" si="11"/>
        <v>0</v>
      </c>
      <c r="AD22" s="18"/>
      <c r="AE22" s="18"/>
      <c r="AF22" s="33"/>
      <c r="AG22" s="18"/>
      <c r="AH22" s="18">
        <f t="shared" si="14"/>
        <v>0</v>
      </c>
      <c r="AI22" s="18">
        <f t="shared" si="15"/>
        <v>0</v>
      </c>
      <c r="AJ22" s="18"/>
      <c r="AK22" s="18"/>
      <c r="AL22" s="33"/>
      <c r="AM22" s="18"/>
      <c r="AN22" s="18">
        <f t="shared" si="18"/>
        <v>0</v>
      </c>
      <c r="AO22" s="18">
        <f t="shared" si="19"/>
        <v>0</v>
      </c>
      <c r="AP22" s="18"/>
      <c r="AQ22" s="18"/>
      <c r="AR22" s="33"/>
      <c r="AS22" s="18"/>
      <c r="AT22" s="18">
        <f t="shared" si="22"/>
        <v>0</v>
      </c>
      <c r="AU22" s="18">
        <f t="shared" si="23"/>
        <v>0</v>
      </c>
      <c r="AV22" s="18"/>
      <c r="AW22" s="18"/>
      <c r="AX22" s="33"/>
      <c r="AY22" s="18"/>
      <c r="AZ22" s="18">
        <f t="shared" si="26"/>
        <v>0</v>
      </c>
      <c r="BA22" s="18">
        <f t="shared" si="27"/>
        <v>0</v>
      </c>
      <c r="BB22" s="18"/>
      <c r="BC22" s="18"/>
      <c r="BD22" s="33"/>
      <c r="BE22" s="18"/>
      <c r="BF22" s="18">
        <f t="shared" si="30"/>
        <v>0</v>
      </c>
      <c r="BG22" s="18">
        <f t="shared" si="31"/>
        <v>0</v>
      </c>
      <c r="BH22" s="18"/>
      <c r="BI22" s="18"/>
      <c r="BJ22" s="33"/>
      <c r="BK22" s="18"/>
      <c r="BL22" s="18">
        <f t="shared" si="34"/>
        <v>0</v>
      </c>
      <c r="BM22" s="18">
        <f t="shared" si="35"/>
        <v>0</v>
      </c>
      <c r="BN22" s="18"/>
      <c r="BO22" s="18"/>
      <c r="BP22" s="33"/>
      <c r="BQ22" s="18"/>
      <c r="BR22" s="18">
        <f t="shared" si="38"/>
        <v>0</v>
      </c>
      <c r="BS22" s="18">
        <f t="shared" si="39"/>
        <v>0</v>
      </c>
      <c r="BT22" s="18"/>
      <c r="BU22" s="18"/>
      <c r="BV22" s="33"/>
      <c r="BW22" s="18"/>
      <c r="BX22" s="18">
        <f t="shared" si="42"/>
        <v>0</v>
      </c>
      <c r="BY22" s="18">
        <f t="shared" si="43"/>
        <v>0</v>
      </c>
      <c r="BZ22" s="18"/>
      <c r="CA22" s="18"/>
      <c r="CB22" s="33"/>
      <c r="CC22" s="18"/>
      <c r="CD22" s="18">
        <f t="shared" si="46"/>
        <v>0</v>
      </c>
      <c r="CE22" s="18">
        <f t="shared" si="47"/>
        <v>0</v>
      </c>
      <c r="CF22" s="18"/>
      <c r="CG22" s="18"/>
      <c r="CH22" s="18"/>
      <c r="CI22" s="18"/>
      <c r="CJ22" s="18">
        <f t="shared" si="50"/>
        <v>0</v>
      </c>
      <c r="CK22" s="18">
        <f t="shared" si="51"/>
        <v>0</v>
      </c>
      <c r="CL22" s="18"/>
      <c r="CM22" s="18"/>
      <c r="CN22" s="33"/>
      <c r="CO22" s="18"/>
      <c r="CP22" s="18">
        <f t="shared" si="54"/>
        <v>0</v>
      </c>
      <c r="CQ22" s="18">
        <f t="shared" si="55"/>
        <v>0</v>
      </c>
      <c r="CR22" s="18"/>
      <c r="CS22" s="18"/>
      <c r="CT22" s="33"/>
      <c r="CU22" s="18"/>
      <c r="CV22" s="18">
        <f t="shared" si="58"/>
        <v>0</v>
      </c>
      <c r="CW22" s="18">
        <f t="shared" si="59"/>
        <v>0</v>
      </c>
      <c r="CX22" s="18"/>
      <c r="CY22" s="18"/>
      <c r="CZ22" s="33"/>
      <c r="DA22" s="18"/>
      <c r="DB22" s="18">
        <f t="shared" si="62"/>
        <v>0</v>
      </c>
      <c r="DC22" s="18">
        <f t="shared" si="63"/>
        <v>0</v>
      </c>
      <c r="DD22" s="18"/>
      <c r="DE22" s="18"/>
      <c r="DF22" s="33"/>
      <c r="DG22" s="18"/>
      <c r="DH22" s="18">
        <f t="shared" si="66"/>
        <v>0</v>
      </c>
      <c r="DI22" s="18">
        <f t="shared" si="67"/>
        <v>0</v>
      </c>
      <c r="DJ22" s="18"/>
      <c r="DK22" s="18"/>
      <c r="DL22" s="33"/>
      <c r="DM22" s="18"/>
      <c r="DN22" s="18">
        <f t="shared" si="70"/>
        <v>0</v>
      </c>
      <c r="DO22" s="18">
        <f t="shared" si="71"/>
        <v>0</v>
      </c>
      <c r="DP22" s="18"/>
      <c r="DQ22" s="18"/>
      <c r="DR22" s="33"/>
      <c r="DS22" s="18"/>
      <c r="DT22" s="18">
        <f t="shared" si="74"/>
        <v>0</v>
      </c>
      <c r="DU22" s="18">
        <f t="shared" si="75"/>
        <v>0</v>
      </c>
      <c r="DV22" s="18"/>
      <c r="DW22" s="18"/>
      <c r="DX22" s="33"/>
      <c r="DY22" s="18"/>
      <c r="DZ22" s="18"/>
      <c r="EA22" s="18"/>
      <c r="EB22" s="18"/>
      <c r="EC22" s="18"/>
      <c r="ED22" s="33"/>
    </row>
    <row r="23" spans="1:134" s="35" customFormat="1" ht="12" hidden="1">
      <c r="A23" s="34">
        <v>43922</v>
      </c>
      <c r="C23" s="25"/>
      <c r="D23" s="25"/>
      <c r="E23" s="19">
        <f t="shared" si="0"/>
        <v>0</v>
      </c>
      <c r="F23" s="19"/>
      <c r="G23" s="19"/>
      <c r="H23" s="33"/>
      <c r="I23" s="25">
        <v>0</v>
      </c>
      <c r="J23" s="25">
        <v>0</v>
      </c>
      <c r="K23" s="19">
        <f>I23+J23</f>
        <v>0</v>
      </c>
      <c r="L23" s="19"/>
      <c r="M23" s="19"/>
      <c r="O23" s="18">
        <f t="shared" si="78"/>
        <v>0</v>
      </c>
      <c r="P23" s="18">
        <f t="shared" si="2"/>
        <v>0</v>
      </c>
      <c r="Q23" s="18">
        <f t="shared" si="3"/>
        <v>0</v>
      </c>
      <c r="R23" s="18"/>
      <c r="S23" s="18"/>
      <c r="U23" s="18">
        <f t="shared" si="79"/>
        <v>0</v>
      </c>
      <c r="V23" s="18">
        <f t="shared" si="6"/>
        <v>0</v>
      </c>
      <c r="W23" s="18">
        <f t="shared" si="7"/>
        <v>0</v>
      </c>
      <c r="X23" s="18"/>
      <c r="Y23" s="18"/>
      <c r="Z23" s="33"/>
      <c r="AA23" s="18">
        <f t="shared" si="80"/>
        <v>0</v>
      </c>
      <c r="AB23" s="18">
        <f t="shared" si="10"/>
        <v>0</v>
      </c>
      <c r="AC23" s="18">
        <f t="shared" si="11"/>
        <v>0</v>
      </c>
      <c r="AD23" s="18"/>
      <c r="AE23" s="18"/>
      <c r="AF23" s="33"/>
      <c r="AG23" s="18">
        <f t="shared" si="81"/>
        <v>0</v>
      </c>
      <c r="AH23" s="18">
        <f t="shared" si="14"/>
        <v>0</v>
      </c>
      <c r="AI23" s="18">
        <f t="shared" si="15"/>
        <v>0</v>
      </c>
      <c r="AJ23" s="18"/>
      <c r="AK23" s="18"/>
      <c r="AL23" s="33"/>
      <c r="AM23" s="18">
        <f t="shared" si="82"/>
        <v>0</v>
      </c>
      <c r="AN23" s="18">
        <f t="shared" si="18"/>
        <v>0</v>
      </c>
      <c r="AO23" s="18">
        <f t="shared" si="19"/>
        <v>0</v>
      </c>
      <c r="AP23" s="18"/>
      <c r="AQ23" s="18"/>
      <c r="AR23" s="33"/>
      <c r="AS23" s="18">
        <f t="shared" si="83"/>
        <v>0</v>
      </c>
      <c r="AT23" s="18">
        <f t="shared" si="22"/>
        <v>0</v>
      </c>
      <c r="AU23" s="18">
        <f t="shared" si="23"/>
        <v>0</v>
      </c>
      <c r="AV23" s="18"/>
      <c r="AW23" s="18"/>
      <c r="AX23" s="33"/>
      <c r="AY23" s="18">
        <f t="shared" si="84"/>
        <v>0</v>
      </c>
      <c r="AZ23" s="18">
        <f t="shared" si="26"/>
        <v>0</v>
      </c>
      <c r="BA23" s="18">
        <f t="shared" si="27"/>
        <v>0</v>
      </c>
      <c r="BB23" s="18"/>
      <c r="BC23" s="18"/>
      <c r="BD23" s="33"/>
      <c r="BE23" s="18">
        <f t="shared" si="85"/>
        <v>0</v>
      </c>
      <c r="BF23" s="18">
        <f t="shared" si="30"/>
        <v>0</v>
      </c>
      <c r="BG23" s="18">
        <f t="shared" si="31"/>
        <v>0</v>
      </c>
      <c r="BH23" s="18"/>
      <c r="BI23" s="18"/>
      <c r="BJ23" s="33"/>
      <c r="BK23" s="18">
        <f t="shared" si="86"/>
        <v>0</v>
      </c>
      <c r="BL23" s="18">
        <f t="shared" si="34"/>
        <v>0</v>
      </c>
      <c r="BM23" s="18">
        <f t="shared" si="35"/>
        <v>0</v>
      </c>
      <c r="BN23" s="18"/>
      <c r="BO23" s="18"/>
      <c r="BP23" s="33"/>
      <c r="BQ23" s="18">
        <f t="shared" si="87"/>
        <v>0</v>
      </c>
      <c r="BR23" s="18">
        <f t="shared" si="38"/>
        <v>0</v>
      </c>
      <c r="BS23" s="18">
        <f t="shared" si="39"/>
        <v>0</v>
      </c>
      <c r="BT23" s="18"/>
      <c r="BU23" s="18"/>
      <c r="BV23" s="33"/>
      <c r="BW23" s="18">
        <f t="shared" si="88"/>
        <v>0</v>
      </c>
      <c r="BX23" s="18">
        <f t="shared" si="42"/>
        <v>0</v>
      </c>
      <c r="BY23" s="18">
        <f t="shared" si="43"/>
        <v>0</v>
      </c>
      <c r="BZ23" s="18"/>
      <c r="CA23" s="18"/>
      <c r="CB23" s="33"/>
      <c r="CC23" s="18">
        <f t="shared" si="89"/>
        <v>0</v>
      </c>
      <c r="CD23" s="18">
        <f t="shared" si="46"/>
        <v>0</v>
      </c>
      <c r="CE23" s="18">
        <f t="shared" si="47"/>
        <v>0</v>
      </c>
      <c r="CF23" s="18"/>
      <c r="CG23" s="18"/>
      <c r="CH23" s="18"/>
      <c r="CI23" s="18">
        <f t="shared" si="90"/>
        <v>0</v>
      </c>
      <c r="CJ23" s="18">
        <f t="shared" si="50"/>
        <v>0</v>
      </c>
      <c r="CK23" s="18">
        <f t="shared" si="51"/>
        <v>0</v>
      </c>
      <c r="CL23" s="18"/>
      <c r="CM23" s="18"/>
      <c r="CN23" s="33"/>
      <c r="CO23" s="18">
        <f t="shared" si="54"/>
        <v>0</v>
      </c>
      <c r="CP23" s="18">
        <f t="shared" si="54"/>
        <v>0</v>
      </c>
      <c r="CQ23" s="18">
        <f t="shared" si="55"/>
        <v>0</v>
      </c>
      <c r="CR23" s="18"/>
      <c r="CS23" s="18"/>
      <c r="CT23" s="33"/>
      <c r="CU23" s="18">
        <f t="shared" si="91"/>
        <v>0</v>
      </c>
      <c r="CV23" s="18">
        <f t="shared" si="58"/>
        <v>0</v>
      </c>
      <c r="CW23" s="18">
        <f t="shared" si="59"/>
        <v>0</v>
      </c>
      <c r="CX23" s="18"/>
      <c r="CY23" s="18"/>
      <c r="CZ23" s="33"/>
      <c r="DA23" s="18">
        <f t="shared" si="92"/>
        <v>0</v>
      </c>
      <c r="DB23" s="18">
        <f t="shared" si="62"/>
        <v>0</v>
      </c>
      <c r="DC23" s="18">
        <f t="shared" si="63"/>
        <v>0</v>
      </c>
      <c r="DD23" s="18"/>
      <c r="DE23" s="18"/>
      <c r="DF23" s="33"/>
      <c r="DG23" s="18">
        <f t="shared" si="93"/>
        <v>0</v>
      </c>
      <c r="DH23" s="18">
        <f t="shared" si="66"/>
        <v>0</v>
      </c>
      <c r="DI23" s="18">
        <f t="shared" si="67"/>
        <v>0</v>
      </c>
      <c r="DJ23" s="18"/>
      <c r="DK23" s="18"/>
      <c r="DL23" s="33"/>
      <c r="DM23" s="18">
        <f t="shared" si="94"/>
        <v>0</v>
      </c>
      <c r="DN23" s="18">
        <f t="shared" si="70"/>
        <v>0</v>
      </c>
      <c r="DO23" s="18">
        <f t="shared" si="71"/>
        <v>0</v>
      </c>
      <c r="DP23" s="18"/>
      <c r="DQ23" s="18"/>
      <c r="DR23" s="33"/>
      <c r="DS23" s="18">
        <f t="shared" si="95"/>
        <v>0</v>
      </c>
      <c r="DT23" s="18">
        <f t="shared" si="74"/>
        <v>0</v>
      </c>
      <c r="DU23" s="18">
        <f t="shared" si="75"/>
        <v>0</v>
      </c>
      <c r="DV23" s="18"/>
      <c r="DW23" s="18"/>
      <c r="DX23" s="33"/>
      <c r="DY23" s="18"/>
      <c r="DZ23" s="18"/>
      <c r="EA23" s="18"/>
      <c r="EB23" s="18"/>
      <c r="EC23" s="18"/>
      <c r="ED23" s="33"/>
    </row>
    <row r="24" spans="1:134" s="35" customFormat="1" ht="12" hidden="1">
      <c r="A24" s="34">
        <v>44105</v>
      </c>
      <c r="C24" s="25"/>
      <c r="D24" s="25"/>
      <c r="E24" s="19">
        <f t="shared" si="0"/>
        <v>0</v>
      </c>
      <c r="F24" s="19"/>
      <c r="G24" s="19"/>
      <c r="H24" s="33"/>
      <c r="I24" s="25">
        <v>0</v>
      </c>
      <c r="J24" s="25">
        <v>0</v>
      </c>
      <c r="K24" s="19">
        <f>I24+J24</f>
        <v>0</v>
      </c>
      <c r="L24" s="19"/>
      <c r="M24" s="19"/>
      <c r="O24" s="18"/>
      <c r="P24" s="18">
        <f t="shared" si="2"/>
        <v>0</v>
      </c>
      <c r="Q24" s="18">
        <f t="shared" si="3"/>
        <v>0</v>
      </c>
      <c r="R24" s="18"/>
      <c r="S24" s="18"/>
      <c r="U24" s="18"/>
      <c r="V24" s="18">
        <f t="shared" si="6"/>
        <v>0</v>
      </c>
      <c r="W24" s="18">
        <f t="shared" si="7"/>
        <v>0</v>
      </c>
      <c r="X24" s="18"/>
      <c r="Y24" s="18"/>
      <c r="Z24" s="33"/>
      <c r="AA24" s="18"/>
      <c r="AB24" s="18">
        <f>D24*10.97811/100</f>
        <v>0</v>
      </c>
      <c r="AC24" s="18">
        <f>AA24+AB24</f>
        <v>0</v>
      </c>
      <c r="AD24" s="18"/>
      <c r="AE24" s="18"/>
      <c r="AF24" s="33"/>
      <c r="AG24" s="18"/>
      <c r="AH24" s="18">
        <f t="shared" si="14"/>
        <v>0</v>
      </c>
      <c r="AI24" s="18">
        <f t="shared" si="15"/>
        <v>0</v>
      </c>
      <c r="AJ24" s="18"/>
      <c r="AK24" s="18"/>
      <c r="AL24" s="33"/>
      <c r="AM24" s="18"/>
      <c r="AN24" s="18">
        <f t="shared" si="18"/>
        <v>0</v>
      </c>
      <c r="AO24" s="18">
        <f t="shared" si="19"/>
        <v>0</v>
      </c>
      <c r="AP24" s="18"/>
      <c r="AQ24" s="18"/>
      <c r="AR24" s="33"/>
      <c r="AS24" s="18"/>
      <c r="AT24" s="18">
        <f t="shared" si="22"/>
        <v>0</v>
      </c>
      <c r="AU24" s="18">
        <f t="shared" si="23"/>
        <v>0</v>
      </c>
      <c r="AV24" s="18"/>
      <c r="AW24" s="18"/>
      <c r="AX24" s="33"/>
      <c r="AY24" s="18"/>
      <c r="AZ24" s="18">
        <f t="shared" si="26"/>
        <v>0</v>
      </c>
      <c r="BA24" s="18">
        <f t="shared" si="27"/>
        <v>0</v>
      </c>
      <c r="BB24" s="18"/>
      <c r="BC24" s="18"/>
      <c r="BD24" s="33"/>
      <c r="BE24" s="18"/>
      <c r="BF24" s="18">
        <f t="shared" si="30"/>
        <v>0</v>
      </c>
      <c r="BG24" s="18">
        <f t="shared" si="31"/>
        <v>0</v>
      </c>
      <c r="BH24" s="18"/>
      <c r="BI24" s="18"/>
      <c r="BJ24" s="33"/>
      <c r="BK24" s="18"/>
      <c r="BL24" s="18">
        <f t="shared" si="34"/>
        <v>0</v>
      </c>
      <c r="BM24" s="18">
        <f t="shared" si="35"/>
        <v>0</v>
      </c>
      <c r="BN24" s="18"/>
      <c r="BO24" s="18"/>
      <c r="BP24" s="33"/>
      <c r="BQ24" s="18"/>
      <c r="BR24" s="18">
        <f t="shared" si="38"/>
        <v>0</v>
      </c>
      <c r="BS24" s="18">
        <f t="shared" si="39"/>
        <v>0</v>
      </c>
      <c r="BT24" s="18"/>
      <c r="BU24" s="18"/>
      <c r="BV24" s="33"/>
      <c r="BW24" s="18"/>
      <c r="BX24" s="18">
        <f t="shared" si="42"/>
        <v>0</v>
      </c>
      <c r="BY24" s="18">
        <f t="shared" si="43"/>
        <v>0</v>
      </c>
      <c r="BZ24" s="18"/>
      <c r="CA24" s="18"/>
      <c r="CB24" s="33"/>
      <c r="CC24" s="18"/>
      <c r="CD24" s="18">
        <f t="shared" si="46"/>
        <v>0</v>
      </c>
      <c r="CE24" s="18">
        <f t="shared" si="47"/>
        <v>0</v>
      </c>
      <c r="CF24" s="18"/>
      <c r="CG24" s="18"/>
      <c r="CH24" s="18"/>
      <c r="CI24" s="18"/>
      <c r="CJ24" s="18">
        <f t="shared" si="50"/>
        <v>0</v>
      </c>
      <c r="CK24" s="18">
        <f t="shared" si="51"/>
        <v>0</v>
      </c>
      <c r="CL24" s="18"/>
      <c r="CM24" s="18"/>
      <c r="CN24" s="33"/>
      <c r="CO24" s="18"/>
      <c r="CP24" s="18">
        <f t="shared" si="54"/>
        <v>0</v>
      </c>
      <c r="CQ24" s="18">
        <f t="shared" si="55"/>
        <v>0</v>
      </c>
      <c r="CR24" s="18"/>
      <c r="CS24" s="18"/>
      <c r="CT24" s="33"/>
      <c r="CU24" s="18"/>
      <c r="CV24" s="18">
        <f t="shared" si="58"/>
        <v>0</v>
      </c>
      <c r="CW24" s="18">
        <f t="shared" si="59"/>
        <v>0</v>
      </c>
      <c r="CX24" s="18"/>
      <c r="CY24" s="18"/>
      <c r="CZ24" s="33"/>
      <c r="DA24" s="18"/>
      <c r="DB24" s="18">
        <f t="shared" si="62"/>
        <v>0</v>
      </c>
      <c r="DC24" s="18">
        <f t="shared" si="63"/>
        <v>0</v>
      </c>
      <c r="DD24" s="18"/>
      <c r="DE24" s="18"/>
      <c r="DF24" s="33"/>
      <c r="DG24" s="18"/>
      <c r="DH24" s="18">
        <f t="shared" si="66"/>
        <v>0</v>
      </c>
      <c r="DI24" s="18">
        <f t="shared" si="67"/>
        <v>0</v>
      </c>
      <c r="DJ24" s="18"/>
      <c r="DK24" s="18"/>
      <c r="DL24" s="33"/>
      <c r="DM24" s="18"/>
      <c r="DN24" s="18">
        <f t="shared" si="70"/>
        <v>0</v>
      </c>
      <c r="DO24" s="18">
        <f t="shared" si="71"/>
        <v>0</v>
      </c>
      <c r="DP24" s="18"/>
      <c r="DQ24" s="18"/>
      <c r="DR24" s="33"/>
      <c r="DS24" s="18"/>
      <c r="DT24" s="18">
        <f t="shared" si="74"/>
        <v>0</v>
      </c>
      <c r="DU24" s="18">
        <f t="shared" si="75"/>
        <v>0</v>
      </c>
      <c r="DV24" s="18"/>
      <c r="DW24" s="18"/>
      <c r="DX24" s="33"/>
      <c r="DY24" s="18"/>
      <c r="DZ24" s="18"/>
      <c r="EA24" s="18"/>
      <c r="EB24" s="18"/>
      <c r="EC24" s="18"/>
      <c r="ED24" s="33"/>
    </row>
    <row r="25" spans="1:134" ht="12" hidden="1">
      <c r="A25" s="34">
        <v>44287</v>
      </c>
      <c r="C25" s="25"/>
      <c r="D25" s="25"/>
      <c r="E25" s="19">
        <f t="shared" si="0"/>
        <v>0</v>
      </c>
      <c r="I25" s="25">
        <v>0</v>
      </c>
      <c r="J25" s="25">
        <v>0</v>
      </c>
      <c r="K25" s="19">
        <f>I25+J25</f>
        <v>0</v>
      </c>
      <c r="L25" s="19"/>
      <c r="M25" s="19"/>
      <c r="O25" s="18">
        <f t="shared" si="78"/>
        <v>0</v>
      </c>
      <c r="P25" s="18">
        <f t="shared" si="2"/>
        <v>0</v>
      </c>
      <c r="Q25" s="18">
        <f>O25+P25</f>
        <v>0</v>
      </c>
      <c r="R25" s="18"/>
      <c r="S25" s="18"/>
      <c r="U25" s="18">
        <f>C25*0.02074/100</f>
        <v>0</v>
      </c>
      <c r="V25" s="18">
        <f>D25*0.02074/100</f>
        <v>0</v>
      </c>
      <c r="W25" s="18">
        <f>U25+V25</f>
        <v>0</v>
      </c>
      <c r="X25" s="18"/>
      <c r="Y25" s="18"/>
      <c r="Z25" s="18"/>
      <c r="AA25" s="18">
        <f>C25*10.97811/100</f>
        <v>0</v>
      </c>
      <c r="AB25" s="18">
        <f>D25*10.97811/100</f>
        <v>0</v>
      </c>
      <c r="AC25" s="18">
        <f>AA25+AB25</f>
        <v>0</v>
      </c>
      <c r="AD25" s="18"/>
      <c r="AE25" s="18"/>
      <c r="AF25" s="18"/>
      <c r="AG25" s="18">
        <f t="shared" si="81"/>
        <v>0</v>
      </c>
      <c r="AH25" s="18">
        <f t="shared" si="14"/>
        <v>0</v>
      </c>
      <c r="AI25" s="18">
        <f t="shared" si="15"/>
        <v>0</v>
      </c>
      <c r="AJ25" s="18"/>
      <c r="AK25" s="18"/>
      <c r="AL25" s="18"/>
      <c r="AM25" s="18">
        <f t="shared" si="82"/>
        <v>0</v>
      </c>
      <c r="AN25" s="18">
        <f t="shared" si="18"/>
        <v>0</v>
      </c>
      <c r="AO25" s="18">
        <f t="shared" si="19"/>
        <v>0</v>
      </c>
      <c r="AP25" s="18"/>
      <c r="AQ25" s="18"/>
      <c r="AR25" s="18"/>
      <c r="AS25" s="18">
        <f t="shared" si="83"/>
        <v>0</v>
      </c>
      <c r="AT25" s="18">
        <f t="shared" si="22"/>
        <v>0</v>
      </c>
      <c r="AU25" s="18">
        <f t="shared" si="23"/>
        <v>0</v>
      </c>
      <c r="AV25" s="18"/>
      <c r="AW25" s="18"/>
      <c r="AX25" s="18"/>
      <c r="AY25" s="18">
        <f t="shared" si="84"/>
        <v>0</v>
      </c>
      <c r="AZ25" s="18">
        <f t="shared" si="26"/>
        <v>0</v>
      </c>
      <c r="BA25" s="18">
        <f t="shared" si="27"/>
        <v>0</v>
      </c>
      <c r="BB25" s="18"/>
      <c r="BC25" s="18"/>
      <c r="BD25" s="18"/>
      <c r="BE25" s="18">
        <f t="shared" si="85"/>
        <v>0</v>
      </c>
      <c r="BF25" s="18">
        <f t="shared" si="30"/>
        <v>0</v>
      </c>
      <c r="BG25" s="18">
        <f t="shared" si="31"/>
        <v>0</v>
      </c>
      <c r="BH25" s="18"/>
      <c r="BI25" s="18"/>
      <c r="BJ25" s="18"/>
      <c r="BK25" s="18">
        <f t="shared" si="86"/>
        <v>0</v>
      </c>
      <c r="BL25" s="18">
        <f t="shared" si="34"/>
        <v>0</v>
      </c>
      <c r="BM25" s="18">
        <f t="shared" si="35"/>
        <v>0</v>
      </c>
      <c r="BN25" s="18"/>
      <c r="BO25" s="18"/>
      <c r="BP25" s="18"/>
      <c r="BQ25" s="18">
        <f t="shared" si="87"/>
        <v>0</v>
      </c>
      <c r="BR25" s="18">
        <f t="shared" si="38"/>
        <v>0</v>
      </c>
      <c r="BS25" s="18">
        <f t="shared" si="39"/>
        <v>0</v>
      </c>
      <c r="BT25" s="18"/>
      <c r="BU25" s="18"/>
      <c r="BV25" s="18"/>
      <c r="BW25" s="18">
        <f t="shared" si="88"/>
        <v>0</v>
      </c>
      <c r="BX25" s="18">
        <f t="shared" si="42"/>
        <v>0</v>
      </c>
      <c r="BY25" s="18">
        <f t="shared" si="43"/>
        <v>0</v>
      </c>
      <c r="BZ25" s="18"/>
      <c r="CA25" s="18"/>
      <c r="CB25" s="18"/>
      <c r="CC25" s="18">
        <f t="shared" si="89"/>
        <v>0</v>
      </c>
      <c r="CD25" s="18">
        <f t="shared" si="46"/>
        <v>0</v>
      </c>
      <c r="CE25" s="18">
        <f t="shared" si="47"/>
        <v>0</v>
      </c>
      <c r="CF25" s="18"/>
      <c r="CG25" s="18"/>
      <c r="CH25" s="18"/>
      <c r="CI25" s="18">
        <f t="shared" si="90"/>
        <v>0</v>
      </c>
      <c r="CJ25" s="18">
        <f t="shared" si="50"/>
        <v>0</v>
      </c>
      <c r="CK25" s="18">
        <f t="shared" si="51"/>
        <v>0</v>
      </c>
      <c r="CL25" s="18"/>
      <c r="CM25" s="18"/>
      <c r="CN25" s="18"/>
      <c r="CO25" s="18">
        <f t="shared" si="54"/>
        <v>0</v>
      </c>
      <c r="CP25" s="18">
        <f t="shared" si="54"/>
        <v>0</v>
      </c>
      <c r="CQ25" s="18">
        <f t="shared" si="55"/>
        <v>0</v>
      </c>
      <c r="CR25" s="18"/>
      <c r="CS25" s="18"/>
      <c r="CT25" s="33"/>
      <c r="CU25" s="18">
        <f t="shared" si="91"/>
        <v>0</v>
      </c>
      <c r="CV25" s="18">
        <f t="shared" si="58"/>
        <v>0</v>
      </c>
      <c r="CW25" s="18">
        <f t="shared" si="59"/>
        <v>0</v>
      </c>
      <c r="CX25" s="18"/>
      <c r="CY25" s="18"/>
      <c r="CZ25" s="18"/>
      <c r="DA25" s="18">
        <f t="shared" si="92"/>
        <v>0</v>
      </c>
      <c r="DB25" s="18">
        <f t="shared" si="62"/>
        <v>0</v>
      </c>
      <c r="DC25" s="18">
        <f t="shared" si="63"/>
        <v>0</v>
      </c>
      <c r="DD25" s="18"/>
      <c r="DE25" s="18"/>
      <c r="DF25" s="18"/>
      <c r="DG25" s="18">
        <f t="shared" si="93"/>
        <v>0</v>
      </c>
      <c r="DH25" s="18">
        <f t="shared" si="66"/>
        <v>0</v>
      </c>
      <c r="DI25" s="18">
        <f t="shared" si="67"/>
        <v>0</v>
      </c>
      <c r="DJ25" s="18"/>
      <c r="DK25" s="18"/>
      <c r="DL25" s="18"/>
      <c r="DM25" s="18">
        <f t="shared" si="94"/>
        <v>0</v>
      </c>
      <c r="DN25" s="18">
        <f t="shared" si="70"/>
        <v>0</v>
      </c>
      <c r="DO25" s="18">
        <f t="shared" si="71"/>
        <v>0</v>
      </c>
      <c r="DP25" s="18"/>
      <c r="DQ25" s="18"/>
      <c r="DR25" s="18"/>
      <c r="DS25" s="18">
        <f t="shared" si="95"/>
        <v>0</v>
      </c>
      <c r="DT25" s="18">
        <f t="shared" si="74"/>
        <v>0</v>
      </c>
      <c r="DU25" s="18">
        <f t="shared" si="75"/>
        <v>0</v>
      </c>
      <c r="DV25" s="18"/>
      <c r="DW25" s="18"/>
      <c r="DX25" s="18"/>
      <c r="DY25" s="33"/>
      <c r="DZ25" s="33"/>
      <c r="EA25" s="33"/>
      <c r="EB25" s="33"/>
      <c r="EC25" s="33"/>
      <c r="ED25" s="18"/>
    </row>
    <row r="26" spans="3:134" ht="12">
      <c r="C26" s="25"/>
      <c r="D26" s="25"/>
      <c r="E26" s="25"/>
      <c r="F26" s="25"/>
      <c r="G26" s="25"/>
      <c r="ED26" s="18"/>
    </row>
    <row r="27" spans="1:133" ht="12.75" thickBot="1">
      <c r="A27" s="16" t="s">
        <v>0</v>
      </c>
      <c r="C27" s="32">
        <f>SUM(C8:C26)</f>
        <v>0</v>
      </c>
      <c r="D27" s="32">
        <f>SUM(D8:D26)</f>
        <v>0</v>
      </c>
      <c r="E27" s="32">
        <f>SUM(E8:E26)</f>
        <v>0</v>
      </c>
      <c r="F27" s="32">
        <f>SUM(F8:F26)</f>
        <v>0</v>
      </c>
      <c r="G27" s="32">
        <f>SUM(G8:G26)</f>
        <v>0</v>
      </c>
      <c r="I27" s="32">
        <f>SUM(I8:I26)</f>
        <v>0</v>
      </c>
      <c r="J27" s="32">
        <f>SUM(J8:J26)</f>
        <v>0</v>
      </c>
      <c r="K27" s="32">
        <f>SUM(K8:K26)</f>
        <v>0</v>
      </c>
      <c r="L27" s="32">
        <f>SUM(L8:L26)</f>
        <v>0</v>
      </c>
      <c r="M27" s="32">
        <f>SUM(M8:M26)</f>
        <v>0</v>
      </c>
      <c r="O27" s="32">
        <f>SUM(O8:O26)</f>
        <v>0</v>
      </c>
      <c r="P27" s="32">
        <f>SUM(P8:P26)</f>
        <v>0</v>
      </c>
      <c r="Q27" s="32">
        <f>SUM(Q8:Q26)</f>
        <v>0</v>
      </c>
      <c r="R27" s="32">
        <f>SUM(R8:R26)</f>
        <v>0</v>
      </c>
      <c r="S27" s="32">
        <f>SUM(S8:S26)</f>
        <v>0</v>
      </c>
      <c r="U27" s="32">
        <f>SUM(U8:U26)</f>
        <v>0</v>
      </c>
      <c r="V27" s="32">
        <f>SUM(V8:V26)</f>
        <v>0</v>
      </c>
      <c r="W27" s="32">
        <f>SUM(W8:W26)</f>
        <v>0</v>
      </c>
      <c r="X27" s="32">
        <f>SUM(X8:X26)</f>
        <v>0</v>
      </c>
      <c r="Y27" s="32">
        <f>SUM(Y8:Y26)</f>
        <v>0</v>
      </c>
      <c r="Z27" s="18"/>
      <c r="AA27" s="32">
        <f>SUM(AA8:AA26)</f>
        <v>0</v>
      </c>
      <c r="AB27" s="32">
        <f>SUM(AB8:AB26)</f>
        <v>0</v>
      </c>
      <c r="AC27" s="32">
        <f>SUM(AC8:AC26)</f>
        <v>0</v>
      </c>
      <c r="AD27" s="32">
        <f>SUM(AD8:AD26)</f>
        <v>0</v>
      </c>
      <c r="AE27" s="32">
        <f>SUM(AE8:AE26)</f>
        <v>0</v>
      </c>
      <c r="AF27" s="18"/>
      <c r="AG27" s="32">
        <f>SUM(AG8:AG26)</f>
        <v>0</v>
      </c>
      <c r="AH27" s="32">
        <f>SUM(AH8:AH26)</f>
        <v>0</v>
      </c>
      <c r="AI27" s="32">
        <f>SUM(AI8:AI26)</f>
        <v>0</v>
      </c>
      <c r="AJ27" s="32">
        <f>SUM(AJ8:AJ26)</f>
        <v>0</v>
      </c>
      <c r="AK27" s="32">
        <f>SUM(AK8:AK26)</f>
        <v>0</v>
      </c>
      <c r="AL27" s="18"/>
      <c r="AM27" s="32">
        <f>SUM(AM8:AM26)</f>
        <v>0</v>
      </c>
      <c r="AN27" s="32">
        <f>SUM(AN8:AN26)</f>
        <v>0</v>
      </c>
      <c r="AO27" s="32">
        <f>SUM(AO8:AO26)</f>
        <v>0</v>
      </c>
      <c r="AP27" s="32">
        <f>SUM(AP8:AP26)</f>
        <v>0</v>
      </c>
      <c r="AQ27" s="32">
        <f>SUM(AQ8:AQ26)</f>
        <v>0</v>
      </c>
      <c r="AR27" s="18"/>
      <c r="AS27" s="32">
        <f>SUM(AS8:AS26)</f>
        <v>0</v>
      </c>
      <c r="AT27" s="32">
        <f>SUM(AT8:AT26)</f>
        <v>0</v>
      </c>
      <c r="AU27" s="32">
        <f>SUM(AU8:AU26)</f>
        <v>0</v>
      </c>
      <c r="AV27" s="32">
        <f>SUM(AV8:AV26)</f>
        <v>0</v>
      </c>
      <c r="AW27" s="32">
        <f>SUM(AW8:AW26)</f>
        <v>0</v>
      </c>
      <c r="AX27" s="18"/>
      <c r="AY27" s="32">
        <f>SUM(AY8:AY26)</f>
        <v>0</v>
      </c>
      <c r="AZ27" s="32">
        <f>SUM(AZ8:AZ26)</f>
        <v>0</v>
      </c>
      <c r="BA27" s="32">
        <f>SUM(BA8:BA26)</f>
        <v>0</v>
      </c>
      <c r="BB27" s="32">
        <f>SUM(BB8:BB26)</f>
        <v>0</v>
      </c>
      <c r="BC27" s="32">
        <f>SUM(BC8:BC26)</f>
        <v>0</v>
      </c>
      <c r="BD27" s="18"/>
      <c r="BE27" s="32">
        <f>SUM(BE8:BE26)</f>
        <v>0</v>
      </c>
      <c r="BF27" s="32">
        <f>SUM(BF8:BF26)</f>
        <v>0</v>
      </c>
      <c r="BG27" s="32">
        <f>SUM(BG8:BG26)</f>
        <v>0</v>
      </c>
      <c r="BH27" s="32">
        <f>SUM(BH8:BH26)</f>
        <v>0</v>
      </c>
      <c r="BI27" s="32">
        <f>SUM(BI8:BI26)</f>
        <v>0</v>
      </c>
      <c r="BJ27" s="18"/>
      <c r="BK27" s="32">
        <f>SUM(BK8:BK26)</f>
        <v>0</v>
      </c>
      <c r="BL27" s="32">
        <f>SUM(BL8:BL26)</f>
        <v>0</v>
      </c>
      <c r="BM27" s="32">
        <f>SUM(BM8:BM26)</f>
        <v>0</v>
      </c>
      <c r="BN27" s="32">
        <f>SUM(BN8:BN26)</f>
        <v>0</v>
      </c>
      <c r="BO27" s="32">
        <f>SUM(BO8:BO26)</f>
        <v>0</v>
      </c>
      <c r="BP27" s="18"/>
      <c r="BQ27" s="32">
        <f>SUM(BQ8:BQ26)</f>
        <v>0</v>
      </c>
      <c r="BR27" s="32">
        <f>SUM(BR8:BR26)</f>
        <v>0</v>
      </c>
      <c r="BS27" s="32">
        <f>SUM(BS8:BS26)</f>
        <v>0</v>
      </c>
      <c r="BT27" s="32">
        <f>SUM(BT8:BT26)</f>
        <v>0</v>
      </c>
      <c r="BU27" s="32">
        <f>SUM(BU8:BU26)</f>
        <v>0</v>
      </c>
      <c r="BV27" s="18"/>
      <c r="BW27" s="32">
        <f>SUM(BW8:BW26)</f>
        <v>0</v>
      </c>
      <c r="BX27" s="32">
        <f>SUM(BX8:BX26)</f>
        <v>0</v>
      </c>
      <c r="BY27" s="32">
        <f>SUM(BY8:BY26)</f>
        <v>0</v>
      </c>
      <c r="BZ27" s="32">
        <f>SUM(BZ8:BZ26)</f>
        <v>0</v>
      </c>
      <c r="CA27" s="32">
        <f>SUM(CA8:CA26)</f>
        <v>0</v>
      </c>
      <c r="CB27" s="18"/>
      <c r="CC27" s="32">
        <f>SUM(CC8:CC26)</f>
        <v>0</v>
      </c>
      <c r="CD27" s="32">
        <f>SUM(CD8:CD26)</f>
        <v>0</v>
      </c>
      <c r="CE27" s="32">
        <f>SUM(CE8:CE26)</f>
        <v>0</v>
      </c>
      <c r="CF27" s="32">
        <f>SUM(CF8:CF26)</f>
        <v>0</v>
      </c>
      <c r="CG27" s="32">
        <f>SUM(CG8:CG26)</f>
        <v>0</v>
      </c>
      <c r="CH27" s="25"/>
      <c r="CI27" s="32">
        <f>SUM(CI8:CI26)</f>
        <v>0</v>
      </c>
      <c r="CJ27" s="32">
        <f>SUM(CJ8:CJ26)</f>
        <v>0</v>
      </c>
      <c r="CK27" s="32">
        <f>SUM(CK8:CK26)</f>
        <v>0</v>
      </c>
      <c r="CL27" s="32">
        <f>SUM(CL8:CL26)</f>
        <v>0</v>
      </c>
      <c r="CM27" s="32">
        <f>SUM(CM8:CM26)</f>
        <v>0</v>
      </c>
      <c r="CN27" s="18"/>
      <c r="CO27" s="32">
        <f>SUM(CO8:CO26)</f>
        <v>0</v>
      </c>
      <c r="CP27" s="32">
        <f>SUM(CP8:CP26)</f>
        <v>0</v>
      </c>
      <c r="CQ27" s="32">
        <f>SUM(CQ8:CQ26)</f>
        <v>0</v>
      </c>
      <c r="CR27" s="32">
        <f>SUM(CR8:CR26)</f>
        <v>0</v>
      </c>
      <c r="CS27" s="32">
        <f>SUM(CS8:CS26)</f>
        <v>0</v>
      </c>
      <c r="CT27" s="25"/>
      <c r="CU27" s="32">
        <f>SUM(CU8:CU26)</f>
        <v>0</v>
      </c>
      <c r="CV27" s="32">
        <f>SUM(CV8:CV26)</f>
        <v>0</v>
      </c>
      <c r="CW27" s="32">
        <f>SUM(CW8:CW26)</f>
        <v>0</v>
      </c>
      <c r="CX27" s="32">
        <f>SUM(CX8:CX26)</f>
        <v>0</v>
      </c>
      <c r="CY27" s="32">
        <f>SUM(CY8:CY26)</f>
        <v>0</v>
      </c>
      <c r="CZ27" s="18"/>
      <c r="DA27" s="32">
        <f>SUM(DA8:DA26)</f>
        <v>0</v>
      </c>
      <c r="DB27" s="32">
        <f>SUM(DB8:DB26)</f>
        <v>0</v>
      </c>
      <c r="DC27" s="32">
        <f>SUM(DC8:DC26)</f>
        <v>0</v>
      </c>
      <c r="DD27" s="32">
        <f>SUM(DD8:DD26)</f>
        <v>0</v>
      </c>
      <c r="DE27" s="32">
        <f>SUM(DE8:DE26)</f>
        <v>0</v>
      </c>
      <c r="DF27" s="18"/>
      <c r="DG27" s="32">
        <f>SUM(DG8:DG26)</f>
        <v>0</v>
      </c>
      <c r="DH27" s="32">
        <f>SUM(DH8:DH26)</f>
        <v>0</v>
      </c>
      <c r="DI27" s="32">
        <f>SUM(DI8:DI26)</f>
        <v>0</v>
      </c>
      <c r="DJ27" s="32">
        <f>SUM(DJ8:DJ26)</f>
        <v>0</v>
      </c>
      <c r="DK27" s="32">
        <f>SUM(DK8:DK26)</f>
        <v>0</v>
      </c>
      <c r="DL27" s="18"/>
      <c r="DM27" s="32">
        <f>SUM(DM8:DM26)</f>
        <v>0</v>
      </c>
      <c r="DN27" s="32">
        <f>SUM(DN8:DN26)</f>
        <v>0</v>
      </c>
      <c r="DO27" s="32">
        <f>SUM(DO8:DO26)</f>
        <v>0</v>
      </c>
      <c r="DP27" s="32">
        <f>SUM(DP8:DP26)</f>
        <v>0</v>
      </c>
      <c r="DQ27" s="32">
        <f>SUM(DQ8:DQ26)</f>
        <v>0</v>
      </c>
      <c r="DR27" s="18"/>
      <c r="DS27" s="32">
        <f>SUM(DS8:DS26)</f>
        <v>0</v>
      </c>
      <c r="DT27" s="32">
        <f>SUM(DT8:DT26)</f>
        <v>0</v>
      </c>
      <c r="DU27" s="32">
        <f>SUM(DU8:DU26)</f>
        <v>0</v>
      </c>
      <c r="DV27" s="32">
        <f>SUM(DV8:DV26)</f>
        <v>0</v>
      </c>
      <c r="DW27" s="32">
        <f>SUM(DW8:DW26)</f>
        <v>0</v>
      </c>
      <c r="DX27" s="18"/>
      <c r="DY27" s="32">
        <f>SUM(DY8:DY26)</f>
        <v>0</v>
      </c>
      <c r="DZ27" s="32">
        <f>SUM(DZ8:DZ26)</f>
        <v>0</v>
      </c>
      <c r="EA27" s="32">
        <f>SUM(EA8:EA26)</f>
        <v>0</v>
      </c>
      <c r="EB27" s="25"/>
      <c r="EC27" s="25"/>
    </row>
    <row r="28" ht="12.75" thickTop="1"/>
    <row r="30" spans="3:7" ht="12">
      <c r="C30" s="19">
        <f>I27+O27</f>
        <v>0</v>
      </c>
      <c r="D30" s="19">
        <f>J27+P27</f>
        <v>0</v>
      </c>
      <c r="F30" s="19">
        <f>L27+R27</f>
        <v>0</v>
      </c>
      <c r="G30" s="19">
        <f>M27+S27</f>
        <v>0</v>
      </c>
    </row>
  </sheetData>
  <sheetProtection/>
  <printOptions/>
  <pageMargins left="0.75" right="0.75" top="1" bottom="1" header="0.5" footer="0.5"/>
  <pageSetup horizontalDpi="600" verticalDpi="600" orientation="landscape" scale="65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S27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6" sqref="D16"/>
    </sheetView>
  </sheetViews>
  <sheetFormatPr defaultColWidth="8.8515625" defaultRowHeight="12.75"/>
  <cols>
    <col min="1" max="1" width="9.7109375" style="2" customWidth="1"/>
    <col min="2" max="2" width="4.00390625" style="0" customWidth="1"/>
    <col min="3" max="6" width="13.7109375" style="0" customWidth="1"/>
    <col min="7" max="7" width="15.8515625" style="0" customWidth="1"/>
    <col min="8" max="8" width="3.71093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0" customWidth="1"/>
    <col min="25" max="25" width="16.28125" style="0" customWidth="1"/>
    <col min="26" max="26" width="3.7109375" style="0" customWidth="1"/>
    <col min="27" max="30" width="13.7109375" style="0" customWidth="1"/>
    <col min="31" max="31" width="15.8515625" style="0" customWidth="1"/>
    <col min="32" max="32" width="3.7109375" style="0" customWidth="1"/>
    <col min="33" max="36" width="13.7109375" style="0" customWidth="1"/>
    <col min="37" max="37" width="16.421875" style="0" customWidth="1"/>
    <col min="38" max="38" width="3.7109375" style="0" customWidth="1"/>
    <col min="39" max="42" width="13.7109375" style="0" customWidth="1"/>
    <col min="43" max="43" width="15.7109375" style="0" customWidth="1"/>
    <col min="44" max="44" width="3.7109375" style="0" customWidth="1"/>
    <col min="45" max="48" width="13.7109375" style="0" customWidth="1"/>
    <col min="49" max="49" width="16.421875" style="0" customWidth="1"/>
    <col min="50" max="50" width="3.7109375" style="0" customWidth="1"/>
    <col min="51" max="54" width="13.7109375" style="0" customWidth="1"/>
    <col min="55" max="55" width="16.140625" style="0" customWidth="1"/>
    <col min="56" max="56" width="3.7109375" style="0" customWidth="1"/>
    <col min="57" max="60" width="13.7109375" style="0" customWidth="1"/>
    <col min="61" max="61" width="16.421875" style="0" customWidth="1"/>
    <col min="62" max="62" width="3.7109375" style="0" customWidth="1"/>
    <col min="63" max="66" width="13.7109375" style="0" customWidth="1"/>
    <col min="67" max="67" width="16.28125" style="0" customWidth="1"/>
    <col min="68" max="68" width="3.7109375" style="0" customWidth="1"/>
    <col min="69" max="72" width="13.7109375" style="0" customWidth="1"/>
    <col min="73" max="73" width="18.00390625" style="0" customWidth="1"/>
    <col min="74" max="74" width="3.7109375" style="0" customWidth="1"/>
    <col min="75" max="78" width="13.7109375" style="0" customWidth="1"/>
    <col min="79" max="79" width="16.28125" style="0" customWidth="1"/>
    <col min="80" max="80" width="3.7109375" style="0" customWidth="1"/>
    <col min="81" max="84" width="13.7109375" style="0" customWidth="1"/>
    <col min="85" max="85" width="15.421875" style="0" customWidth="1"/>
    <col min="86" max="86" width="3.7109375" style="0" customWidth="1"/>
    <col min="87" max="90" width="13.7109375" style="0" customWidth="1"/>
    <col min="91" max="91" width="16.140625" style="0" customWidth="1"/>
    <col min="92" max="92" width="3.7109375" style="0" customWidth="1"/>
    <col min="93" max="96" width="13.7109375" style="0" customWidth="1"/>
    <col min="97" max="97" width="16.421875" style="0" customWidth="1"/>
    <col min="98" max="98" width="3.7109375" style="0" customWidth="1"/>
    <col min="99" max="102" width="13.7109375" style="0" customWidth="1"/>
    <col min="103" max="103" width="16.421875" style="0" customWidth="1"/>
    <col min="104" max="104" width="3.7109375" style="0" customWidth="1"/>
    <col min="105" max="108" width="13.7109375" style="0" customWidth="1"/>
    <col min="109" max="109" width="16.42187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6.28125" style="0" customWidth="1"/>
    <col min="122" max="122" width="3.7109375" style="0" customWidth="1"/>
    <col min="123" max="126" width="13.7109375" style="0" customWidth="1"/>
    <col min="127" max="127" width="15.8515625" style="0" customWidth="1"/>
    <col min="128" max="128" width="3.7109375" style="0" customWidth="1"/>
    <col min="129" max="132" width="13.7109375" style="0" customWidth="1"/>
    <col min="133" max="133" width="16.28125" style="0" customWidth="1"/>
    <col min="134" max="134" width="3.7109375" style="0" customWidth="1"/>
    <col min="135" max="138" width="13.7109375" style="0" customWidth="1"/>
    <col min="139" max="139" width="16.28125" style="0" customWidth="1"/>
    <col min="140" max="140" width="3.7109375" style="0" customWidth="1"/>
    <col min="141" max="144" width="13.7109375" style="0" customWidth="1"/>
    <col min="145" max="145" width="16.140625" style="0" customWidth="1"/>
  </cols>
  <sheetData>
    <row r="1" spans="1:99" ht="12">
      <c r="A1" s="27"/>
      <c r="B1" s="13"/>
      <c r="C1" s="26"/>
      <c r="D1" s="28"/>
      <c r="E1" s="19"/>
      <c r="F1" s="28" t="s">
        <v>24</v>
      </c>
      <c r="G1" s="19"/>
      <c r="H1" s="19"/>
      <c r="I1" s="19"/>
      <c r="J1" s="19"/>
      <c r="K1" s="28"/>
      <c r="L1" s="28"/>
      <c r="M1" s="19"/>
      <c r="N1" s="18"/>
      <c r="O1" s="18"/>
      <c r="P1" s="28"/>
      <c r="Q1" s="19"/>
      <c r="S1" s="28" t="s">
        <v>24</v>
      </c>
      <c r="W1" s="3"/>
      <c r="X1" s="4"/>
      <c r="Y1" s="3"/>
      <c r="Z1" s="3"/>
      <c r="AA1" s="3"/>
      <c r="AB1" s="4"/>
      <c r="AC1" s="3"/>
      <c r="AD1" s="3"/>
      <c r="AE1" s="28" t="s">
        <v>24</v>
      </c>
      <c r="AF1" s="4"/>
      <c r="AG1" s="3"/>
      <c r="AH1" s="3"/>
      <c r="AI1" s="3"/>
      <c r="AJ1" s="3"/>
      <c r="AK1" s="3"/>
      <c r="AL1" s="3"/>
      <c r="AM1" s="28"/>
      <c r="AN1" s="4"/>
      <c r="AO1" s="3"/>
      <c r="AP1" s="3"/>
      <c r="AQ1" s="28" t="s">
        <v>24</v>
      </c>
      <c r="AR1" s="3"/>
      <c r="AS1" s="3"/>
      <c r="AT1" s="3"/>
      <c r="AU1" s="3"/>
      <c r="AV1" s="3"/>
      <c r="AW1" s="3"/>
      <c r="AX1" s="3"/>
      <c r="AY1" s="28"/>
      <c r="AZ1" s="3"/>
      <c r="BA1" s="3"/>
      <c r="BB1" s="3"/>
      <c r="BC1" s="28" t="s">
        <v>24</v>
      </c>
      <c r="BD1" s="3"/>
      <c r="BE1" s="3"/>
      <c r="BF1" s="3"/>
      <c r="BG1" s="3"/>
      <c r="BH1" s="3"/>
      <c r="BI1" s="3"/>
      <c r="BJ1" s="3"/>
      <c r="BK1" s="28"/>
      <c r="BL1" s="3"/>
      <c r="BM1" s="3"/>
      <c r="BN1" s="3"/>
      <c r="BO1" s="28" t="s">
        <v>24</v>
      </c>
      <c r="BP1" s="3"/>
      <c r="BQ1" s="3"/>
      <c r="BR1" s="3"/>
      <c r="BS1" s="3"/>
      <c r="BT1" s="4"/>
      <c r="BU1" s="3"/>
      <c r="BV1" s="3"/>
      <c r="BW1" s="28"/>
      <c r="BX1" s="3"/>
      <c r="BY1" s="3"/>
      <c r="BZ1" s="3"/>
      <c r="CA1" s="28" t="s">
        <v>24</v>
      </c>
      <c r="CB1" s="3"/>
      <c r="CC1" s="3"/>
      <c r="CD1" s="3"/>
      <c r="CE1" s="3"/>
      <c r="CF1" s="3"/>
      <c r="CG1" s="3"/>
      <c r="CH1" s="3"/>
      <c r="CI1" s="28"/>
      <c r="CJ1" s="3"/>
      <c r="CK1" s="3"/>
      <c r="CL1" s="3"/>
      <c r="CM1" s="28" t="s">
        <v>24</v>
      </c>
      <c r="CN1" s="3"/>
      <c r="CO1" s="3"/>
      <c r="CP1" s="3"/>
      <c r="CQ1" s="3"/>
      <c r="CR1" s="4"/>
      <c r="CS1" s="3"/>
      <c r="CT1" s="3"/>
      <c r="CU1" s="28"/>
    </row>
    <row r="2" spans="1:99" ht="12">
      <c r="A2" s="27"/>
      <c r="B2" s="13"/>
      <c r="C2" s="26"/>
      <c r="D2" s="28"/>
      <c r="E2" s="19"/>
      <c r="F2" s="26" t="s">
        <v>61</v>
      </c>
      <c r="G2" s="19"/>
      <c r="H2" s="19"/>
      <c r="I2" s="19"/>
      <c r="J2" s="19"/>
      <c r="K2" s="28"/>
      <c r="L2" s="28"/>
      <c r="M2" s="19"/>
      <c r="N2" s="18"/>
      <c r="O2" s="18"/>
      <c r="P2" s="28"/>
      <c r="Q2" s="19"/>
      <c r="S2" s="26" t="str">
        <f>F2</f>
        <v>Distribution of Debt Service after 2012 A Bond Issue</v>
      </c>
      <c r="W2" s="3"/>
      <c r="X2" s="4"/>
      <c r="Y2" s="3"/>
      <c r="Z2" s="3"/>
      <c r="AA2" s="3"/>
      <c r="AB2" s="4"/>
      <c r="AC2" s="3"/>
      <c r="AD2" s="3"/>
      <c r="AE2" s="26" t="str">
        <f>S2</f>
        <v>Distribution of Debt Service after 2012 A Bond Issue</v>
      </c>
      <c r="AF2" s="4"/>
      <c r="AG2" s="3"/>
      <c r="AH2" s="3"/>
      <c r="AI2" s="3"/>
      <c r="AJ2" s="3"/>
      <c r="AK2" s="3"/>
      <c r="AL2" s="3"/>
      <c r="AM2" s="28"/>
      <c r="AN2" s="4"/>
      <c r="AO2" s="3"/>
      <c r="AP2" s="3"/>
      <c r="AQ2" s="26" t="str">
        <f>AE2</f>
        <v>Distribution of Debt Service after 2012 A Bond Issue</v>
      </c>
      <c r="AR2" s="3"/>
      <c r="AS2" s="3"/>
      <c r="AT2" s="3"/>
      <c r="AU2" s="3"/>
      <c r="AV2" s="3"/>
      <c r="AW2" s="3"/>
      <c r="AX2" s="3"/>
      <c r="AY2" s="28"/>
      <c r="AZ2" s="3"/>
      <c r="BA2" s="3"/>
      <c r="BB2" s="3"/>
      <c r="BC2" s="26" t="str">
        <f>AQ2</f>
        <v>Distribution of Debt Service after 2012 A Bond Issue</v>
      </c>
      <c r="BD2" s="3"/>
      <c r="BE2" s="3"/>
      <c r="BF2" s="3"/>
      <c r="BG2" s="3"/>
      <c r="BH2" s="3"/>
      <c r="BI2" s="3"/>
      <c r="BJ2" s="3"/>
      <c r="BK2" s="28"/>
      <c r="BL2" s="3"/>
      <c r="BM2" s="3"/>
      <c r="BN2" s="3"/>
      <c r="BO2" s="26" t="str">
        <f>BC2</f>
        <v>Distribution of Debt Service after 2012 A Bond Issue</v>
      </c>
      <c r="BP2" s="3"/>
      <c r="BQ2" s="3"/>
      <c r="BR2" s="3"/>
      <c r="BS2" s="3"/>
      <c r="BT2" s="4"/>
      <c r="BU2" s="3"/>
      <c r="BV2" s="3"/>
      <c r="BW2" s="28"/>
      <c r="BX2" s="3"/>
      <c r="BY2" s="3"/>
      <c r="BZ2" s="3"/>
      <c r="CA2" s="26" t="str">
        <f>BO2</f>
        <v>Distribution of Debt Service after 2012 A Bond Issue</v>
      </c>
      <c r="CB2" s="3"/>
      <c r="CC2" s="3"/>
      <c r="CD2" s="3"/>
      <c r="CE2" s="3"/>
      <c r="CF2" s="3"/>
      <c r="CG2" s="3"/>
      <c r="CH2" s="3"/>
      <c r="CI2" s="28"/>
      <c r="CJ2" s="3"/>
      <c r="CK2" s="3"/>
      <c r="CL2" s="3"/>
      <c r="CM2" s="26" t="str">
        <f>CA2</f>
        <v>Distribution of Debt Service after 2012 A Bond Issue</v>
      </c>
      <c r="CN2" s="3"/>
      <c r="CO2" s="3"/>
      <c r="CP2" s="3"/>
      <c r="CQ2" s="3"/>
      <c r="CR2" s="4"/>
      <c r="CS2" s="3"/>
      <c r="CT2" s="3"/>
      <c r="CU2" s="28"/>
    </row>
    <row r="3" spans="1:99" ht="12">
      <c r="A3" s="27"/>
      <c r="B3" s="13"/>
      <c r="C3" s="26"/>
      <c r="D3" s="26"/>
      <c r="E3" s="19"/>
      <c r="F3" s="28" t="s">
        <v>25</v>
      </c>
      <c r="G3" s="19"/>
      <c r="H3" s="19"/>
      <c r="I3" s="19"/>
      <c r="J3" s="19"/>
      <c r="K3" s="26"/>
      <c r="L3" s="26"/>
      <c r="M3" s="19"/>
      <c r="N3" s="18"/>
      <c r="O3" s="18"/>
      <c r="P3" s="26"/>
      <c r="Q3" s="19"/>
      <c r="S3" s="28" t="s">
        <v>25</v>
      </c>
      <c r="W3" s="3"/>
      <c r="X3" s="3"/>
      <c r="Y3" s="3"/>
      <c r="Z3" s="3"/>
      <c r="AA3" s="3"/>
      <c r="AB3" s="3"/>
      <c r="AC3" s="3"/>
      <c r="AD3" s="3"/>
      <c r="AE3" s="28" t="s">
        <v>25</v>
      </c>
      <c r="AF3" s="3"/>
      <c r="AG3" s="3"/>
      <c r="AH3" s="3"/>
      <c r="AI3" s="3"/>
      <c r="AJ3" s="3"/>
      <c r="AK3" s="3"/>
      <c r="AL3" s="3"/>
      <c r="AM3" s="28"/>
      <c r="AN3" s="3"/>
      <c r="AO3" s="3"/>
      <c r="AP3" s="3"/>
      <c r="AQ3" s="28" t="s">
        <v>25</v>
      </c>
      <c r="AR3" s="3"/>
      <c r="AS3" s="3"/>
      <c r="AT3" s="3"/>
      <c r="AU3" s="3"/>
      <c r="AV3" s="3"/>
      <c r="AW3" s="3"/>
      <c r="AX3" s="3"/>
      <c r="AY3" s="28"/>
      <c r="AZ3" s="3"/>
      <c r="BA3" s="3"/>
      <c r="BB3" s="3"/>
      <c r="BC3" s="28" t="s">
        <v>25</v>
      </c>
      <c r="BD3" s="3"/>
      <c r="BE3" s="3"/>
      <c r="BF3" s="3"/>
      <c r="BG3" s="3"/>
      <c r="BH3" s="3"/>
      <c r="BI3" s="3"/>
      <c r="BJ3" s="3"/>
      <c r="BK3" s="28"/>
      <c r="BL3" s="3"/>
      <c r="BM3" s="3"/>
      <c r="BN3" s="3"/>
      <c r="BO3" s="28" t="s">
        <v>25</v>
      </c>
      <c r="BP3" s="3"/>
      <c r="BQ3" s="3"/>
      <c r="BR3" s="3"/>
      <c r="BS3" s="3"/>
      <c r="BT3" s="3"/>
      <c r="BU3" s="3"/>
      <c r="BV3" s="3"/>
      <c r="BW3" s="28"/>
      <c r="BX3" s="3"/>
      <c r="BY3" s="3"/>
      <c r="BZ3" s="3"/>
      <c r="CA3" s="28" t="s">
        <v>25</v>
      </c>
      <c r="CB3" s="3"/>
      <c r="CC3" s="3"/>
      <c r="CD3" s="3"/>
      <c r="CE3" s="3"/>
      <c r="CF3" s="3"/>
      <c r="CG3" s="3"/>
      <c r="CH3" s="3"/>
      <c r="CI3" s="28"/>
      <c r="CJ3" s="3"/>
      <c r="CK3" s="3"/>
      <c r="CL3" s="3"/>
      <c r="CM3" s="28" t="s">
        <v>25</v>
      </c>
      <c r="CN3" s="3"/>
      <c r="CO3" s="3"/>
      <c r="CP3" s="3"/>
      <c r="CQ3" s="3"/>
      <c r="CR3" s="3"/>
      <c r="CS3" s="3"/>
      <c r="CT3" s="3"/>
      <c r="CU3" s="28"/>
    </row>
    <row r="4" ht="12">
      <c r="A4" s="27"/>
    </row>
    <row r="5" spans="1:145" ht="12">
      <c r="A5" s="5" t="s">
        <v>1</v>
      </c>
      <c r="C5" s="6" t="s">
        <v>27</v>
      </c>
      <c r="D5" s="7"/>
      <c r="E5" s="8"/>
      <c r="F5" s="24"/>
      <c r="G5" s="24"/>
      <c r="H5" s="3"/>
      <c r="I5" s="43" t="s">
        <v>28</v>
      </c>
      <c r="J5" s="44"/>
      <c r="K5" s="45"/>
      <c r="L5" s="24"/>
      <c r="M5" s="24"/>
      <c r="N5" s="3"/>
      <c r="O5" s="6" t="s">
        <v>29</v>
      </c>
      <c r="P5" s="7"/>
      <c r="Q5" s="8"/>
      <c r="R5" s="24"/>
      <c r="S5" s="24"/>
      <c r="T5" s="14"/>
      <c r="U5" s="6" t="s">
        <v>30</v>
      </c>
      <c r="V5" s="7"/>
      <c r="W5" s="8"/>
      <c r="X5" s="24"/>
      <c r="Y5" s="24"/>
      <c r="Z5" s="14"/>
      <c r="AA5" s="6" t="s">
        <v>31</v>
      </c>
      <c r="AB5" s="7"/>
      <c r="AC5" s="8"/>
      <c r="AD5" s="24"/>
      <c r="AE5" s="24"/>
      <c r="AF5" s="14"/>
      <c r="AG5" s="6" t="s">
        <v>32</v>
      </c>
      <c r="AH5" s="7"/>
      <c r="AI5" s="8"/>
      <c r="AJ5" s="24"/>
      <c r="AK5" s="24"/>
      <c r="AL5" s="3"/>
      <c r="AM5" s="6" t="s">
        <v>33</v>
      </c>
      <c r="AN5" s="7"/>
      <c r="AO5" s="8"/>
      <c r="AP5" s="24"/>
      <c r="AQ5" s="24"/>
      <c r="AR5" s="3"/>
      <c r="AS5" s="6" t="s">
        <v>34</v>
      </c>
      <c r="AT5" s="7"/>
      <c r="AU5" s="8"/>
      <c r="AV5" s="24"/>
      <c r="AW5" s="24"/>
      <c r="AX5" s="3"/>
      <c r="AY5" s="37" t="s">
        <v>35</v>
      </c>
      <c r="AZ5" s="38"/>
      <c r="BA5" s="39"/>
      <c r="BB5" s="24"/>
      <c r="BC5" s="24"/>
      <c r="BD5" s="3"/>
      <c r="BE5" s="6" t="s">
        <v>36</v>
      </c>
      <c r="BF5" s="7"/>
      <c r="BG5" s="8"/>
      <c r="BH5" s="24"/>
      <c r="BI5" s="24"/>
      <c r="BJ5" s="3"/>
      <c r="BK5" s="6" t="s">
        <v>37</v>
      </c>
      <c r="BL5" s="7"/>
      <c r="BM5" s="8"/>
      <c r="BN5" s="24"/>
      <c r="BO5" s="24"/>
      <c r="BP5" s="14"/>
      <c r="BQ5" s="6" t="s">
        <v>38</v>
      </c>
      <c r="BR5" s="7"/>
      <c r="BS5" s="8"/>
      <c r="BT5" s="24"/>
      <c r="BU5" s="24"/>
      <c r="BV5" s="3"/>
      <c r="BW5" s="37" t="s">
        <v>39</v>
      </c>
      <c r="BX5" s="7"/>
      <c r="BY5" s="8"/>
      <c r="BZ5" s="24"/>
      <c r="CA5" s="24"/>
      <c r="CB5" s="14"/>
      <c r="CC5" s="46" t="s">
        <v>40</v>
      </c>
      <c r="CD5" s="7"/>
      <c r="CE5" s="8"/>
      <c r="CF5" s="24"/>
      <c r="CG5" s="24"/>
      <c r="CH5" s="3"/>
      <c r="CI5" s="46" t="s">
        <v>41</v>
      </c>
      <c r="CJ5" s="7"/>
      <c r="CK5" s="8"/>
      <c r="CL5" s="24"/>
      <c r="CM5" s="24"/>
      <c r="CN5" s="3"/>
      <c r="CO5" s="6" t="s">
        <v>42</v>
      </c>
      <c r="CP5" s="7"/>
      <c r="CQ5" s="8"/>
      <c r="CR5" s="24"/>
      <c r="CS5" s="24"/>
      <c r="CT5" s="3"/>
      <c r="CU5" s="6" t="s">
        <v>43</v>
      </c>
      <c r="CV5" s="7"/>
      <c r="CW5" s="8"/>
      <c r="CX5" s="24"/>
      <c r="CY5" s="24"/>
      <c r="CZ5" s="3"/>
      <c r="DA5" s="6" t="s">
        <v>44</v>
      </c>
      <c r="DB5" s="7"/>
      <c r="DC5" s="8"/>
      <c r="DD5" s="24"/>
      <c r="DE5" s="24"/>
      <c r="DF5" s="14"/>
      <c r="DG5" s="6" t="s">
        <v>45</v>
      </c>
      <c r="DH5" s="7"/>
      <c r="DI5" s="8"/>
      <c r="DJ5" s="24"/>
      <c r="DK5" s="24"/>
      <c r="DL5" s="14"/>
      <c r="DM5" s="6" t="s">
        <v>46</v>
      </c>
      <c r="DN5" s="7"/>
      <c r="DO5" s="8"/>
      <c r="DP5" s="24"/>
      <c r="DQ5" s="24"/>
      <c r="DR5" s="14"/>
      <c r="DS5" s="6" t="s">
        <v>49</v>
      </c>
      <c r="DT5" s="7"/>
      <c r="DU5" s="8"/>
      <c r="DV5" s="24"/>
      <c r="DW5" s="24"/>
      <c r="DX5" s="14"/>
      <c r="DY5" s="6" t="s">
        <v>47</v>
      </c>
      <c r="DZ5" s="7"/>
      <c r="EA5" s="8"/>
      <c r="EB5" s="24"/>
      <c r="EC5" s="24"/>
      <c r="ED5" s="14"/>
      <c r="EE5" s="43" t="s">
        <v>50</v>
      </c>
      <c r="EF5" s="7"/>
      <c r="EG5" s="8"/>
      <c r="EH5" s="24"/>
      <c r="EI5" s="24"/>
      <c r="EJ5" s="14"/>
      <c r="EK5" s="6" t="s">
        <v>48</v>
      </c>
      <c r="EL5" s="7"/>
      <c r="EM5" s="8"/>
      <c r="EN5" s="24"/>
      <c r="EO5" s="24"/>
    </row>
    <row r="6" spans="1:145" ht="12">
      <c r="A6" s="29" t="s">
        <v>3</v>
      </c>
      <c r="C6" s="30"/>
      <c r="D6" s="17">
        <v>0.0254216</v>
      </c>
      <c r="E6" s="31"/>
      <c r="F6" s="24" t="s">
        <v>54</v>
      </c>
      <c r="G6" s="24" t="s">
        <v>54</v>
      </c>
      <c r="H6" s="1"/>
      <c r="I6" s="30"/>
      <c r="J6" s="17">
        <v>0.0515093</v>
      </c>
      <c r="K6" s="31"/>
      <c r="L6" s="24" t="s">
        <v>54</v>
      </c>
      <c r="M6" s="24" t="s">
        <v>54</v>
      </c>
      <c r="N6" s="1"/>
      <c r="O6" s="30"/>
      <c r="P6" s="17">
        <v>0.0015841</v>
      </c>
      <c r="Q6" s="31"/>
      <c r="R6" s="24" t="s">
        <v>54</v>
      </c>
      <c r="S6" s="24" t="s">
        <v>54</v>
      </c>
      <c r="T6" s="12"/>
      <c r="U6" s="30"/>
      <c r="V6" s="17">
        <v>0.0139298</v>
      </c>
      <c r="W6" s="31"/>
      <c r="X6" s="24" t="s">
        <v>54</v>
      </c>
      <c r="Y6" s="24" t="s">
        <v>54</v>
      </c>
      <c r="Z6" s="12"/>
      <c r="AA6" s="30"/>
      <c r="AB6" s="17">
        <v>0.0179703</v>
      </c>
      <c r="AC6" s="31"/>
      <c r="AD6" s="24" t="s">
        <v>54</v>
      </c>
      <c r="AE6" s="24" t="s">
        <v>54</v>
      </c>
      <c r="AF6" s="12"/>
      <c r="AG6" s="30"/>
      <c r="AH6" s="17">
        <v>0.0008919</v>
      </c>
      <c r="AI6" s="31"/>
      <c r="AJ6" s="24" t="s">
        <v>54</v>
      </c>
      <c r="AK6" s="24" t="s">
        <v>54</v>
      </c>
      <c r="AL6" s="1"/>
      <c r="AM6" s="30"/>
      <c r="AN6" s="17">
        <v>0.0039122</v>
      </c>
      <c r="AO6" s="31"/>
      <c r="AP6" s="24" t="s">
        <v>54</v>
      </c>
      <c r="AQ6" s="24" t="s">
        <v>54</v>
      </c>
      <c r="AR6" s="1"/>
      <c r="AS6" s="30"/>
      <c r="AT6" s="17">
        <v>0.0062341</v>
      </c>
      <c r="AU6" s="31"/>
      <c r="AV6" s="24" t="s">
        <v>54</v>
      </c>
      <c r="AW6" s="24" t="s">
        <v>54</v>
      </c>
      <c r="AX6" s="1"/>
      <c r="AY6" s="40"/>
      <c r="AZ6" s="41">
        <v>0.0192415</v>
      </c>
      <c r="BA6" s="42"/>
      <c r="BB6" s="24" t="s">
        <v>54</v>
      </c>
      <c r="BC6" s="24" t="s">
        <v>54</v>
      </c>
      <c r="BD6" s="1"/>
      <c r="BE6" s="30"/>
      <c r="BF6" s="17">
        <v>0.0012309</v>
      </c>
      <c r="BG6" s="31"/>
      <c r="BH6" s="24" t="s">
        <v>54</v>
      </c>
      <c r="BI6" s="24" t="s">
        <v>54</v>
      </c>
      <c r="BJ6" s="1"/>
      <c r="BK6" s="30"/>
      <c r="BL6" s="17">
        <v>0.0002497</v>
      </c>
      <c r="BM6" s="31"/>
      <c r="BN6" s="24" t="s">
        <v>54</v>
      </c>
      <c r="BO6" s="24" t="s">
        <v>54</v>
      </c>
      <c r="BP6" s="12"/>
      <c r="BQ6" s="30"/>
      <c r="BR6" s="17">
        <v>0.0706439</v>
      </c>
      <c r="BS6" s="31"/>
      <c r="BT6" s="24" t="s">
        <v>54</v>
      </c>
      <c r="BU6" s="24" t="s">
        <v>54</v>
      </c>
      <c r="BV6" s="1"/>
      <c r="BW6" s="30"/>
      <c r="BX6" s="17">
        <v>0.0024016</v>
      </c>
      <c r="BY6" s="31"/>
      <c r="BZ6" s="24" t="s">
        <v>54</v>
      </c>
      <c r="CA6" s="24" t="s">
        <v>54</v>
      </c>
      <c r="CB6" s="12"/>
      <c r="CC6" s="30"/>
      <c r="CD6" s="17">
        <v>0.0100876</v>
      </c>
      <c r="CE6" s="31"/>
      <c r="CF6" s="24" t="s">
        <v>54</v>
      </c>
      <c r="CG6" s="24" t="s">
        <v>54</v>
      </c>
      <c r="CH6" s="1"/>
      <c r="CI6" s="30"/>
      <c r="CJ6" s="17">
        <v>0.0063046</v>
      </c>
      <c r="CK6" s="31"/>
      <c r="CL6" s="24" t="s">
        <v>54</v>
      </c>
      <c r="CM6" s="24" t="s">
        <v>54</v>
      </c>
      <c r="CN6" s="1"/>
      <c r="CO6" s="30"/>
      <c r="CP6" s="17">
        <v>0.001324</v>
      </c>
      <c r="CQ6" s="31"/>
      <c r="CR6" s="24" t="s">
        <v>54</v>
      </c>
      <c r="CS6" s="24" t="s">
        <v>54</v>
      </c>
      <c r="CT6" s="1"/>
      <c r="CU6" s="30"/>
      <c r="CV6" s="17">
        <v>0.0085343</v>
      </c>
      <c r="CW6" s="31"/>
      <c r="CX6" s="24" t="s">
        <v>54</v>
      </c>
      <c r="CY6" s="24" t="s">
        <v>54</v>
      </c>
      <c r="CZ6" s="1"/>
      <c r="DA6" s="30"/>
      <c r="DB6" s="17">
        <v>0.0096243</v>
      </c>
      <c r="DC6" s="31"/>
      <c r="DD6" s="24" t="s">
        <v>54</v>
      </c>
      <c r="DE6" s="24" t="s">
        <v>54</v>
      </c>
      <c r="DF6" s="12"/>
      <c r="DG6" s="30"/>
      <c r="DH6" s="17">
        <v>0.0015935</v>
      </c>
      <c r="DI6" s="31"/>
      <c r="DJ6" s="24" t="s">
        <v>54</v>
      </c>
      <c r="DK6" s="24" t="s">
        <v>54</v>
      </c>
      <c r="DL6" s="12"/>
      <c r="DM6" s="30"/>
      <c r="DN6" s="17">
        <v>0.0063148</v>
      </c>
      <c r="DO6" s="31"/>
      <c r="DP6" s="24" t="s">
        <v>54</v>
      </c>
      <c r="DQ6" s="24" t="s">
        <v>54</v>
      </c>
      <c r="DR6" s="12"/>
      <c r="DS6" s="30"/>
      <c r="DT6" s="17">
        <v>8.56E-05</v>
      </c>
      <c r="DU6" s="31"/>
      <c r="DV6" s="24" t="s">
        <v>54</v>
      </c>
      <c r="DW6" s="24" t="s">
        <v>54</v>
      </c>
      <c r="DX6" s="12"/>
      <c r="DY6" s="30"/>
      <c r="DZ6" s="17">
        <v>0.0060033</v>
      </c>
      <c r="EA6" s="31"/>
      <c r="EB6" s="24" t="s">
        <v>54</v>
      </c>
      <c r="EC6" s="24" t="s">
        <v>54</v>
      </c>
      <c r="ED6" s="12"/>
      <c r="EE6" s="30"/>
      <c r="EF6" s="17">
        <v>0.0025696</v>
      </c>
      <c r="EG6" s="31"/>
      <c r="EH6" s="24" t="s">
        <v>54</v>
      </c>
      <c r="EI6" s="24" t="s">
        <v>54</v>
      </c>
      <c r="EJ6" s="12"/>
      <c r="EK6" s="30"/>
      <c r="EL6" s="17">
        <v>0.0049239</v>
      </c>
      <c r="EM6" s="31"/>
      <c r="EN6" s="24" t="s">
        <v>54</v>
      </c>
      <c r="EO6" s="24" t="s">
        <v>54</v>
      </c>
    </row>
    <row r="7" spans="1:145" ht="12">
      <c r="A7" s="9"/>
      <c r="C7" s="10" t="s">
        <v>4</v>
      </c>
      <c r="D7" s="10" t="s">
        <v>5</v>
      </c>
      <c r="E7" s="10" t="s">
        <v>0</v>
      </c>
      <c r="F7" s="24" t="s">
        <v>55</v>
      </c>
      <c r="G7" s="24" t="s">
        <v>56</v>
      </c>
      <c r="H7" s="3"/>
      <c r="I7" s="10" t="s">
        <v>4</v>
      </c>
      <c r="J7" s="10" t="s">
        <v>5</v>
      </c>
      <c r="K7" s="10" t="s">
        <v>0</v>
      </c>
      <c r="L7" s="24" t="s">
        <v>55</v>
      </c>
      <c r="M7" s="24" t="s">
        <v>56</v>
      </c>
      <c r="N7" s="3"/>
      <c r="O7" s="10" t="s">
        <v>4</v>
      </c>
      <c r="P7" s="10" t="s">
        <v>5</v>
      </c>
      <c r="Q7" s="10" t="s">
        <v>0</v>
      </c>
      <c r="R7" s="24" t="s">
        <v>55</v>
      </c>
      <c r="S7" s="24" t="s">
        <v>56</v>
      </c>
      <c r="T7" s="15"/>
      <c r="U7" s="10" t="s">
        <v>4</v>
      </c>
      <c r="V7" s="10" t="s">
        <v>5</v>
      </c>
      <c r="W7" s="10" t="s">
        <v>0</v>
      </c>
      <c r="X7" s="24" t="s">
        <v>55</v>
      </c>
      <c r="Y7" s="24" t="s">
        <v>56</v>
      </c>
      <c r="Z7" s="15"/>
      <c r="AA7" s="10" t="s">
        <v>4</v>
      </c>
      <c r="AB7" s="10" t="s">
        <v>5</v>
      </c>
      <c r="AC7" s="10" t="s">
        <v>0</v>
      </c>
      <c r="AD7" s="24" t="s">
        <v>55</v>
      </c>
      <c r="AE7" s="24" t="s">
        <v>56</v>
      </c>
      <c r="AF7" s="15"/>
      <c r="AG7" s="10" t="s">
        <v>4</v>
      </c>
      <c r="AH7" s="10" t="s">
        <v>5</v>
      </c>
      <c r="AI7" s="10" t="s">
        <v>0</v>
      </c>
      <c r="AJ7" s="24" t="s">
        <v>55</v>
      </c>
      <c r="AK7" s="24" t="s">
        <v>56</v>
      </c>
      <c r="AL7" s="3"/>
      <c r="AM7" s="10" t="s">
        <v>4</v>
      </c>
      <c r="AN7" s="10" t="s">
        <v>5</v>
      </c>
      <c r="AO7" s="10" t="s">
        <v>0</v>
      </c>
      <c r="AP7" s="24" t="s">
        <v>55</v>
      </c>
      <c r="AQ7" s="24" t="s">
        <v>56</v>
      </c>
      <c r="AR7" s="3"/>
      <c r="AS7" s="10" t="s">
        <v>4</v>
      </c>
      <c r="AT7" s="10" t="s">
        <v>5</v>
      </c>
      <c r="AU7" s="10" t="s">
        <v>0</v>
      </c>
      <c r="AV7" s="24" t="s">
        <v>55</v>
      </c>
      <c r="AW7" s="24" t="s">
        <v>56</v>
      </c>
      <c r="AX7" s="3"/>
      <c r="AY7" s="10" t="s">
        <v>4</v>
      </c>
      <c r="AZ7" s="10" t="s">
        <v>5</v>
      </c>
      <c r="BA7" s="10" t="s">
        <v>0</v>
      </c>
      <c r="BB7" s="24" t="s">
        <v>55</v>
      </c>
      <c r="BC7" s="24" t="s">
        <v>56</v>
      </c>
      <c r="BD7" s="3"/>
      <c r="BE7" s="10" t="s">
        <v>4</v>
      </c>
      <c r="BF7" s="10" t="s">
        <v>5</v>
      </c>
      <c r="BG7" s="10" t="s">
        <v>0</v>
      </c>
      <c r="BH7" s="24" t="s">
        <v>55</v>
      </c>
      <c r="BI7" s="24" t="s">
        <v>56</v>
      </c>
      <c r="BJ7" s="3"/>
      <c r="BK7" s="10" t="s">
        <v>4</v>
      </c>
      <c r="BL7" s="10" t="s">
        <v>5</v>
      </c>
      <c r="BM7" s="10" t="s">
        <v>0</v>
      </c>
      <c r="BN7" s="24" t="s">
        <v>55</v>
      </c>
      <c r="BO7" s="24" t="s">
        <v>56</v>
      </c>
      <c r="BP7" s="15"/>
      <c r="BQ7" s="10" t="s">
        <v>4</v>
      </c>
      <c r="BR7" s="10" t="s">
        <v>5</v>
      </c>
      <c r="BS7" s="10" t="s">
        <v>0</v>
      </c>
      <c r="BT7" s="24" t="s">
        <v>55</v>
      </c>
      <c r="BU7" s="24" t="s">
        <v>56</v>
      </c>
      <c r="BV7" s="3"/>
      <c r="BW7" s="10" t="s">
        <v>4</v>
      </c>
      <c r="BX7" s="10" t="s">
        <v>5</v>
      </c>
      <c r="BY7" s="10" t="s">
        <v>0</v>
      </c>
      <c r="BZ7" s="24" t="s">
        <v>55</v>
      </c>
      <c r="CA7" s="24" t="s">
        <v>56</v>
      </c>
      <c r="CB7" s="15"/>
      <c r="CC7" s="10" t="s">
        <v>4</v>
      </c>
      <c r="CD7" s="10" t="s">
        <v>5</v>
      </c>
      <c r="CE7" s="10" t="s">
        <v>0</v>
      </c>
      <c r="CF7" s="24" t="s">
        <v>55</v>
      </c>
      <c r="CG7" s="24" t="s">
        <v>56</v>
      </c>
      <c r="CH7" s="3"/>
      <c r="CI7" s="10" t="s">
        <v>4</v>
      </c>
      <c r="CJ7" s="10" t="s">
        <v>5</v>
      </c>
      <c r="CK7" s="10" t="s">
        <v>0</v>
      </c>
      <c r="CL7" s="24" t="s">
        <v>55</v>
      </c>
      <c r="CM7" s="24" t="s">
        <v>56</v>
      </c>
      <c r="CN7" s="3"/>
      <c r="CO7" s="10" t="s">
        <v>4</v>
      </c>
      <c r="CP7" s="10" t="s">
        <v>5</v>
      </c>
      <c r="CQ7" s="10" t="s">
        <v>0</v>
      </c>
      <c r="CR7" s="24" t="s">
        <v>55</v>
      </c>
      <c r="CS7" s="24" t="s">
        <v>56</v>
      </c>
      <c r="CT7" s="3"/>
      <c r="CU7" s="10" t="s">
        <v>4</v>
      </c>
      <c r="CV7" s="10" t="s">
        <v>5</v>
      </c>
      <c r="CW7" s="10" t="s">
        <v>0</v>
      </c>
      <c r="CX7" s="24" t="s">
        <v>55</v>
      </c>
      <c r="CY7" s="24" t="s">
        <v>56</v>
      </c>
      <c r="CZ7" s="3"/>
      <c r="DA7" s="10" t="s">
        <v>4</v>
      </c>
      <c r="DB7" s="10" t="s">
        <v>5</v>
      </c>
      <c r="DC7" s="10" t="s">
        <v>0</v>
      </c>
      <c r="DD7" s="24" t="s">
        <v>55</v>
      </c>
      <c r="DE7" s="24" t="s">
        <v>56</v>
      </c>
      <c r="DF7" s="15"/>
      <c r="DG7" s="10" t="s">
        <v>4</v>
      </c>
      <c r="DH7" s="10" t="s">
        <v>5</v>
      </c>
      <c r="DI7" s="10" t="s">
        <v>0</v>
      </c>
      <c r="DJ7" s="24" t="s">
        <v>55</v>
      </c>
      <c r="DK7" s="24" t="s">
        <v>56</v>
      </c>
      <c r="DL7" s="15"/>
      <c r="DM7" s="10" t="s">
        <v>4</v>
      </c>
      <c r="DN7" s="10" t="s">
        <v>5</v>
      </c>
      <c r="DO7" s="10" t="s">
        <v>0</v>
      </c>
      <c r="DP7" s="24" t="s">
        <v>55</v>
      </c>
      <c r="DQ7" s="24" t="s">
        <v>56</v>
      </c>
      <c r="DR7" s="15"/>
      <c r="DS7" s="10" t="s">
        <v>4</v>
      </c>
      <c r="DT7" s="10" t="s">
        <v>5</v>
      </c>
      <c r="DU7" s="10" t="s">
        <v>0</v>
      </c>
      <c r="DV7" s="24" t="s">
        <v>55</v>
      </c>
      <c r="DW7" s="24" t="s">
        <v>56</v>
      </c>
      <c r="DX7" s="15"/>
      <c r="DY7" s="10" t="s">
        <v>4</v>
      </c>
      <c r="DZ7" s="10" t="s">
        <v>5</v>
      </c>
      <c r="EA7" s="10" t="s">
        <v>0</v>
      </c>
      <c r="EB7" s="24" t="s">
        <v>55</v>
      </c>
      <c r="EC7" s="24" t="s">
        <v>56</v>
      </c>
      <c r="ED7" s="15"/>
      <c r="EE7" s="10" t="s">
        <v>4</v>
      </c>
      <c r="EF7" s="10" t="s">
        <v>5</v>
      </c>
      <c r="EG7" s="10" t="s">
        <v>0</v>
      </c>
      <c r="EH7" s="24" t="s">
        <v>55</v>
      </c>
      <c r="EI7" s="24" t="s">
        <v>56</v>
      </c>
      <c r="EJ7" s="15"/>
      <c r="EK7" s="10" t="s">
        <v>4</v>
      </c>
      <c r="EL7" s="10" t="s">
        <v>5</v>
      </c>
      <c r="EM7" s="10" t="s">
        <v>0</v>
      </c>
      <c r="EN7" s="24" t="s">
        <v>55</v>
      </c>
      <c r="EO7" s="24" t="s">
        <v>56</v>
      </c>
    </row>
    <row r="8" spans="1:149" ht="12">
      <c r="A8" s="2">
        <v>41183</v>
      </c>
      <c r="C8" s="51">
        <f>D$6*'02A'!$C8</f>
        <v>0</v>
      </c>
      <c r="D8" s="51">
        <f>D$6*'02A'!$D8</f>
        <v>0</v>
      </c>
      <c r="E8" s="51">
        <f aca="true" t="shared" si="0" ref="E8:E21">C8+D8</f>
        <v>0</v>
      </c>
      <c r="F8" s="51">
        <f>D$6*'02A'!$F8</f>
        <v>0</v>
      </c>
      <c r="G8" s="51">
        <f>D$6*'02A'!$G8</f>
        <v>0</v>
      </c>
      <c r="H8" s="51"/>
      <c r="I8" s="51">
        <f>J$6*'02A'!$C8</f>
        <v>0</v>
      </c>
      <c r="J8" s="51">
        <f>J$6*'02A'!$D8</f>
        <v>0</v>
      </c>
      <c r="K8" s="51">
        <f aca="true" t="shared" si="1" ref="K8:K21">I8+J8</f>
        <v>0</v>
      </c>
      <c r="L8" s="51">
        <f>J$6*'02A'!$F8</f>
        <v>0</v>
      </c>
      <c r="M8" s="51">
        <f>J$6*'02A'!$G8</f>
        <v>0</v>
      </c>
      <c r="N8" s="51"/>
      <c r="O8" s="51">
        <f>P$6*'02A'!$C8</f>
        <v>0</v>
      </c>
      <c r="P8" s="51">
        <f>P$6*'02A'!$D8</f>
        <v>0</v>
      </c>
      <c r="Q8" s="51">
        <f aca="true" t="shared" si="2" ref="Q8:Q21">O8+P8</f>
        <v>0</v>
      </c>
      <c r="R8" s="51">
        <f>P$6*'02A'!$F8</f>
        <v>0</v>
      </c>
      <c r="S8" s="51">
        <f>P$6*'02A'!$G8</f>
        <v>0</v>
      </c>
      <c r="T8" s="51"/>
      <c r="U8" s="51">
        <f>V$6*'02A'!$C8</f>
        <v>0</v>
      </c>
      <c r="V8" s="51">
        <f>V$6*'02A'!$D8</f>
        <v>0</v>
      </c>
      <c r="W8" s="51">
        <f aca="true" t="shared" si="3" ref="W8:W21">U8+V8</f>
        <v>0</v>
      </c>
      <c r="X8" s="51">
        <f>V$6*'02A'!$F8</f>
        <v>0</v>
      </c>
      <c r="Y8" s="51">
        <f>V$6*'02A'!$G8</f>
        <v>0</v>
      </c>
      <c r="Z8" s="51"/>
      <c r="AA8" s="51">
        <f>AB$6*'02A'!$C8</f>
        <v>0</v>
      </c>
      <c r="AB8" s="51">
        <f>AB$6*'02A'!$D8</f>
        <v>0</v>
      </c>
      <c r="AC8" s="51">
        <f aca="true" t="shared" si="4" ref="AC8:AC21">AA8+AB8</f>
        <v>0</v>
      </c>
      <c r="AD8" s="51">
        <f>AB$6*'02A'!$F8</f>
        <v>0</v>
      </c>
      <c r="AE8" s="51">
        <f>AB$6*'02A'!$G8</f>
        <v>0</v>
      </c>
      <c r="AF8" s="51"/>
      <c r="AG8" s="51">
        <f>AH$6*'02A'!$C8</f>
        <v>0</v>
      </c>
      <c r="AH8" s="51">
        <f>AH$6*'02A'!$D8</f>
        <v>0</v>
      </c>
      <c r="AI8" s="51">
        <f aca="true" t="shared" si="5" ref="AI8:AI21">AG8+AH8</f>
        <v>0</v>
      </c>
      <c r="AJ8" s="51">
        <f>AH$6*'02A'!$F8</f>
        <v>0</v>
      </c>
      <c r="AK8" s="51">
        <f>AH$6*'02A'!$G8</f>
        <v>0</v>
      </c>
      <c r="AL8" s="51"/>
      <c r="AM8" s="51">
        <f>AN$6*'02A'!$C8</f>
        <v>0</v>
      </c>
      <c r="AN8" s="51">
        <f>AN$6*'02A'!$D8</f>
        <v>0</v>
      </c>
      <c r="AO8" s="51">
        <f aca="true" t="shared" si="6" ref="AO8:AO21">AM8+AN8</f>
        <v>0</v>
      </c>
      <c r="AP8" s="51">
        <f>AN$6*'02A'!$F8</f>
        <v>0</v>
      </c>
      <c r="AQ8" s="51">
        <f>AN$6*'02A'!$G8</f>
        <v>0</v>
      </c>
      <c r="AR8" s="51"/>
      <c r="AS8" s="51">
        <f>AT$6*'02A'!$C8</f>
        <v>0</v>
      </c>
      <c r="AT8" s="51">
        <f>AT$6*'02A'!$D8</f>
        <v>0</v>
      </c>
      <c r="AU8" s="51">
        <f aca="true" t="shared" si="7" ref="AU8:AU21">AS8+AT8</f>
        <v>0</v>
      </c>
      <c r="AV8" s="51">
        <f>AT$6*'02A'!$F8</f>
        <v>0</v>
      </c>
      <c r="AW8" s="51">
        <f>AT$6*'02A'!$G8</f>
        <v>0</v>
      </c>
      <c r="AX8" s="51"/>
      <c r="AY8" s="51">
        <f>AZ$6*'02A'!$C8</f>
        <v>0</v>
      </c>
      <c r="AZ8" s="51">
        <f>AZ$6*'02A'!$D8</f>
        <v>0</v>
      </c>
      <c r="BA8" s="51">
        <f aca="true" t="shared" si="8" ref="BA8:BA21">AY8+AZ8</f>
        <v>0</v>
      </c>
      <c r="BB8" s="51">
        <f>AZ$6*'02A'!$F8</f>
        <v>0</v>
      </c>
      <c r="BC8" s="51">
        <f>AZ$6*'02A'!$G8</f>
        <v>0</v>
      </c>
      <c r="BD8" s="51"/>
      <c r="BE8" s="51">
        <f>BF$6*'02A'!$C8</f>
        <v>0</v>
      </c>
      <c r="BF8" s="51">
        <f>BF$6*'02A'!$D8</f>
        <v>0</v>
      </c>
      <c r="BG8" s="51">
        <f aca="true" t="shared" si="9" ref="BG8:BG21">BE8+BF8</f>
        <v>0</v>
      </c>
      <c r="BH8" s="51">
        <f>BF$6*'02A'!$F8</f>
        <v>0</v>
      </c>
      <c r="BI8" s="51">
        <f>BF$6*'02A'!$G8</f>
        <v>0</v>
      </c>
      <c r="BJ8" s="51"/>
      <c r="BK8" s="51">
        <f>BL$6*'02A'!$C8</f>
        <v>0</v>
      </c>
      <c r="BL8" s="51">
        <f>BL$6*'02A'!$D8</f>
        <v>0</v>
      </c>
      <c r="BM8" s="51">
        <f aca="true" t="shared" si="10" ref="BM8:BM21">BK8+BL8</f>
        <v>0</v>
      </c>
      <c r="BN8" s="51">
        <f>BL$6*'02A'!$F8</f>
        <v>0</v>
      </c>
      <c r="BO8" s="51">
        <f>BL$6*'02A'!$G8</f>
        <v>0</v>
      </c>
      <c r="BP8" s="51"/>
      <c r="BQ8" s="51">
        <f>BR$6*'02A'!$C8</f>
        <v>0</v>
      </c>
      <c r="BR8" s="51">
        <f>BR$6*'02A'!$D8</f>
        <v>0</v>
      </c>
      <c r="BS8" s="51">
        <f aca="true" t="shared" si="11" ref="BS8:BS21">BQ8+BR8</f>
        <v>0</v>
      </c>
      <c r="BT8" s="51">
        <f>BR$6*'02A'!$F8</f>
        <v>0</v>
      </c>
      <c r="BU8" s="51">
        <f>BR$6*'02A'!$G8</f>
        <v>0</v>
      </c>
      <c r="BV8" s="51"/>
      <c r="BW8" s="51">
        <f>BX$6*'02A'!$C8</f>
        <v>0</v>
      </c>
      <c r="BX8" s="51">
        <f>BX$6*'02A'!$D8</f>
        <v>0</v>
      </c>
      <c r="BY8" s="51">
        <f aca="true" t="shared" si="12" ref="BY8:BY21">BW8+BX8</f>
        <v>0</v>
      </c>
      <c r="BZ8" s="51">
        <f>BX$6*'02A'!$F8</f>
        <v>0</v>
      </c>
      <c r="CA8" s="51">
        <f>BX$6*'02A'!$G8</f>
        <v>0</v>
      </c>
      <c r="CB8" s="51"/>
      <c r="CC8" s="51">
        <f>CD$6*'02A'!$C8</f>
        <v>0</v>
      </c>
      <c r="CD8" s="51">
        <f>CD$6*'02A'!$D8</f>
        <v>0</v>
      </c>
      <c r="CE8" s="51">
        <f aca="true" t="shared" si="13" ref="CE8:CE21">CC8+CD8</f>
        <v>0</v>
      </c>
      <c r="CF8" s="51">
        <f>CD$6*'02A'!$F8</f>
        <v>0</v>
      </c>
      <c r="CG8" s="51">
        <f>CD$6*'02A'!$G8</f>
        <v>0</v>
      </c>
      <c r="CH8" s="51"/>
      <c r="CI8" s="51">
        <f>CJ$6*'02A'!$C8</f>
        <v>0</v>
      </c>
      <c r="CJ8" s="51">
        <f>CJ$6*'02A'!$D8</f>
        <v>0</v>
      </c>
      <c r="CK8" s="51">
        <f aca="true" t="shared" si="14" ref="CK8:CK21">CI8+CJ8</f>
        <v>0</v>
      </c>
      <c r="CL8" s="51">
        <f>CJ$6*'02A'!$F8</f>
        <v>0</v>
      </c>
      <c r="CM8" s="51">
        <f>CJ$6*'02A'!$G8</f>
        <v>0</v>
      </c>
      <c r="CN8" s="51"/>
      <c r="CO8" s="51">
        <f>CP$6*'02A'!$C8</f>
        <v>0</v>
      </c>
      <c r="CP8" s="51">
        <f>CP$6*'02A'!$D8</f>
        <v>0</v>
      </c>
      <c r="CQ8" s="51">
        <f aca="true" t="shared" si="15" ref="CQ8:CQ21">CO8+CP8</f>
        <v>0</v>
      </c>
      <c r="CR8" s="51">
        <f>CP$6*'02A'!$F8</f>
        <v>0</v>
      </c>
      <c r="CS8" s="51">
        <f>CP$6*'02A'!$G8</f>
        <v>0</v>
      </c>
      <c r="CT8" s="51"/>
      <c r="CU8" s="51">
        <f>CV$6*'02A'!$C8</f>
        <v>0</v>
      </c>
      <c r="CV8" s="51">
        <f>CV$6*'02A'!$D8</f>
        <v>0</v>
      </c>
      <c r="CW8" s="51">
        <f aca="true" t="shared" si="16" ref="CW8:CW21">CU8+CV8</f>
        <v>0</v>
      </c>
      <c r="CX8" s="51">
        <f>CV$6*'02A'!$F8</f>
        <v>0</v>
      </c>
      <c r="CY8" s="51">
        <f>CV$6*'02A'!$G8</f>
        <v>0</v>
      </c>
      <c r="CZ8" s="51"/>
      <c r="DA8" s="51">
        <f>DB$6*'02A'!$C8</f>
        <v>0</v>
      </c>
      <c r="DB8" s="51">
        <f>DB$6*'02A'!$D8</f>
        <v>0</v>
      </c>
      <c r="DC8" s="51">
        <f aca="true" t="shared" si="17" ref="DC8:DC21">DA8+DB8</f>
        <v>0</v>
      </c>
      <c r="DD8" s="51">
        <f>DB$6*'02A'!$F8</f>
        <v>0</v>
      </c>
      <c r="DE8" s="51">
        <f>DB$6*'02A'!$G8</f>
        <v>0</v>
      </c>
      <c r="DF8" s="51"/>
      <c r="DG8" s="51">
        <f>DH$6*'02A'!$C8</f>
        <v>0</v>
      </c>
      <c r="DH8" s="51">
        <f>DH$6*'02A'!$D8</f>
        <v>0</v>
      </c>
      <c r="DI8" s="51">
        <f aca="true" t="shared" si="18" ref="DI8:DI21">DG8+DH8</f>
        <v>0</v>
      </c>
      <c r="DJ8" s="51">
        <f>DH$6*'02A'!$F8</f>
        <v>0</v>
      </c>
      <c r="DK8" s="51">
        <f>DH$6*'02A'!$G8</f>
        <v>0</v>
      </c>
      <c r="DL8" s="51"/>
      <c r="DM8" s="51">
        <f>DN$6*'02A'!$C8</f>
        <v>0</v>
      </c>
      <c r="DN8" s="51">
        <f>DN$6*'02A'!$D8</f>
        <v>0</v>
      </c>
      <c r="DO8" s="51">
        <f aca="true" t="shared" si="19" ref="DO8:DO21">DM8+DN8</f>
        <v>0</v>
      </c>
      <c r="DP8" s="51">
        <f>DN$6*'02A'!$F8</f>
        <v>0</v>
      </c>
      <c r="DQ8" s="51">
        <f>DN$6*'02A'!$G8</f>
        <v>0</v>
      </c>
      <c r="DR8" s="51"/>
      <c r="DS8" s="51">
        <f>DT$6*'02A'!$C8</f>
        <v>0</v>
      </c>
      <c r="DT8" s="51">
        <f>DT$6*'02A'!$D8</f>
        <v>0</v>
      </c>
      <c r="DU8" s="51">
        <f aca="true" t="shared" si="20" ref="DU8:DU21">DS8+DT8</f>
        <v>0</v>
      </c>
      <c r="DV8" s="51">
        <f>DT$6*'02A'!$F8</f>
        <v>0</v>
      </c>
      <c r="DW8" s="51">
        <f>DT$6*'02A'!$G8</f>
        <v>0</v>
      </c>
      <c r="DX8" s="51"/>
      <c r="DY8" s="51">
        <f>DZ$6*'02A'!$C8</f>
        <v>0</v>
      </c>
      <c r="DZ8" s="51">
        <f>DZ$6*'02A'!$D8</f>
        <v>0</v>
      </c>
      <c r="EA8" s="51">
        <f aca="true" t="shared" si="21" ref="EA8:EA21">DY8+DZ8</f>
        <v>0</v>
      </c>
      <c r="EB8" s="51">
        <f>DZ$6*'02A'!$F8</f>
        <v>0</v>
      </c>
      <c r="EC8" s="51">
        <f>DZ$6*'02A'!$G8</f>
        <v>0</v>
      </c>
      <c r="ED8" s="51"/>
      <c r="EE8" s="51">
        <f>EF$6*'02A'!$C8</f>
        <v>0</v>
      </c>
      <c r="EF8" s="51">
        <f>EF$6*'02A'!$D8</f>
        <v>0</v>
      </c>
      <c r="EG8" s="51">
        <f aca="true" t="shared" si="22" ref="EG8:EG21">EE8+EF8</f>
        <v>0</v>
      </c>
      <c r="EH8" s="51">
        <f>EF$6*'02A'!$F8</f>
        <v>0</v>
      </c>
      <c r="EI8" s="51">
        <f>EF$6*'02A'!$G8</f>
        <v>0</v>
      </c>
      <c r="EJ8" s="51"/>
      <c r="EK8" s="51">
        <f>EL$6*'02A'!$C8</f>
        <v>0</v>
      </c>
      <c r="EL8" s="51">
        <f>EL$6*'02A'!$D8</f>
        <v>0</v>
      </c>
      <c r="EM8" s="51">
        <f aca="true" t="shared" si="23" ref="EM8:EM21">EK8+EL8</f>
        <v>0</v>
      </c>
      <c r="EN8" s="51">
        <f>EL$6*'02A'!$F8</f>
        <v>0</v>
      </c>
      <c r="EO8" s="51">
        <f>EL$6*'02A'!$G8</f>
        <v>0</v>
      </c>
      <c r="EP8" s="51"/>
      <c r="EQ8" s="51"/>
      <c r="ER8" s="51"/>
      <c r="ES8" s="51"/>
    </row>
    <row r="9" spans="1:149" ht="12">
      <c r="A9" s="2">
        <v>41365</v>
      </c>
      <c r="C9" s="51">
        <f>D$6*'02A'!$C9</f>
        <v>0</v>
      </c>
      <c r="D9" s="51">
        <f>D$6*'02A'!$D9</f>
        <v>0</v>
      </c>
      <c r="E9" s="51">
        <f t="shared" si="0"/>
        <v>0</v>
      </c>
      <c r="F9" s="51">
        <f>D$6*'02A'!$F9</f>
        <v>0</v>
      </c>
      <c r="G9" s="51">
        <f>D$6*'02A'!$G9</f>
        <v>0</v>
      </c>
      <c r="H9" s="51"/>
      <c r="I9" s="51">
        <f>J$6*'02A'!$C9</f>
        <v>0</v>
      </c>
      <c r="J9" s="51">
        <f>J$6*'02A'!$D9</f>
        <v>0</v>
      </c>
      <c r="K9" s="51">
        <f t="shared" si="1"/>
        <v>0</v>
      </c>
      <c r="L9" s="51">
        <f>J$6*'02A'!$F9</f>
        <v>0</v>
      </c>
      <c r="M9" s="51">
        <f>J$6*'02A'!$G9</f>
        <v>0</v>
      </c>
      <c r="N9" s="51"/>
      <c r="O9" s="51">
        <f>P$6*'02A'!$C9</f>
        <v>0</v>
      </c>
      <c r="P9" s="51">
        <f>P$6*'02A'!$D9</f>
        <v>0</v>
      </c>
      <c r="Q9" s="51">
        <f t="shared" si="2"/>
        <v>0</v>
      </c>
      <c r="R9" s="51">
        <f>P$6*'02A'!$F9</f>
        <v>0</v>
      </c>
      <c r="S9" s="51">
        <f>P$6*'02A'!$G9</f>
        <v>0</v>
      </c>
      <c r="T9" s="51"/>
      <c r="U9" s="51">
        <f>V$6*'02A'!$C9</f>
        <v>0</v>
      </c>
      <c r="V9" s="51">
        <f>V$6*'02A'!$D9</f>
        <v>0</v>
      </c>
      <c r="W9" s="51">
        <f t="shared" si="3"/>
        <v>0</v>
      </c>
      <c r="X9" s="51">
        <f>V$6*'02A'!$F9</f>
        <v>0</v>
      </c>
      <c r="Y9" s="51">
        <f>V$6*'02A'!$G9</f>
        <v>0</v>
      </c>
      <c r="Z9" s="51"/>
      <c r="AA9" s="51">
        <f>AB$6*'02A'!$C9</f>
        <v>0</v>
      </c>
      <c r="AB9" s="51">
        <f>AB$6*'02A'!$D9</f>
        <v>0</v>
      </c>
      <c r="AC9" s="51">
        <f t="shared" si="4"/>
        <v>0</v>
      </c>
      <c r="AD9" s="51">
        <f>AB$6*'02A'!$F9</f>
        <v>0</v>
      </c>
      <c r="AE9" s="51">
        <f>AB$6*'02A'!$G9</f>
        <v>0</v>
      </c>
      <c r="AF9" s="51"/>
      <c r="AG9" s="51">
        <f>AH$6*'02A'!$C9</f>
        <v>0</v>
      </c>
      <c r="AH9" s="51">
        <f>AH$6*'02A'!$D9</f>
        <v>0</v>
      </c>
      <c r="AI9" s="51">
        <f t="shared" si="5"/>
        <v>0</v>
      </c>
      <c r="AJ9" s="51">
        <f>AH$6*'02A'!$F9</f>
        <v>0</v>
      </c>
      <c r="AK9" s="51">
        <f>AH$6*'02A'!$G9</f>
        <v>0</v>
      </c>
      <c r="AL9" s="51"/>
      <c r="AM9" s="51">
        <f>AN$6*'02A'!$C9</f>
        <v>0</v>
      </c>
      <c r="AN9" s="51">
        <f>AN$6*'02A'!$D9</f>
        <v>0</v>
      </c>
      <c r="AO9" s="51">
        <f t="shared" si="6"/>
        <v>0</v>
      </c>
      <c r="AP9" s="51">
        <f>AN$6*'02A'!$F9</f>
        <v>0</v>
      </c>
      <c r="AQ9" s="51">
        <f>AN$6*'02A'!$G9</f>
        <v>0</v>
      </c>
      <c r="AR9" s="51"/>
      <c r="AS9" s="51">
        <f>AT$6*'02A'!$C9</f>
        <v>0</v>
      </c>
      <c r="AT9" s="51">
        <f>AT$6*'02A'!$D9</f>
        <v>0</v>
      </c>
      <c r="AU9" s="51">
        <f t="shared" si="7"/>
        <v>0</v>
      </c>
      <c r="AV9" s="51">
        <f>AT$6*'02A'!$F9</f>
        <v>0</v>
      </c>
      <c r="AW9" s="51">
        <f>AT$6*'02A'!$G9</f>
        <v>0</v>
      </c>
      <c r="AX9" s="51"/>
      <c r="AY9" s="51">
        <f>AZ$6*'02A'!$C9</f>
        <v>0</v>
      </c>
      <c r="AZ9" s="51">
        <f>AZ$6*'02A'!$D9</f>
        <v>0</v>
      </c>
      <c r="BA9" s="51">
        <f t="shared" si="8"/>
        <v>0</v>
      </c>
      <c r="BB9" s="51">
        <f>AZ$6*'02A'!$F9</f>
        <v>0</v>
      </c>
      <c r="BC9" s="51">
        <f>AZ$6*'02A'!$G9</f>
        <v>0</v>
      </c>
      <c r="BD9" s="51"/>
      <c r="BE9" s="51">
        <f>BF$6*'02A'!$C9</f>
        <v>0</v>
      </c>
      <c r="BF9" s="51">
        <f>BF$6*'02A'!$D9</f>
        <v>0</v>
      </c>
      <c r="BG9" s="51">
        <f t="shared" si="9"/>
        <v>0</v>
      </c>
      <c r="BH9" s="51">
        <f>BF$6*'02A'!$F9</f>
        <v>0</v>
      </c>
      <c r="BI9" s="51">
        <f>BF$6*'02A'!$G9</f>
        <v>0</v>
      </c>
      <c r="BJ9" s="51"/>
      <c r="BK9" s="51">
        <f>BL$6*'02A'!$C9</f>
        <v>0</v>
      </c>
      <c r="BL9" s="51">
        <f>BL$6*'02A'!$D9</f>
        <v>0</v>
      </c>
      <c r="BM9" s="51">
        <f t="shared" si="10"/>
        <v>0</v>
      </c>
      <c r="BN9" s="51">
        <f>BL$6*'02A'!$F9</f>
        <v>0</v>
      </c>
      <c r="BO9" s="51">
        <f>BL$6*'02A'!$G9</f>
        <v>0</v>
      </c>
      <c r="BP9" s="51"/>
      <c r="BQ9" s="51">
        <f>BR$6*'02A'!$C9</f>
        <v>0</v>
      </c>
      <c r="BR9" s="51">
        <f>BR$6*'02A'!$D9</f>
        <v>0</v>
      </c>
      <c r="BS9" s="51">
        <f t="shared" si="11"/>
        <v>0</v>
      </c>
      <c r="BT9" s="51">
        <f>BR$6*'02A'!$F9</f>
        <v>0</v>
      </c>
      <c r="BU9" s="51">
        <f>BR$6*'02A'!$G9</f>
        <v>0</v>
      </c>
      <c r="BV9" s="51"/>
      <c r="BW9" s="51">
        <f>BX$6*'02A'!$C9</f>
        <v>0</v>
      </c>
      <c r="BX9" s="51">
        <f>BX$6*'02A'!$D9</f>
        <v>0</v>
      </c>
      <c r="BY9" s="51">
        <f t="shared" si="12"/>
        <v>0</v>
      </c>
      <c r="BZ9" s="51">
        <f>BX$6*'02A'!$F9</f>
        <v>0</v>
      </c>
      <c r="CA9" s="51">
        <f>BX$6*'02A'!$G9</f>
        <v>0</v>
      </c>
      <c r="CB9" s="51"/>
      <c r="CC9" s="51">
        <f>CD$6*'02A'!$C9</f>
        <v>0</v>
      </c>
      <c r="CD9" s="51">
        <f>CD$6*'02A'!$D9</f>
        <v>0</v>
      </c>
      <c r="CE9" s="51">
        <f t="shared" si="13"/>
        <v>0</v>
      </c>
      <c r="CF9" s="51">
        <f>CD$6*'02A'!$F9</f>
        <v>0</v>
      </c>
      <c r="CG9" s="51">
        <f>CD$6*'02A'!$G9</f>
        <v>0</v>
      </c>
      <c r="CH9" s="51"/>
      <c r="CI9" s="51">
        <f>CJ$6*'02A'!$C9</f>
        <v>0</v>
      </c>
      <c r="CJ9" s="51">
        <f>CJ$6*'02A'!$D9</f>
        <v>0</v>
      </c>
      <c r="CK9" s="51">
        <f t="shared" si="14"/>
        <v>0</v>
      </c>
      <c r="CL9" s="51">
        <f>CJ$6*'02A'!$F9</f>
        <v>0</v>
      </c>
      <c r="CM9" s="51">
        <f>CJ$6*'02A'!$G9</f>
        <v>0</v>
      </c>
      <c r="CN9" s="51"/>
      <c r="CO9" s="51">
        <f>CP$6*'02A'!$C9</f>
        <v>0</v>
      </c>
      <c r="CP9" s="51">
        <f>CP$6*'02A'!$D9</f>
        <v>0</v>
      </c>
      <c r="CQ9" s="51">
        <f t="shared" si="15"/>
        <v>0</v>
      </c>
      <c r="CR9" s="51">
        <f>CP$6*'02A'!$F9</f>
        <v>0</v>
      </c>
      <c r="CS9" s="51">
        <f>CP$6*'02A'!$G9</f>
        <v>0</v>
      </c>
      <c r="CT9" s="51"/>
      <c r="CU9" s="51">
        <f>CV$6*'02A'!$C9</f>
        <v>0</v>
      </c>
      <c r="CV9" s="51">
        <f>CV$6*'02A'!$D9</f>
        <v>0</v>
      </c>
      <c r="CW9" s="51">
        <f t="shared" si="16"/>
        <v>0</v>
      </c>
      <c r="CX9" s="51">
        <f>CV$6*'02A'!$F9</f>
        <v>0</v>
      </c>
      <c r="CY9" s="51">
        <f>CV$6*'02A'!$G9</f>
        <v>0</v>
      </c>
      <c r="CZ9" s="51"/>
      <c r="DA9" s="51">
        <f>DB$6*'02A'!$C9</f>
        <v>0</v>
      </c>
      <c r="DB9" s="51">
        <f>DB$6*'02A'!$D9</f>
        <v>0</v>
      </c>
      <c r="DC9" s="51">
        <f t="shared" si="17"/>
        <v>0</v>
      </c>
      <c r="DD9" s="51">
        <f>DB$6*'02A'!$F9</f>
        <v>0</v>
      </c>
      <c r="DE9" s="51">
        <f>DB$6*'02A'!$G9</f>
        <v>0</v>
      </c>
      <c r="DF9" s="51"/>
      <c r="DG9" s="51">
        <f>DH$6*'02A'!$C9</f>
        <v>0</v>
      </c>
      <c r="DH9" s="51">
        <f>DH$6*'02A'!$D9</f>
        <v>0</v>
      </c>
      <c r="DI9" s="51">
        <f t="shared" si="18"/>
        <v>0</v>
      </c>
      <c r="DJ9" s="51">
        <f>DH$6*'02A'!$F9</f>
        <v>0</v>
      </c>
      <c r="DK9" s="51">
        <f>DH$6*'02A'!$G9</f>
        <v>0</v>
      </c>
      <c r="DL9" s="51"/>
      <c r="DM9" s="51">
        <f>DN$6*'02A'!$C9</f>
        <v>0</v>
      </c>
      <c r="DN9" s="51">
        <f>DN$6*'02A'!$D9</f>
        <v>0</v>
      </c>
      <c r="DO9" s="51">
        <f t="shared" si="19"/>
        <v>0</v>
      </c>
      <c r="DP9" s="51">
        <f>DN$6*'02A'!$F9</f>
        <v>0</v>
      </c>
      <c r="DQ9" s="51">
        <f>DN$6*'02A'!$G9</f>
        <v>0</v>
      </c>
      <c r="DR9" s="51"/>
      <c r="DS9" s="51">
        <f>DT$6*'02A'!$C9</f>
        <v>0</v>
      </c>
      <c r="DT9" s="51">
        <f>DT$6*'02A'!$D9</f>
        <v>0</v>
      </c>
      <c r="DU9" s="51">
        <f t="shared" si="20"/>
        <v>0</v>
      </c>
      <c r="DV9" s="51">
        <f>DT$6*'02A'!$F9</f>
        <v>0</v>
      </c>
      <c r="DW9" s="51">
        <f>DT$6*'02A'!$G9</f>
        <v>0</v>
      </c>
      <c r="DX9" s="51"/>
      <c r="DY9" s="51">
        <f>DZ$6*'02A'!$C9</f>
        <v>0</v>
      </c>
      <c r="DZ9" s="51">
        <f>DZ$6*'02A'!$D9</f>
        <v>0</v>
      </c>
      <c r="EA9" s="51">
        <f t="shared" si="21"/>
        <v>0</v>
      </c>
      <c r="EB9" s="51">
        <f>DZ$6*'02A'!$F9</f>
        <v>0</v>
      </c>
      <c r="EC9" s="51">
        <f>DZ$6*'02A'!$G9</f>
        <v>0</v>
      </c>
      <c r="ED9" s="51"/>
      <c r="EE9" s="51">
        <f>EF$6*'02A'!$C9</f>
        <v>0</v>
      </c>
      <c r="EF9" s="51">
        <f>EF$6*'02A'!$D9</f>
        <v>0</v>
      </c>
      <c r="EG9" s="51">
        <f t="shared" si="22"/>
        <v>0</v>
      </c>
      <c r="EH9" s="51">
        <f>EF$6*'02A'!$F9</f>
        <v>0</v>
      </c>
      <c r="EI9" s="51">
        <f>EF$6*'02A'!$G9</f>
        <v>0</v>
      </c>
      <c r="EJ9" s="51"/>
      <c r="EK9" s="51">
        <f>EL$6*'02A'!$C9</f>
        <v>0</v>
      </c>
      <c r="EL9" s="51">
        <f>EL$6*'02A'!$D9</f>
        <v>0</v>
      </c>
      <c r="EM9" s="51">
        <f t="shared" si="23"/>
        <v>0</v>
      </c>
      <c r="EN9" s="51">
        <f>EL$6*'02A'!$F9</f>
        <v>0</v>
      </c>
      <c r="EO9" s="51">
        <f>EL$6*'02A'!$G9</f>
        <v>0</v>
      </c>
      <c r="EP9" s="51"/>
      <c r="EQ9" s="51"/>
      <c r="ER9" s="51"/>
      <c r="ES9" s="51"/>
    </row>
    <row r="10" spans="1:149" ht="12">
      <c r="A10" s="2">
        <v>41548</v>
      </c>
      <c r="C10" s="51">
        <f>D$6*'02A'!$C10</f>
        <v>0</v>
      </c>
      <c r="D10" s="51">
        <f>D$6*'02A'!$D10</f>
        <v>0</v>
      </c>
      <c r="E10" s="51">
        <f t="shared" si="0"/>
        <v>0</v>
      </c>
      <c r="F10" s="51">
        <f>D$6*'02A'!$F10</f>
        <v>0</v>
      </c>
      <c r="G10" s="51">
        <f>D$6*'02A'!$G10</f>
        <v>0</v>
      </c>
      <c r="H10" s="51"/>
      <c r="I10" s="51">
        <f>J$6*'02A'!$C10</f>
        <v>0</v>
      </c>
      <c r="J10" s="51">
        <f>J$6*'02A'!$D10</f>
        <v>0</v>
      </c>
      <c r="K10" s="51">
        <f t="shared" si="1"/>
        <v>0</v>
      </c>
      <c r="L10" s="51">
        <f>J$6*'02A'!$F10</f>
        <v>0</v>
      </c>
      <c r="M10" s="51">
        <f>J$6*'02A'!$G10</f>
        <v>0</v>
      </c>
      <c r="N10" s="51"/>
      <c r="O10" s="51">
        <f>P$6*'02A'!$C10</f>
        <v>0</v>
      </c>
      <c r="P10" s="51">
        <f>P$6*'02A'!$D10</f>
        <v>0</v>
      </c>
      <c r="Q10" s="51">
        <f t="shared" si="2"/>
        <v>0</v>
      </c>
      <c r="R10" s="51">
        <f>P$6*'02A'!$F10</f>
        <v>0</v>
      </c>
      <c r="S10" s="51">
        <f>P$6*'02A'!$G10</f>
        <v>0</v>
      </c>
      <c r="T10" s="51"/>
      <c r="U10" s="51">
        <f>V$6*'02A'!$C10</f>
        <v>0</v>
      </c>
      <c r="V10" s="51">
        <f>V$6*'02A'!$D10</f>
        <v>0</v>
      </c>
      <c r="W10" s="51">
        <f t="shared" si="3"/>
        <v>0</v>
      </c>
      <c r="X10" s="51">
        <f>V$6*'02A'!$F10</f>
        <v>0</v>
      </c>
      <c r="Y10" s="51">
        <f>V$6*'02A'!$G10</f>
        <v>0</v>
      </c>
      <c r="Z10" s="51"/>
      <c r="AA10" s="51">
        <f>AB$6*'02A'!$C10</f>
        <v>0</v>
      </c>
      <c r="AB10" s="51">
        <f>AB$6*'02A'!$D10</f>
        <v>0</v>
      </c>
      <c r="AC10" s="51">
        <f t="shared" si="4"/>
        <v>0</v>
      </c>
      <c r="AD10" s="51">
        <f>AB$6*'02A'!$F10</f>
        <v>0</v>
      </c>
      <c r="AE10" s="51">
        <f>AB$6*'02A'!$G10</f>
        <v>0</v>
      </c>
      <c r="AF10" s="51"/>
      <c r="AG10" s="51">
        <f>AH$6*'02A'!$C10</f>
        <v>0</v>
      </c>
      <c r="AH10" s="51">
        <f>AH$6*'02A'!$D10</f>
        <v>0</v>
      </c>
      <c r="AI10" s="51">
        <f t="shared" si="5"/>
        <v>0</v>
      </c>
      <c r="AJ10" s="51">
        <f>AH$6*'02A'!$F10</f>
        <v>0</v>
      </c>
      <c r="AK10" s="51">
        <f>AH$6*'02A'!$G10</f>
        <v>0</v>
      </c>
      <c r="AL10" s="51"/>
      <c r="AM10" s="51">
        <f>AN$6*'02A'!$C10</f>
        <v>0</v>
      </c>
      <c r="AN10" s="51">
        <f>AN$6*'02A'!$D10</f>
        <v>0</v>
      </c>
      <c r="AO10" s="51">
        <f t="shared" si="6"/>
        <v>0</v>
      </c>
      <c r="AP10" s="51">
        <f>AN$6*'02A'!$F10</f>
        <v>0</v>
      </c>
      <c r="AQ10" s="51">
        <f>AN$6*'02A'!$G10</f>
        <v>0</v>
      </c>
      <c r="AR10" s="51"/>
      <c r="AS10" s="51">
        <f>AT$6*'02A'!$C10</f>
        <v>0</v>
      </c>
      <c r="AT10" s="51">
        <f>AT$6*'02A'!$D10</f>
        <v>0</v>
      </c>
      <c r="AU10" s="51">
        <f t="shared" si="7"/>
        <v>0</v>
      </c>
      <c r="AV10" s="51">
        <f>AT$6*'02A'!$F10</f>
        <v>0</v>
      </c>
      <c r="AW10" s="51">
        <f>AT$6*'02A'!$G10</f>
        <v>0</v>
      </c>
      <c r="AX10" s="51"/>
      <c r="AY10" s="51">
        <f>AZ$6*'02A'!$C10</f>
        <v>0</v>
      </c>
      <c r="AZ10" s="51">
        <f>AZ$6*'02A'!$D10</f>
        <v>0</v>
      </c>
      <c r="BA10" s="51">
        <f t="shared" si="8"/>
        <v>0</v>
      </c>
      <c r="BB10" s="51">
        <f>AZ$6*'02A'!$F10</f>
        <v>0</v>
      </c>
      <c r="BC10" s="51">
        <f>AZ$6*'02A'!$G10</f>
        <v>0</v>
      </c>
      <c r="BD10" s="51"/>
      <c r="BE10" s="51">
        <f>BF$6*'02A'!$C10</f>
        <v>0</v>
      </c>
      <c r="BF10" s="51">
        <f>BF$6*'02A'!$D10</f>
        <v>0</v>
      </c>
      <c r="BG10" s="51">
        <f t="shared" si="9"/>
        <v>0</v>
      </c>
      <c r="BH10" s="51">
        <f>BF$6*'02A'!$F10</f>
        <v>0</v>
      </c>
      <c r="BI10" s="51">
        <f>BF$6*'02A'!$G10</f>
        <v>0</v>
      </c>
      <c r="BJ10" s="51"/>
      <c r="BK10" s="51">
        <f>BL$6*'02A'!$C10</f>
        <v>0</v>
      </c>
      <c r="BL10" s="51">
        <f>BL$6*'02A'!$D10</f>
        <v>0</v>
      </c>
      <c r="BM10" s="51">
        <f t="shared" si="10"/>
        <v>0</v>
      </c>
      <c r="BN10" s="51">
        <f>BL$6*'02A'!$F10</f>
        <v>0</v>
      </c>
      <c r="BO10" s="51">
        <f>BL$6*'02A'!$G10</f>
        <v>0</v>
      </c>
      <c r="BP10" s="51"/>
      <c r="BQ10" s="51">
        <f>BR$6*'02A'!$C10</f>
        <v>0</v>
      </c>
      <c r="BR10" s="51">
        <f>BR$6*'02A'!$D10</f>
        <v>0</v>
      </c>
      <c r="BS10" s="51">
        <f t="shared" si="11"/>
        <v>0</v>
      </c>
      <c r="BT10" s="51">
        <f>BR$6*'02A'!$F10</f>
        <v>0</v>
      </c>
      <c r="BU10" s="51">
        <f>BR$6*'02A'!$G10</f>
        <v>0</v>
      </c>
      <c r="BV10" s="51"/>
      <c r="BW10" s="51">
        <f>BX$6*'02A'!$C10</f>
        <v>0</v>
      </c>
      <c r="BX10" s="51">
        <f>BX$6*'02A'!$D10</f>
        <v>0</v>
      </c>
      <c r="BY10" s="51">
        <f t="shared" si="12"/>
        <v>0</v>
      </c>
      <c r="BZ10" s="51">
        <f>BX$6*'02A'!$F10</f>
        <v>0</v>
      </c>
      <c r="CA10" s="51">
        <f>BX$6*'02A'!$G10</f>
        <v>0</v>
      </c>
      <c r="CB10" s="51"/>
      <c r="CC10" s="51">
        <f>CD$6*'02A'!$C10</f>
        <v>0</v>
      </c>
      <c r="CD10" s="51">
        <f>CD$6*'02A'!$D10</f>
        <v>0</v>
      </c>
      <c r="CE10" s="51">
        <f t="shared" si="13"/>
        <v>0</v>
      </c>
      <c r="CF10" s="51">
        <f>CD$6*'02A'!$F10</f>
        <v>0</v>
      </c>
      <c r="CG10" s="51">
        <f>CD$6*'02A'!$G10</f>
        <v>0</v>
      </c>
      <c r="CH10" s="51"/>
      <c r="CI10" s="51">
        <f>CJ$6*'02A'!$C10</f>
        <v>0</v>
      </c>
      <c r="CJ10" s="51">
        <f>CJ$6*'02A'!$D10</f>
        <v>0</v>
      </c>
      <c r="CK10" s="51">
        <f t="shared" si="14"/>
        <v>0</v>
      </c>
      <c r="CL10" s="51">
        <f>CJ$6*'02A'!$F10</f>
        <v>0</v>
      </c>
      <c r="CM10" s="51">
        <f>CJ$6*'02A'!$G10</f>
        <v>0</v>
      </c>
      <c r="CN10" s="51"/>
      <c r="CO10" s="51">
        <f>CP$6*'02A'!$C10</f>
        <v>0</v>
      </c>
      <c r="CP10" s="51">
        <f>CP$6*'02A'!$D10</f>
        <v>0</v>
      </c>
      <c r="CQ10" s="51">
        <f t="shared" si="15"/>
        <v>0</v>
      </c>
      <c r="CR10" s="51">
        <f>CP$6*'02A'!$F10</f>
        <v>0</v>
      </c>
      <c r="CS10" s="51">
        <f>CP$6*'02A'!$G10</f>
        <v>0</v>
      </c>
      <c r="CT10" s="51"/>
      <c r="CU10" s="51">
        <f>CV$6*'02A'!$C10</f>
        <v>0</v>
      </c>
      <c r="CV10" s="51">
        <f>CV$6*'02A'!$D10</f>
        <v>0</v>
      </c>
      <c r="CW10" s="51">
        <f t="shared" si="16"/>
        <v>0</v>
      </c>
      <c r="CX10" s="51">
        <f>CV$6*'02A'!$F10</f>
        <v>0</v>
      </c>
      <c r="CY10" s="51">
        <f>CV$6*'02A'!$G10</f>
        <v>0</v>
      </c>
      <c r="CZ10" s="51"/>
      <c r="DA10" s="51">
        <f>DB$6*'02A'!$C10</f>
        <v>0</v>
      </c>
      <c r="DB10" s="51">
        <f>DB$6*'02A'!$D10</f>
        <v>0</v>
      </c>
      <c r="DC10" s="51">
        <f t="shared" si="17"/>
        <v>0</v>
      </c>
      <c r="DD10" s="51">
        <f>DB$6*'02A'!$F10</f>
        <v>0</v>
      </c>
      <c r="DE10" s="51">
        <f>DB$6*'02A'!$G10</f>
        <v>0</v>
      </c>
      <c r="DF10" s="51"/>
      <c r="DG10" s="51">
        <f>DH$6*'02A'!$C10</f>
        <v>0</v>
      </c>
      <c r="DH10" s="51">
        <f>DH$6*'02A'!$D10</f>
        <v>0</v>
      </c>
      <c r="DI10" s="51">
        <f t="shared" si="18"/>
        <v>0</v>
      </c>
      <c r="DJ10" s="51">
        <f>DH$6*'02A'!$F10</f>
        <v>0</v>
      </c>
      <c r="DK10" s="51">
        <f>DH$6*'02A'!$G10</f>
        <v>0</v>
      </c>
      <c r="DL10" s="51"/>
      <c r="DM10" s="51">
        <f>DN$6*'02A'!$C10</f>
        <v>0</v>
      </c>
      <c r="DN10" s="51">
        <f>DN$6*'02A'!$D10</f>
        <v>0</v>
      </c>
      <c r="DO10" s="51">
        <f t="shared" si="19"/>
        <v>0</v>
      </c>
      <c r="DP10" s="51">
        <f>DN$6*'02A'!$F10</f>
        <v>0</v>
      </c>
      <c r="DQ10" s="51">
        <f>DN$6*'02A'!$G10</f>
        <v>0</v>
      </c>
      <c r="DR10" s="51"/>
      <c r="DS10" s="51">
        <f>DT$6*'02A'!$C10</f>
        <v>0</v>
      </c>
      <c r="DT10" s="51">
        <f>DT$6*'02A'!$D10</f>
        <v>0</v>
      </c>
      <c r="DU10" s="51">
        <f t="shared" si="20"/>
        <v>0</v>
      </c>
      <c r="DV10" s="51">
        <f>DT$6*'02A'!$F10</f>
        <v>0</v>
      </c>
      <c r="DW10" s="51">
        <f>DT$6*'02A'!$G10</f>
        <v>0</v>
      </c>
      <c r="DX10" s="51"/>
      <c r="DY10" s="51">
        <f>DZ$6*'02A'!$C10</f>
        <v>0</v>
      </c>
      <c r="DZ10" s="51">
        <f>DZ$6*'02A'!$D10</f>
        <v>0</v>
      </c>
      <c r="EA10" s="51">
        <f t="shared" si="21"/>
        <v>0</v>
      </c>
      <c r="EB10" s="51">
        <f>DZ$6*'02A'!$F10</f>
        <v>0</v>
      </c>
      <c r="EC10" s="51">
        <f>DZ$6*'02A'!$G10</f>
        <v>0</v>
      </c>
      <c r="ED10" s="51"/>
      <c r="EE10" s="51">
        <f>EF$6*'02A'!$C10</f>
        <v>0</v>
      </c>
      <c r="EF10" s="51">
        <f>EF$6*'02A'!$D10</f>
        <v>0</v>
      </c>
      <c r="EG10" s="51">
        <f t="shared" si="22"/>
        <v>0</v>
      </c>
      <c r="EH10" s="51">
        <f>EF$6*'02A'!$F10</f>
        <v>0</v>
      </c>
      <c r="EI10" s="51">
        <f>EF$6*'02A'!$G10</f>
        <v>0</v>
      </c>
      <c r="EJ10" s="51"/>
      <c r="EK10" s="51">
        <f>EL$6*'02A'!$C10</f>
        <v>0</v>
      </c>
      <c r="EL10" s="51">
        <f>EL$6*'02A'!$D10</f>
        <v>0</v>
      </c>
      <c r="EM10" s="51">
        <f t="shared" si="23"/>
        <v>0</v>
      </c>
      <c r="EN10" s="51">
        <f>EL$6*'02A'!$F10</f>
        <v>0</v>
      </c>
      <c r="EO10" s="51">
        <f>EL$6*'02A'!$G10</f>
        <v>0</v>
      </c>
      <c r="EP10" s="51"/>
      <c r="EQ10" s="51"/>
      <c r="ER10" s="51"/>
      <c r="ES10" s="51"/>
    </row>
    <row r="11" spans="1:149" ht="12">
      <c r="A11" s="2">
        <v>41730</v>
      </c>
      <c r="C11" s="51">
        <f>D$6*'02A'!$C11</f>
        <v>0</v>
      </c>
      <c r="D11" s="51">
        <f>D$6*'02A'!$D11</f>
        <v>0</v>
      </c>
      <c r="E11" s="51">
        <f t="shared" si="0"/>
        <v>0</v>
      </c>
      <c r="F11" s="51">
        <f>D$6*'02A'!$F11</f>
        <v>0</v>
      </c>
      <c r="G11" s="51">
        <f>D$6*'02A'!$G11</f>
        <v>0</v>
      </c>
      <c r="H11" s="51"/>
      <c r="I11" s="51">
        <f>J$6*'02A'!$C11</f>
        <v>0</v>
      </c>
      <c r="J11" s="51">
        <f>J$6*'02A'!$D11</f>
        <v>0</v>
      </c>
      <c r="K11" s="51">
        <f t="shared" si="1"/>
        <v>0</v>
      </c>
      <c r="L11" s="51">
        <f>J$6*'02A'!$F11</f>
        <v>0</v>
      </c>
      <c r="M11" s="51">
        <f>J$6*'02A'!$G11</f>
        <v>0</v>
      </c>
      <c r="N11" s="51"/>
      <c r="O11" s="51">
        <f>P$6*'02A'!$C11</f>
        <v>0</v>
      </c>
      <c r="P11" s="51">
        <f>P$6*'02A'!$D11</f>
        <v>0</v>
      </c>
      <c r="Q11" s="51">
        <f t="shared" si="2"/>
        <v>0</v>
      </c>
      <c r="R11" s="51">
        <f>P$6*'02A'!$F11</f>
        <v>0</v>
      </c>
      <c r="S11" s="51">
        <f>P$6*'02A'!$G11</f>
        <v>0</v>
      </c>
      <c r="T11" s="51"/>
      <c r="U11" s="51">
        <f>V$6*'02A'!$C11</f>
        <v>0</v>
      </c>
      <c r="V11" s="51">
        <f>V$6*'02A'!$D11</f>
        <v>0</v>
      </c>
      <c r="W11" s="51">
        <f t="shared" si="3"/>
        <v>0</v>
      </c>
      <c r="X11" s="51">
        <f>V$6*'02A'!$F11</f>
        <v>0</v>
      </c>
      <c r="Y11" s="51">
        <f>V$6*'02A'!$G11</f>
        <v>0</v>
      </c>
      <c r="Z11" s="51"/>
      <c r="AA11" s="51">
        <f>AB$6*'02A'!$C11</f>
        <v>0</v>
      </c>
      <c r="AB11" s="51">
        <f>AB$6*'02A'!$D11</f>
        <v>0</v>
      </c>
      <c r="AC11" s="51">
        <f t="shared" si="4"/>
        <v>0</v>
      </c>
      <c r="AD11" s="51">
        <f>AB$6*'02A'!$F11</f>
        <v>0</v>
      </c>
      <c r="AE11" s="51">
        <f>AB$6*'02A'!$G11</f>
        <v>0</v>
      </c>
      <c r="AF11" s="51"/>
      <c r="AG11" s="51">
        <f>AH$6*'02A'!$C11</f>
        <v>0</v>
      </c>
      <c r="AH11" s="51">
        <f>AH$6*'02A'!$D11</f>
        <v>0</v>
      </c>
      <c r="AI11" s="51">
        <f t="shared" si="5"/>
        <v>0</v>
      </c>
      <c r="AJ11" s="51">
        <f>AH$6*'02A'!$F11</f>
        <v>0</v>
      </c>
      <c r="AK11" s="51">
        <f>AH$6*'02A'!$G11</f>
        <v>0</v>
      </c>
      <c r="AL11" s="51"/>
      <c r="AM11" s="51">
        <f>AN$6*'02A'!$C11</f>
        <v>0</v>
      </c>
      <c r="AN11" s="51">
        <f>AN$6*'02A'!$D11</f>
        <v>0</v>
      </c>
      <c r="AO11" s="51">
        <f t="shared" si="6"/>
        <v>0</v>
      </c>
      <c r="AP11" s="51">
        <f>AN$6*'02A'!$F11</f>
        <v>0</v>
      </c>
      <c r="AQ11" s="51">
        <f>AN$6*'02A'!$G11</f>
        <v>0</v>
      </c>
      <c r="AR11" s="51"/>
      <c r="AS11" s="51">
        <f>AT$6*'02A'!$C11</f>
        <v>0</v>
      </c>
      <c r="AT11" s="51">
        <f>AT$6*'02A'!$D11</f>
        <v>0</v>
      </c>
      <c r="AU11" s="51">
        <f t="shared" si="7"/>
        <v>0</v>
      </c>
      <c r="AV11" s="51">
        <f>AT$6*'02A'!$F11</f>
        <v>0</v>
      </c>
      <c r="AW11" s="51">
        <f>AT$6*'02A'!$G11</f>
        <v>0</v>
      </c>
      <c r="AX11" s="51"/>
      <c r="AY11" s="51">
        <f>AZ$6*'02A'!$C11</f>
        <v>0</v>
      </c>
      <c r="AZ11" s="51">
        <f>AZ$6*'02A'!$D11</f>
        <v>0</v>
      </c>
      <c r="BA11" s="51">
        <f t="shared" si="8"/>
        <v>0</v>
      </c>
      <c r="BB11" s="51">
        <f>AZ$6*'02A'!$F11</f>
        <v>0</v>
      </c>
      <c r="BC11" s="51">
        <f>AZ$6*'02A'!$G11</f>
        <v>0</v>
      </c>
      <c r="BD11" s="51"/>
      <c r="BE11" s="51">
        <f>BF$6*'02A'!$C11</f>
        <v>0</v>
      </c>
      <c r="BF11" s="51">
        <f>BF$6*'02A'!$D11</f>
        <v>0</v>
      </c>
      <c r="BG11" s="51">
        <f t="shared" si="9"/>
        <v>0</v>
      </c>
      <c r="BH11" s="51">
        <f>BF$6*'02A'!$F11</f>
        <v>0</v>
      </c>
      <c r="BI11" s="51">
        <f>BF$6*'02A'!$G11</f>
        <v>0</v>
      </c>
      <c r="BJ11" s="51"/>
      <c r="BK11" s="51">
        <f>BL$6*'02A'!$C11</f>
        <v>0</v>
      </c>
      <c r="BL11" s="51">
        <f>BL$6*'02A'!$D11</f>
        <v>0</v>
      </c>
      <c r="BM11" s="51">
        <f t="shared" si="10"/>
        <v>0</v>
      </c>
      <c r="BN11" s="51">
        <f>BL$6*'02A'!$F11</f>
        <v>0</v>
      </c>
      <c r="BO11" s="51">
        <f>BL$6*'02A'!$G11</f>
        <v>0</v>
      </c>
      <c r="BP11" s="51"/>
      <c r="BQ11" s="51">
        <f>BR$6*'02A'!$C11</f>
        <v>0</v>
      </c>
      <c r="BR11" s="51">
        <f>BR$6*'02A'!$D11</f>
        <v>0</v>
      </c>
      <c r="BS11" s="51">
        <f t="shared" si="11"/>
        <v>0</v>
      </c>
      <c r="BT11" s="51">
        <f>BR$6*'02A'!$F11</f>
        <v>0</v>
      </c>
      <c r="BU11" s="51">
        <f>BR$6*'02A'!$G11</f>
        <v>0</v>
      </c>
      <c r="BV11" s="51"/>
      <c r="BW11" s="51">
        <f>BX$6*'02A'!$C11</f>
        <v>0</v>
      </c>
      <c r="BX11" s="51">
        <f>BX$6*'02A'!$D11</f>
        <v>0</v>
      </c>
      <c r="BY11" s="51">
        <f t="shared" si="12"/>
        <v>0</v>
      </c>
      <c r="BZ11" s="51">
        <f>BX$6*'02A'!$F11</f>
        <v>0</v>
      </c>
      <c r="CA11" s="51">
        <f>BX$6*'02A'!$G11</f>
        <v>0</v>
      </c>
      <c r="CB11" s="51"/>
      <c r="CC11" s="51">
        <f>CD$6*'02A'!$C11</f>
        <v>0</v>
      </c>
      <c r="CD11" s="51">
        <f>CD$6*'02A'!$D11</f>
        <v>0</v>
      </c>
      <c r="CE11" s="51">
        <f t="shared" si="13"/>
        <v>0</v>
      </c>
      <c r="CF11" s="51">
        <f>CD$6*'02A'!$F11</f>
        <v>0</v>
      </c>
      <c r="CG11" s="51">
        <f>CD$6*'02A'!$G11</f>
        <v>0</v>
      </c>
      <c r="CH11" s="51"/>
      <c r="CI11" s="51">
        <f>CJ$6*'02A'!$C11</f>
        <v>0</v>
      </c>
      <c r="CJ11" s="51">
        <f>CJ$6*'02A'!$D11</f>
        <v>0</v>
      </c>
      <c r="CK11" s="51">
        <f t="shared" si="14"/>
        <v>0</v>
      </c>
      <c r="CL11" s="51">
        <f>CJ$6*'02A'!$F11</f>
        <v>0</v>
      </c>
      <c r="CM11" s="51">
        <f>CJ$6*'02A'!$G11</f>
        <v>0</v>
      </c>
      <c r="CN11" s="51"/>
      <c r="CO11" s="51">
        <f>CP$6*'02A'!$C11</f>
        <v>0</v>
      </c>
      <c r="CP11" s="51">
        <f>CP$6*'02A'!$D11</f>
        <v>0</v>
      </c>
      <c r="CQ11" s="51">
        <f t="shared" si="15"/>
        <v>0</v>
      </c>
      <c r="CR11" s="51">
        <f>CP$6*'02A'!$F11</f>
        <v>0</v>
      </c>
      <c r="CS11" s="51">
        <f>CP$6*'02A'!$G11</f>
        <v>0</v>
      </c>
      <c r="CT11" s="51"/>
      <c r="CU11" s="51">
        <f>CV$6*'02A'!$C11</f>
        <v>0</v>
      </c>
      <c r="CV11" s="51">
        <f>CV$6*'02A'!$D11</f>
        <v>0</v>
      </c>
      <c r="CW11" s="51">
        <f t="shared" si="16"/>
        <v>0</v>
      </c>
      <c r="CX11" s="51">
        <f>CV$6*'02A'!$F11</f>
        <v>0</v>
      </c>
      <c r="CY11" s="51">
        <f>CV$6*'02A'!$G11</f>
        <v>0</v>
      </c>
      <c r="CZ11" s="51"/>
      <c r="DA11" s="51">
        <f>DB$6*'02A'!$C11</f>
        <v>0</v>
      </c>
      <c r="DB11" s="51">
        <f>DB$6*'02A'!$D11</f>
        <v>0</v>
      </c>
      <c r="DC11" s="51">
        <f t="shared" si="17"/>
        <v>0</v>
      </c>
      <c r="DD11" s="51">
        <f>DB$6*'02A'!$F11</f>
        <v>0</v>
      </c>
      <c r="DE11" s="51">
        <f>DB$6*'02A'!$G11</f>
        <v>0</v>
      </c>
      <c r="DF11" s="51"/>
      <c r="DG11" s="51">
        <f>DH$6*'02A'!$C11</f>
        <v>0</v>
      </c>
      <c r="DH11" s="51">
        <f>DH$6*'02A'!$D11</f>
        <v>0</v>
      </c>
      <c r="DI11" s="51">
        <f t="shared" si="18"/>
        <v>0</v>
      </c>
      <c r="DJ11" s="51">
        <f>DH$6*'02A'!$F11</f>
        <v>0</v>
      </c>
      <c r="DK11" s="51">
        <f>DH$6*'02A'!$G11</f>
        <v>0</v>
      </c>
      <c r="DL11" s="51"/>
      <c r="DM11" s="51">
        <f>DN$6*'02A'!$C11</f>
        <v>0</v>
      </c>
      <c r="DN11" s="51">
        <f>DN$6*'02A'!$D11</f>
        <v>0</v>
      </c>
      <c r="DO11" s="51">
        <f t="shared" si="19"/>
        <v>0</v>
      </c>
      <c r="DP11" s="51">
        <f>DN$6*'02A'!$F11</f>
        <v>0</v>
      </c>
      <c r="DQ11" s="51">
        <f>DN$6*'02A'!$G11</f>
        <v>0</v>
      </c>
      <c r="DR11" s="51"/>
      <c r="DS11" s="51">
        <f>DT$6*'02A'!$C11</f>
        <v>0</v>
      </c>
      <c r="DT11" s="51">
        <f>DT$6*'02A'!$D11</f>
        <v>0</v>
      </c>
      <c r="DU11" s="51">
        <f t="shared" si="20"/>
        <v>0</v>
      </c>
      <c r="DV11" s="51">
        <f>DT$6*'02A'!$F11</f>
        <v>0</v>
      </c>
      <c r="DW11" s="51">
        <f>DT$6*'02A'!$G11</f>
        <v>0</v>
      </c>
      <c r="DX11" s="51"/>
      <c r="DY11" s="51">
        <f>DZ$6*'02A'!$C11</f>
        <v>0</v>
      </c>
      <c r="DZ11" s="51">
        <f>DZ$6*'02A'!$D11</f>
        <v>0</v>
      </c>
      <c r="EA11" s="51">
        <f t="shared" si="21"/>
        <v>0</v>
      </c>
      <c r="EB11" s="51">
        <f>DZ$6*'02A'!$F11</f>
        <v>0</v>
      </c>
      <c r="EC11" s="51">
        <f>DZ$6*'02A'!$G11</f>
        <v>0</v>
      </c>
      <c r="ED11" s="51"/>
      <c r="EE11" s="51">
        <f>EF$6*'02A'!$C11</f>
        <v>0</v>
      </c>
      <c r="EF11" s="51">
        <f>EF$6*'02A'!$D11</f>
        <v>0</v>
      </c>
      <c r="EG11" s="51">
        <f t="shared" si="22"/>
        <v>0</v>
      </c>
      <c r="EH11" s="51">
        <f>EF$6*'02A'!$F11</f>
        <v>0</v>
      </c>
      <c r="EI11" s="51">
        <f>EF$6*'02A'!$G11</f>
        <v>0</v>
      </c>
      <c r="EJ11" s="51"/>
      <c r="EK11" s="51">
        <f>EL$6*'02A'!$C11</f>
        <v>0</v>
      </c>
      <c r="EL11" s="51">
        <f>EL$6*'02A'!$D11</f>
        <v>0</v>
      </c>
      <c r="EM11" s="51">
        <f t="shared" si="23"/>
        <v>0</v>
      </c>
      <c r="EN11" s="51">
        <f>EL$6*'02A'!$F11</f>
        <v>0</v>
      </c>
      <c r="EO11" s="51">
        <f>EL$6*'02A'!$G11</f>
        <v>0</v>
      </c>
      <c r="EP11" s="51"/>
      <c r="EQ11" s="51"/>
      <c r="ER11" s="51"/>
      <c r="ES11" s="51"/>
    </row>
    <row r="12" spans="1:149" ht="12">
      <c r="A12" s="2">
        <v>41913</v>
      </c>
      <c r="C12" s="51">
        <f>D$6*'02A'!$C12</f>
        <v>0</v>
      </c>
      <c r="D12" s="51">
        <f>D$6*'02A'!$D12</f>
        <v>0</v>
      </c>
      <c r="E12" s="51">
        <f t="shared" si="0"/>
        <v>0</v>
      </c>
      <c r="F12" s="51">
        <f>D$6*'02A'!$F12</f>
        <v>0</v>
      </c>
      <c r="G12" s="51">
        <f>D$6*'02A'!$G12</f>
        <v>0</v>
      </c>
      <c r="H12" s="51"/>
      <c r="I12" s="51">
        <f>J$6*'02A'!$C12</f>
        <v>0</v>
      </c>
      <c r="J12" s="51">
        <f>J$6*'02A'!$D12</f>
        <v>0</v>
      </c>
      <c r="K12" s="51">
        <f t="shared" si="1"/>
        <v>0</v>
      </c>
      <c r="L12" s="51">
        <f>J$6*'02A'!$F12</f>
        <v>0</v>
      </c>
      <c r="M12" s="51">
        <f>J$6*'02A'!$G12</f>
        <v>0</v>
      </c>
      <c r="N12" s="51"/>
      <c r="O12" s="51">
        <f>P$6*'02A'!$C12</f>
        <v>0</v>
      </c>
      <c r="P12" s="51">
        <f>P$6*'02A'!$D12</f>
        <v>0</v>
      </c>
      <c r="Q12" s="51">
        <f t="shared" si="2"/>
        <v>0</v>
      </c>
      <c r="R12" s="51">
        <f>P$6*'02A'!$F12</f>
        <v>0</v>
      </c>
      <c r="S12" s="51">
        <f>P$6*'02A'!$G12</f>
        <v>0</v>
      </c>
      <c r="T12" s="51"/>
      <c r="U12" s="51">
        <f>V$6*'02A'!$C12</f>
        <v>0</v>
      </c>
      <c r="V12" s="51">
        <f>V$6*'02A'!$D12</f>
        <v>0</v>
      </c>
      <c r="W12" s="51">
        <f t="shared" si="3"/>
        <v>0</v>
      </c>
      <c r="X12" s="51">
        <f>V$6*'02A'!$F12</f>
        <v>0</v>
      </c>
      <c r="Y12" s="51">
        <f>V$6*'02A'!$G12</f>
        <v>0</v>
      </c>
      <c r="Z12" s="51"/>
      <c r="AA12" s="51">
        <f>AB$6*'02A'!$C12</f>
        <v>0</v>
      </c>
      <c r="AB12" s="51">
        <f>AB$6*'02A'!$D12</f>
        <v>0</v>
      </c>
      <c r="AC12" s="51">
        <f t="shared" si="4"/>
        <v>0</v>
      </c>
      <c r="AD12" s="51">
        <f>AB$6*'02A'!$F12</f>
        <v>0</v>
      </c>
      <c r="AE12" s="51">
        <f>AB$6*'02A'!$G12</f>
        <v>0</v>
      </c>
      <c r="AF12" s="51"/>
      <c r="AG12" s="51">
        <f>AH$6*'02A'!$C12</f>
        <v>0</v>
      </c>
      <c r="AH12" s="51">
        <f>AH$6*'02A'!$D12</f>
        <v>0</v>
      </c>
      <c r="AI12" s="51">
        <f t="shared" si="5"/>
        <v>0</v>
      </c>
      <c r="AJ12" s="51">
        <f>AH$6*'02A'!$F12</f>
        <v>0</v>
      </c>
      <c r="AK12" s="51">
        <f>AH$6*'02A'!$G12</f>
        <v>0</v>
      </c>
      <c r="AL12" s="51"/>
      <c r="AM12" s="51">
        <f>AN$6*'02A'!$C12</f>
        <v>0</v>
      </c>
      <c r="AN12" s="51">
        <f>AN$6*'02A'!$D12</f>
        <v>0</v>
      </c>
      <c r="AO12" s="51">
        <f t="shared" si="6"/>
        <v>0</v>
      </c>
      <c r="AP12" s="51">
        <f>AN$6*'02A'!$F12</f>
        <v>0</v>
      </c>
      <c r="AQ12" s="51">
        <f>AN$6*'02A'!$G12</f>
        <v>0</v>
      </c>
      <c r="AR12" s="51"/>
      <c r="AS12" s="51">
        <f>AT$6*'02A'!$C12</f>
        <v>0</v>
      </c>
      <c r="AT12" s="51">
        <f>AT$6*'02A'!$D12</f>
        <v>0</v>
      </c>
      <c r="AU12" s="51">
        <f t="shared" si="7"/>
        <v>0</v>
      </c>
      <c r="AV12" s="51">
        <f>AT$6*'02A'!$F12</f>
        <v>0</v>
      </c>
      <c r="AW12" s="51">
        <f>AT$6*'02A'!$G12</f>
        <v>0</v>
      </c>
      <c r="AX12" s="51"/>
      <c r="AY12" s="51">
        <f>AZ$6*'02A'!$C12</f>
        <v>0</v>
      </c>
      <c r="AZ12" s="51">
        <f>AZ$6*'02A'!$D12</f>
        <v>0</v>
      </c>
      <c r="BA12" s="51">
        <f t="shared" si="8"/>
        <v>0</v>
      </c>
      <c r="BB12" s="51">
        <f>AZ$6*'02A'!$F12</f>
        <v>0</v>
      </c>
      <c r="BC12" s="51">
        <f>AZ$6*'02A'!$G12</f>
        <v>0</v>
      </c>
      <c r="BD12" s="51"/>
      <c r="BE12" s="51">
        <f>BF$6*'02A'!$C12</f>
        <v>0</v>
      </c>
      <c r="BF12" s="51">
        <f>BF$6*'02A'!$D12</f>
        <v>0</v>
      </c>
      <c r="BG12" s="51">
        <f t="shared" si="9"/>
        <v>0</v>
      </c>
      <c r="BH12" s="51">
        <f>BF$6*'02A'!$F12</f>
        <v>0</v>
      </c>
      <c r="BI12" s="51">
        <f>BF$6*'02A'!$G12</f>
        <v>0</v>
      </c>
      <c r="BJ12" s="51"/>
      <c r="BK12" s="51">
        <f>BL$6*'02A'!$C12</f>
        <v>0</v>
      </c>
      <c r="BL12" s="51">
        <f>BL$6*'02A'!$D12</f>
        <v>0</v>
      </c>
      <c r="BM12" s="51">
        <f t="shared" si="10"/>
        <v>0</v>
      </c>
      <c r="BN12" s="51">
        <f>BL$6*'02A'!$F12</f>
        <v>0</v>
      </c>
      <c r="BO12" s="51">
        <f>BL$6*'02A'!$G12</f>
        <v>0</v>
      </c>
      <c r="BP12" s="51"/>
      <c r="BQ12" s="51">
        <f>BR$6*'02A'!$C12</f>
        <v>0</v>
      </c>
      <c r="BR12" s="51">
        <f>BR$6*'02A'!$D12</f>
        <v>0</v>
      </c>
      <c r="BS12" s="51">
        <f t="shared" si="11"/>
        <v>0</v>
      </c>
      <c r="BT12" s="51">
        <f>BR$6*'02A'!$F12</f>
        <v>0</v>
      </c>
      <c r="BU12" s="51">
        <f>BR$6*'02A'!$G12</f>
        <v>0</v>
      </c>
      <c r="BV12" s="51"/>
      <c r="BW12" s="51">
        <f>BX$6*'02A'!$C12</f>
        <v>0</v>
      </c>
      <c r="BX12" s="51">
        <f>BX$6*'02A'!$D12</f>
        <v>0</v>
      </c>
      <c r="BY12" s="51">
        <f t="shared" si="12"/>
        <v>0</v>
      </c>
      <c r="BZ12" s="51">
        <f>BX$6*'02A'!$F12</f>
        <v>0</v>
      </c>
      <c r="CA12" s="51">
        <f>BX$6*'02A'!$G12</f>
        <v>0</v>
      </c>
      <c r="CB12" s="51"/>
      <c r="CC12" s="51">
        <f>CD$6*'02A'!$C12</f>
        <v>0</v>
      </c>
      <c r="CD12" s="51">
        <f>CD$6*'02A'!$D12</f>
        <v>0</v>
      </c>
      <c r="CE12" s="51">
        <f t="shared" si="13"/>
        <v>0</v>
      </c>
      <c r="CF12" s="51">
        <f>CD$6*'02A'!$F12</f>
        <v>0</v>
      </c>
      <c r="CG12" s="51">
        <f>CD$6*'02A'!$G12</f>
        <v>0</v>
      </c>
      <c r="CH12" s="51"/>
      <c r="CI12" s="51">
        <f>CJ$6*'02A'!$C12</f>
        <v>0</v>
      </c>
      <c r="CJ12" s="51">
        <f>CJ$6*'02A'!$D12</f>
        <v>0</v>
      </c>
      <c r="CK12" s="51">
        <f t="shared" si="14"/>
        <v>0</v>
      </c>
      <c r="CL12" s="51">
        <f>CJ$6*'02A'!$F12</f>
        <v>0</v>
      </c>
      <c r="CM12" s="51">
        <f>CJ$6*'02A'!$G12</f>
        <v>0</v>
      </c>
      <c r="CN12" s="51"/>
      <c r="CO12" s="51">
        <f>CP$6*'02A'!$C12</f>
        <v>0</v>
      </c>
      <c r="CP12" s="51">
        <f>CP$6*'02A'!$D12</f>
        <v>0</v>
      </c>
      <c r="CQ12" s="51">
        <f t="shared" si="15"/>
        <v>0</v>
      </c>
      <c r="CR12" s="51">
        <f>CP$6*'02A'!$F12</f>
        <v>0</v>
      </c>
      <c r="CS12" s="51">
        <f>CP$6*'02A'!$G12</f>
        <v>0</v>
      </c>
      <c r="CT12" s="51"/>
      <c r="CU12" s="51">
        <f>CV$6*'02A'!$C12</f>
        <v>0</v>
      </c>
      <c r="CV12" s="51">
        <f>CV$6*'02A'!$D12</f>
        <v>0</v>
      </c>
      <c r="CW12" s="51">
        <f t="shared" si="16"/>
        <v>0</v>
      </c>
      <c r="CX12" s="51">
        <f>CV$6*'02A'!$F12</f>
        <v>0</v>
      </c>
      <c r="CY12" s="51">
        <f>CV$6*'02A'!$G12</f>
        <v>0</v>
      </c>
      <c r="CZ12" s="51"/>
      <c r="DA12" s="51">
        <f>DB$6*'02A'!$C12</f>
        <v>0</v>
      </c>
      <c r="DB12" s="51">
        <f>DB$6*'02A'!$D12</f>
        <v>0</v>
      </c>
      <c r="DC12" s="51">
        <f t="shared" si="17"/>
        <v>0</v>
      </c>
      <c r="DD12" s="51">
        <f>DB$6*'02A'!$F12</f>
        <v>0</v>
      </c>
      <c r="DE12" s="51">
        <f>DB$6*'02A'!$G12</f>
        <v>0</v>
      </c>
      <c r="DF12" s="51"/>
      <c r="DG12" s="51">
        <f>DH$6*'02A'!$C12</f>
        <v>0</v>
      </c>
      <c r="DH12" s="51">
        <f>DH$6*'02A'!$D12</f>
        <v>0</v>
      </c>
      <c r="DI12" s="51">
        <f t="shared" si="18"/>
        <v>0</v>
      </c>
      <c r="DJ12" s="51">
        <f>DH$6*'02A'!$F12</f>
        <v>0</v>
      </c>
      <c r="DK12" s="51">
        <f>DH$6*'02A'!$G12</f>
        <v>0</v>
      </c>
      <c r="DL12" s="51"/>
      <c r="DM12" s="51">
        <f>DN$6*'02A'!$C12</f>
        <v>0</v>
      </c>
      <c r="DN12" s="51">
        <f>DN$6*'02A'!$D12</f>
        <v>0</v>
      </c>
      <c r="DO12" s="51">
        <f t="shared" si="19"/>
        <v>0</v>
      </c>
      <c r="DP12" s="51">
        <f>DN$6*'02A'!$F12</f>
        <v>0</v>
      </c>
      <c r="DQ12" s="51">
        <f>DN$6*'02A'!$G12</f>
        <v>0</v>
      </c>
      <c r="DR12" s="51"/>
      <c r="DS12" s="51">
        <f>DT$6*'02A'!$C12</f>
        <v>0</v>
      </c>
      <c r="DT12" s="51">
        <f>DT$6*'02A'!$D12</f>
        <v>0</v>
      </c>
      <c r="DU12" s="51">
        <f t="shared" si="20"/>
        <v>0</v>
      </c>
      <c r="DV12" s="51">
        <f>DT$6*'02A'!$F12</f>
        <v>0</v>
      </c>
      <c r="DW12" s="51">
        <f>DT$6*'02A'!$G12</f>
        <v>0</v>
      </c>
      <c r="DX12" s="51"/>
      <c r="DY12" s="51">
        <f>DZ$6*'02A'!$C12</f>
        <v>0</v>
      </c>
      <c r="DZ12" s="51">
        <f>DZ$6*'02A'!$D12</f>
        <v>0</v>
      </c>
      <c r="EA12" s="51">
        <f t="shared" si="21"/>
        <v>0</v>
      </c>
      <c r="EB12" s="51">
        <f>DZ$6*'02A'!$F12</f>
        <v>0</v>
      </c>
      <c r="EC12" s="51">
        <f>DZ$6*'02A'!$G12</f>
        <v>0</v>
      </c>
      <c r="ED12" s="51"/>
      <c r="EE12" s="51">
        <f>EF$6*'02A'!$C12</f>
        <v>0</v>
      </c>
      <c r="EF12" s="51">
        <f>EF$6*'02A'!$D12</f>
        <v>0</v>
      </c>
      <c r="EG12" s="51">
        <f t="shared" si="22"/>
        <v>0</v>
      </c>
      <c r="EH12" s="51">
        <f>EF$6*'02A'!$F12</f>
        <v>0</v>
      </c>
      <c r="EI12" s="51">
        <f>EF$6*'02A'!$G12</f>
        <v>0</v>
      </c>
      <c r="EJ12" s="51"/>
      <c r="EK12" s="51">
        <f>EL$6*'02A'!$C12</f>
        <v>0</v>
      </c>
      <c r="EL12" s="51">
        <f>EL$6*'02A'!$D12</f>
        <v>0</v>
      </c>
      <c r="EM12" s="51">
        <f t="shared" si="23"/>
        <v>0</v>
      </c>
      <c r="EN12" s="51">
        <f>EL$6*'02A'!$F12</f>
        <v>0</v>
      </c>
      <c r="EO12" s="51">
        <f>EL$6*'02A'!$G12</f>
        <v>0</v>
      </c>
      <c r="EP12" s="51"/>
      <c r="EQ12" s="51"/>
      <c r="ER12" s="51"/>
      <c r="ES12" s="51"/>
    </row>
    <row r="13" spans="1:149" ht="12">
      <c r="A13" s="2">
        <v>42095</v>
      </c>
      <c r="C13" s="51">
        <f>D$6*'02A'!$C13</f>
        <v>0</v>
      </c>
      <c r="D13" s="51">
        <f>D$6*'02A'!$D13</f>
        <v>0</v>
      </c>
      <c r="E13" s="51">
        <f t="shared" si="0"/>
        <v>0</v>
      </c>
      <c r="F13" s="51">
        <f>D$6*'02A'!$F13</f>
        <v>0</v>
      </c>
      <c r="G13" s="51">
        <f>D$6*'02A'!$G13</f>
        <v>0</v>
      </c>
      <c r="H13" s="51"/>
      <c r="I13" s="51">
        <f>J$6*'02A'!$C13</f>
        <v>0</v>
      </c>
      <c r="J13" s="51">
        <f>J$6*'02A'!$D13</f>
        <v>0</v>
      </c>
      <c r="K13" s="51">
        <f t="shared" si="1"/>
        <v>0</v>
      </c>
      <c r="L13" s="51">
        <f>J$6*'02A'!$F13</f>
        <v>0</v>
      </c>
      <c r="M13" s="51">
        <f>J$6*'02A'!$G13</f>
        <v>0</v>
      </c>
      <c r="N13" s="51"/>
      <c r="O13" s="51">
        <f>P$6*'02A'!$C13</f>
        <v>0</v>
      </c>
      <c r="P13" s="51">
        <f>P$6*'02A'!$D13</f>
        <v>0</v>
      </c>
      <c r="Q13" s="51">
        <f t="shared" si="2"/>
        <v>0</v>
      </c>
      <c r="R13" s="51">
        <f>P$6*'02A'!$F13</f>
        <v>0</v>
      </c>
      <c r="S13" s="51">
        <f>P$6*'02A'!$G13</f>
        <v>0</v>
      </c>
      <c r="T13" s="51"/>
      <c r="U13" s="51">
        <f>V$6*'02A'!$C13</f>
        <v>0</v>
      </c>
      <c r="V13" s="51">
        <f>V$6*'02A'!$D13</f>
        <v>0</v>
      </c>
      <c r="W13" s="51">
        <f t="shared" si="3"/>
        <v>0</v>
      </c>
      <c r="X13" s="51">
        <f>V$6*'02A'!$F13</f>
        <v>0</v>
      </c>
      <c r="Y13" s="51">
        <f>V$6*'02A'!$G13</f>
        <v>0</v>
      </c>
      <c r="Z13" s="51"/>
      <c r="AA13" s="51">
        <f>AB$6*'02A'!$C13</f>
        <v>0</v>
      </c>
      <c r="AB13" s="51">
        <f>AB$6*'02A'!$D13</f>
        <v>0</v>
      </c>
      <c r="AC13" s="51">
        <f t="shared" si="4"/>
        <v>0</v>
      </c>
      <c r="AD13" s="51">
        <f>AB$6*'02A'!$F13</f>
        <v>0</v>
      </c>
      <c r="AE13" s="51">
        <f>AB$6*'02A'!$G13</f>
        <v>0</v>
      </c>
      <c r="AF13" s="51"/>
      <c r="AG13" s="51">
        <f>AH$6*'02A'!$C13</f>
        <v>0</v>
      </c>
      <c r="AH13" s="51">
        <f>AH$6*'02A'!$D13</f>
        <v>0</v>
      </c>
      <c r="AI13" s="51">
        <f t="shared" si="5"/>
        <v>0</v>
      </c>
      <c r="AJ13" s="51">
        <f>AH$6*'02A'!$F13</f>
        <v>0</v>
      </c>
      <c r="AK13" s="51">
        <f>AH$6*'02A'!$G13</f>
        <v>0</v>
      </c>
      <c r="AL13" s="51"/>
      <c r="AM13" s="51">
        <f>AN$6*'02A'!$C13</f>
        <v>0</v>
      </c>
      <c r="AN13" s="51">
        <f>AN$6*'02A'!$D13</f>
        <v>0</v>
      </c>
      <c r="AO13" s="51">
        <f t="shared" si="6"/>
        <v>0</v>
      </c>
      <c r="AP13" s="51">
        <f>AN$6*'02A'!$F13</f>
        <v>0</v>
      </c>
      <c r="AQ13" s="51">
        <f>AN$6*'02A'!$G13</f>
        <v>0</v>
      </c>
      <c r="AR13" s="51"/>
      <c r="AS13" s="51">
        <f>AT$6*'02A'!$C13</f>
        <v>0</v>
      </c>
      <c r="AT13" s="51">
        <f>AT$6*'02A'!$D13</f>
        <v>0</v>
      </c>
      <c r="AU13" s="51">
        <f t="shared" si="7"/>
        <v>0</v>
      </c>
      <c r="AV13" s="51">
        <f>AT$6*'02A'!$F13</f>
        <v>0</v>
      </c>
      <c r="AW13" s="51">
        <f>AT$6*'02A'!$G13</f>
        <v>0</v>
      </c>
      <c r="AX13" s="51"/>
      <c r="AY13" s="51">
        <f>AZ$6*'02A'!$C13</f>
        <v>0</v>
      </c>
      <c r="AZ13" s="51">
        <f>AZ$6*'02A'!$D13</f>
        <v>0</v>
      </c>
      <c r="BA13" s="51">
        <f t="shared" si="8"/>
        <v>0</v>
      </c>
      <c r="BB13" s="51">
        <f>AZ$6*'02A'!$F13</f>
        <v>0</v>
      </c>
      <c r="BC13" s="51">
        <f>AZ$6*'02A'!$G13</f>
        <v>0</v>
      </c>
      <c r="BD13" s="51"/>
      <c r="BE13" s="51">
        <f>BF$6*'02A'!$C13</f>
        <v>0</v>
      </c>
      <c r="BF13" s="51">
        <f>BF$6*'02A'!$D13</f>
        <v>0</v>
      </c>
      <c r="BG13" s="51">
        <f t="shared" si="9"/>
        <v>0</v>
      </c>
      <c r="BH13" s="51">
        <f>BF$6*'02A'!$F13</f>
        <v>0</v>
      </c>
      <c r="BI13" s="51">
        <f>BF$6*'02A'!$G13</f>
        <v>0</v>
      </c>
      <c r="BJ13" s="51"/>
      <c r="BK13" s="51">
        <f>BL$6*'02A'!$C13</f>
        <v>0</v>
      </c>
      <c r="BL13" s="51">
        <f>BL$6*'02A'!$D13</f>
        <v>0</v>
      </c>
      <c r="BM13" s="51">
        <f t="shared" si="10"/>
        <v>0</v>
      </c>
      <c r="BN13" s="51">
        <f>BL$6*'02A'!$F13</f>
        <v>0</v>
      </c>
      <c r="BO13" s="51">
        <f>BL$6*'02A'!$G13</f>
        <v>0</v>
      </c>
      <c r="BP13" s="51"/>
      <c r="BQ13" s="51">
        <f>BR$6*'02A'!$C13</f>
        <v>0</v>
      </c>
      <c r="BR13" s="51">
        <f>BR$6*'02A'!$D13</f>
        <v>0</v>
      </c>
      <c r="BS13" s="51">
        <f t="shared" si="11"/>
        <v>0</v>
      </c>
      <c r="BT13" s="51">
        <f>BR$6*'02A'!$F13</f>
        <v>0</v>
      </c>
      <c r="BU13" s="51">
        <f>BR$6*'02A'!$G13</f>
        <v>0</v>
      </c>
      <c r="BV13" s="51"/>
      <c r="BW13" s="51">
        <f>BX$6*'02A'!$C13</f>
        <v>0</v>
      </c>
      <c r="BX13" s="51">
        <f>BX$6*'02A'!$D13</f>
        <v>0</v>
      </c>
      <c r="BY13" s="51">
        <f t="shared" si="12"/>
        <v>0</v>
      </c>
      <c r="BZ13" s="51">
        <f>BX$6*'02A'!$F13</f>
        <v>0</v>
      </c>
      <c r="CA13" s="51">
        <f>BX$6*'02A'!$G13</f>
        <v>0</v>
      </c>
      <c r="CB13" s="51"/>
      <c r="CC13" s="51">
        <f>CD$6*'02A'!$C13</f>
        <v>0</v>
      </c>
      <c r="CD13" s="51">
        <f>CD$6*'02A'!$D13</f>
        <v>0</v>
      </c>
      <c r="CE13" s="51">
        <f t="shared" si="13"/>
        <v>0</v>
      </c>
      <c r="CF13" s="51">
        <f>CD$6*'02A'!$F13</f>
        <v>0</v>
      </c>
      <c r="CG13" s="51">
        <f>CD$6*'02A'!$G13</f>
        <v>0</v>
      </c>
      <c r="CH13" s="51"/>
      <c r="CI13" s="51">
        <f>CJ$6*'02A'!$C13</f>
        <v>0</v>
      </c>
      <c r="CJ13" s="51">
        <f>CJ$6*'02A'!$D13</f>
        <v>0</v>
      </c>
      <c r="CK13" s="51">
        <f t="shared" si="14"/>
        <v>0</v>
      </c>
      <c r="CL13" s="51">
        <f>CJ$6*'02A'!$F13</f>
        <v>0</v>
      </c>
      <c r="CM13" s="51">
        <f>CJ$6*'02A'!$G13</f>
        <v>0</v>
      </c>
      <c r="CN13" s="51"/>
      <c r="CO13" s="51">
        <f>CP$6*'02A'!$C13</f>
        <v>0</v>
      </c>
      <c r="CP13" s="51">
        <f>CP$6*'02A'!$D13</f>
        <v>0</v>
      </c>
      <c r="CQ13" s="51">
        <f t="shared" si="15"/>
        <v>0</v>
      </c>
      <c r="CR13" s="51">
        <f>CP$6*'02A'!$F13</f>
        <v>0</v>
      </c>
      <c r="CS13" s="51">
        <f>CP$6*'02A'!$G13</f>
        <v>0</v>
      </c>
      <c r="CT13" s="51"/>
      <c r="CU13" s="51">
        <f>CV$6*'02A'!$C13</f>
        <v>0</v>
      </c>
      <c r="CV13" s="51">
        <f>CV$6*'02A'!$D13</f>
        <v>0</v>
      </c>
      <c r="CW13" s="51">
        <f t="shared" si="16"/>
        <v>0</v>
      </c>
      <c r="CX13" s="51">
        <f>CV$6*'02A'!$F13</f>
        <v>0</v>
      </c>
      <c r="CY13" s="51">
        <f>CV$6*'02A'!$G13</f>
        <v>0</v>
      </c>
      <c r="CZ13" s="51"/>
      <c r="DA13" s="51">
        <f>DB$6*'02A'!$C13</f>
        <v>0</v>
      </c>
      <c r="DB13" s="51">
        <f>DB$6*'02A'!$D13</f>
        <v>0</v>
      </c>
      <c r="DC13" s="51">
        <f t="shared" si="17"/>
        <v>0</v>
      </c>
      <c r="DD13" s="51">
        <f>DB$6*'02A'!$F13</f>
        <v>0</v>
      </c>
      <c r="DE13" s="51">
        <f>DB$6*'02A'!$G13</f>
        <v>0</v>
      </c>
      <c r="DF13" s="51"/>
      <c r="DG13" s="51">
        <f>DH$6*'02A'!$C13</f>
        <v>0</v>
      </c>
      <c r="DH13" s="51">
        <f>DH$6*'02A'!$D13</f>
        <v>0</v>
      </c>
      <c r="DI13" s="51">
        <f t="shared" si="18"/>
        <v>0</v>
      </c>
      <c r="DJ13" s="51">
        <f>DH$6*'02A'!$F13</f>
        <v>0</v>
      </c>
      <c r="DK13" s="51">
        <f>DH$6*'02A'!$G13</f>
        <v>0</v>
      </c>
      <c r="DL13" s="51"/>
      <c r="DM13" s="51">
        <f>DN$6*'02A'!$C13</f>
        <v>0</v>
      </c>
      <c r="DN13" s="51">
        <f>DN$6*'02A'!$D13</f>
        <v>0</v>
      </c>
      <c r="DO13" s="51">
        <f t="shared" si="19"/>
        <v>0</v>
      </c>
      <c r="DP13" s="51">
        <f>DN$6*'02A'!$F13</f>
        <v>0</v>
      </c>
      <c r="DQ13" s="51">
        <f>DN$6*'02A'!$G13</f>
        <v>0</v>
      </c>
      <c r="DR13" s="51"/>
      <c r="DS13" s="51">
        <f>DT$6*'02A'!$C13</f>
        <v>0</v>
      </c>
      <c r="DT13" s="51">
        <f>DT$6*'02A'!$D13</f>
        <v>0</v>
      </c>
      <c r="DU13" s="51">
        <f t="shared" si="20"/>
        <v>0</v>
      </c>
      <c r="DV13" s="51">
        <f>DT$6*'02A'!$F13</f>
        <v>0</v>
      </c>
      <c r="DW13" s="51">
        <f>DT$6*'02A'!$G13</f>
        <v>0</v>
      </c>
      <c r="DX13" s="51"/>
      <c r="DY13" s="51">
        <f>DZ$6*'02A'!$C13</f>
        <v>0</v>
      </c>
      <c r="DZ13" s="51">
        <f>DZ$6*'02A'!$D13</f>
        <v>0</v>
      </c>
      <c r="EA13" s="51">
        <f t="shared" si="21"/>
        <v>0</v>
      </c>
      <c r="EB13" s="51">
        <f>DZ$6*'02A'!$F13</f>
        <v>0</v>
      </c>
      <c r="EC13" s="51">
        <f>DZ$6*'02A'!$G13</f>
        <v>0</v>
      </c>
      <c r="ED13" s="51"/>
      <c r="EE13" s="51">
        <f>EF$6*'02A'!$C13</f>
        <v>0</v>
      </c>
      <c r="EF13" s="51">
        <f>EF$6*'02A'!$D13</f>
        <v>0</v>
      </c>
      <c r="EG13" s="51">
        <f t="shared" si="22"/>
        <v>0</v>
      </c>
      <c r="EH13" s="51">
        <f>EF$6*'02A'!$F13</f>
        <v>0</v>
      </c>
      <c r="EI13" s="51">
        <f>EF$6*'02A'!$G13</f>
        <v>0</v>
      </c>
      <c r="EJ13" s="51"/>
      <c r="EK13" s="51">
        <f>EL$6*'02A'!$C13</f>
        <v>0</v>
      </c>
      <c r="EL13" s="51">
        <f>EL$6*'02A'!$D13</f>
        <v>0</v>
      </c>
      <c r="EM13" s="51">
        <f t="shared" si="23"/>
        <v>0</v>
      </c>
      <c r="EN13" s="51">
        <f>EL$6*'02A'!$F13</f>
        <v>0</v>
      </c>
      <c r="EO13" s="51">
        <f>EL$6*'02A'!$G13</f>
        <v>0</v>
      </c>
      <c r="EP13" s="51"/>
      <c r="EQ13" s="51"/>
      <c r="ER13" s="51"/>
      <c r="ES13" s="51"/>
    </row>
    <row r="14" spans="1:149" ht="12">
      <c r="A14" s="2">
        <v>42278</v>
      </c>
      <c r="C14" s="51">
        <f>D$6*'02A'!$C14</f>
        <v>0</v>
      </c>
      <c r="D14" s="51">
        <f>D$6*'02A'!$D14</f>
        <v>0</v>
      </c>
      <c r="E14" s="51">
        <f t="shared" si="0"/>
        <v>0</v>
      </c>
      <c r="F14" s="51">
        <f>D$6*'02A'!$F14</f>
        <v>0</v>
      </c>
      <c r="G14" s="51">
        <f>D$6*'02A'!$G14</f>
        <v>0</v>
      </c>
      <c r="H14" s="51"/>
      <c r="I14" s="51">
        <f>J$6*'02A'!$C14</f>
        <v>0</v>
      </c>
      <c r="J14" s="51">
        <f>J$6*'02A'!$D14</f>
        <v>0</v>
      </c>
      <c r="K14" s="51">
        <f t="shared" si="1"/>
        <v>0</v>
      </c>
      <c r="L14" s="51">
        <f>J$6*'02A'!$F14</f>
        <v>0</v>
      </c>
      <c r="M14" s="51">
        <f>J$6*'02A'!$G14</f>
        <v>0</v>
      </c>
      <c r="N14" s="51"/>
      <c r="O14" s="51">
        <f>P$6*'02A'!$C14</f>
        <v>0</v>
      </c>
      <c r="P14" s="51">
        <f>P$6*'02A'!$D14</f>
        <v>0</v>
      </c>
      <c r="Q14" s="51">
        <f t="shared" si="2"/>
        <v>0</v>
      </c>
      <c r="R14" s="51">
        <f>P$6*'02A'!$F14</f>
        <v>0</v>
      </c>
      <c r="S14" s="51">
        <f>P$6*'02A'!$G14</f>
        <v>0</v>
      </c>
      <c r="T14" s="51"/>
      <c r="U14" s="51">
        <f>V$6*'02A'!$C14</f>
        <v>0</v>
      </c>
      <c r="V14" s="51">
        <f>V$6*'02A'!$D14</f>
        <v>0</v>
      </c>
      <c r="W14" s="51">
        <f t="shared" si="3"/>
        <v>0</v>
      </c>
      <c r="X14" s="51">
        <f>V$6*'02A'!$F14</f>
        <v>0</v>
      </c>
      <c r="Y14" s="51">
        <f>V$6*'02A'!$G14</f>
        <v>0</v>
      </c>
      <c r="Z14" s="51"/>
      <c r="AA14" s="51">
        <f>AB$6*'02A'!$C14</f>
        <v>0</v>
      </c>
      <c r="AB14" s="51">
        <f>AB$6*'02A'!$D14</f>
        <v>0</v>
      </c>
      <c r="AC14" s="51">
        <f t="shared" si="4"/>
        <v>0</v>
      </c>
      <c r="AD14" s="51">
        <f>AB$6*'02A'!$F14</f>
        <v>0</v>
      </c>
      <c r="AE14" s="51">
        <f>AB$6*'02A'!$G14</f>
        <v>0</v>
      </c>
      <c r="AF14" s="51"/>
      <c r="AG14" s="51">
        <f>AH$6*'02A'!$C14</f>
        <v>0</v>
      </c>
      <c r="AH14" s="51">
        <f>AH$6*'02A'!$D14</f>
        <v>0</v>
      </c>
      <c r="AI14" s="51">
        <f t="shared" si="5"/>
        <v>0</v>
      </c>
      <c r="AJ14" s="51">
        <f>AH$6*'02A'!$F14</f>
        <v>0</v>
      </c>
      <c r="AK14" s="51">
        <f>AH$6*'02A'!$G14</f>
        <v>0</v>
      </c>
      <c r="AL14" s="51"/>
      <c r="AM14" s="51">
        <f>AN$6*'02A'!$C14</f>
        <v>0</v>
      </c>
      <c r="AN14" s="51">
        <f>AN$6*'02A'!$D14</f>
        <v>0</v>
      </c>
      <c r="AO14" s="51">
        <f t="shared" si="6"/>
        <v>0</v>
      </c>
      <c r="AP14" s="51">
        <f>AN$6*'02A'!$F14</f>
        <v>0</v>
      </c>
      <c r="AQ14" s="51">
        <f>AN$6*'02A'!$G14</f>
        <v>0</v>
      </c>
      <c r="AR14" s="51"/>
      <c r="AS14" s="51">
        <f>AT$6*'02A'!$C14</f>
        <v>0</v>
      </c>
      <c r="AT14" s="51">
        <f>AT$6*'02A'!$D14</f>
        <v>0</v>
      </c>
      <c r="AU14" s="51">
        <f t="shared" si="7"/>
        <v>0</v>
      </c>
      <c r="AV14" s="51">
        <f>AT$6*'02A'!$F14</f>
        <v>0</v>
      </c>
      <c r="AW14" s="51">
        <f>AT$6*'02A'!$G14</f>
        <v>0</v>
      </c>
      <c r="AX14" s="51"/>
      <c r="AY14" s="51">
        <f>AZ$6*'02A'!$C14</f>
        <v>0</v>
      </c>
      <c r="AZ14" s="51">
        <f>AZ$6*'02A'!$D14</f>
        <v>0</v>
      </c>
      <c r="BA14" s="51">
        <f t="shared" si="8"/>
        <v>0</v>
      </c>
      <c r="BB14" s="51">
        <f>AZ$6*'02A'!$F14</f>
        <v>0</v>
      </c>
      <c r="BC14" s="51">
        <f>AZ$6*'02A'!$G14</f>
        <v>0</v>
      </c>
      <c r="BD14" s="51"/>
      <c r="BE14" s="51">
        <f>BF$6*'02A'!$C14</f>
        <v>0</v>
      </c>
      <c r="BF14" s="51">
        <f>BF$6*'02A'!$D14</f>
        <v>0</v>
      </c>
      <c r="BG14" s="51">
        <f t="shared" si="9"/>
        <v>0</v>
      </c>
      <c r="BH14" s="51">
        <f>BF$6*'02A'!$F14</f>
        <v>0</v>
      </c>
      <c r="BI14" s="51">
        <f>BF$6*'02A'!$G14</f>
        <v>0</v>
      </c>
      <c r="BJ14" s="51"/>
      <c r="BK14" s="51">
        <f>BL$6*'02A'!$C14</f>
        <v>0</v>
      </c>
      <c r="BL14" s="51">
        <f>BL$6*'02A'!$D14</f>
        <v>0</v>
      </c>
      <c r="BM14" s="51">
        <f t="shared" si="10"/>
        <v>0</v>
      </c>
      <c r="BN14" s="51">
        <f>BL$6*'02A'!$F14</f>
        <v>0</v>
      </c>
      <c r="BO14" s="51">
        <f>BL$6*'02A'!$G14</f>
        <v>0</v>
      </c>
      <c r="BP14" s="51"/>
      <c r="BQ14" s="51">
        <f>BR$6*'02A'!$C14</f>
        <v>0</v>
      </c>
      <c r="BR14" s="51">
        <f>BR$6*'02A'!$D14</f>
        <v>0</v>
      </c>
      <c r="BS14" s="51">
        <f t="shared" si="11"/>
        <v>0</v>
      </c>
      <c r="BT14" s="51">
        <f>BR$6*'02A'!$F14</f>
        <v>0</v>
      </c>
      <c r="BU14" s="51">
        <f>BR$6*'02A'!$G14</f>
        <v>0</v>
      </c>
      <c r="BV14" s="51"/>
      <c r="BW14" s="51">
        <f>BX$6*'02A'!$C14</f>
        <v>0</v>
      </c>
      <c r="BX14" s="51">
        <f>BX$6*'02A'!$D14</f>
        <v>0</v>
      </c>
      <c r="BY14" s="51">
        <f t="shared" si="12"/>
        <v>0</v>
      </c>
      <c r="BZ14" s="51">
        <f>BX$6*'02A'!$F14</f>
        <v>0</v>
      </c>
      <c r="CA14" s="51">
        <f>BX$6*'02A'!$G14</f>
        <v>0</v>
      </c>
      <c r="CB14" s="51"/>
      <c r="CC14" s="51">
        <f>CD$6*'02A'!$C14</f>
        <v>0</v>
      </c>
      <c r="CD14" s="51">
        <f>CD$6*'02A'!$D14</f>
        <v>0</v>
      </c>
      <c r="CE14" s="51">
        <f t="shared" si="13"/>
        <v>0</v>
      </c>
      <c r="CF14" s="51">
        <f>CD$6*'02A'!$F14</f>
        <v>0</v>
      </c>
      <c r="CG14" s="51">
        <f>CD$6*'02A'!$G14</f>
        <v>0</v>
      </c>
      <c r="CH14" s="51"/>
      <c r="CI14" s="51">
        <f>CJ$6*'02A'!$C14</f>
        <v>0</v>
      </c>
      <c r="CJ14" s="51">
        <f>CJ$6*'02A'!$D14</f>
        <v>0</v>
      </c>
      <c r="CK14" s="51">
        <f t="shared" si="14"/>
        <v>0</v>
      </c>
      <c r="CL14" s="51">
        <f>CJ$6*'02A'!$F14</f>
        <v>0</v>
      </c>
      <c r="CM14" s="51">
        <f>CJ$6*'02A'!$G14</f>
        <v>0</v>
      </c>
      <c r="CN14" s="51"/>
      <c r="CO14" s="51">
        <f>CP$6*'02A'!$C14</f>
        <v>0</v>
      </c>
      <c r="CP14" s="51">
        <f>CP$6*'02A'!$D14</f>
        <v>0</v>
      </c>
      <c r="CQ14" s="51">
        <f t="shared" si="15"/>
        <v>0</v>
      </c>
      <c r="CR14" s="51">
        <f>CP$6*'02A'!$F14</f>
        <v>0</v>
      </c>
      <c r="CS14" s="51">
        <f>CP$6*'02A'!$G14</f>
        <v>0</v>
      </c>
      <c r="CT14" s="51"/>
      <c r="CU14" s="51">
        <f>CV$6*'02A'!$C14</f>
        <v>0</v>
      </c>
      <c r="CV14" s="51">
        <f>CV$6*'02A'!$D14</f>
        <v>0</v>
      </c>
      <c r="CW14" s="51">
        <f t="shared" si="16"/>
        <v>0</v>
      </c>
      <c r="CX14" s="51">
        <f>CV$6*'02A'!$F14</f>
        <v>0</v>
      </c>
      <c r="CY14" s="51">
        <f>CV$6*'02A'!$G14</f>
        <v>0</v>
      </c>
      <c r="CZ14" s="51"/>
      <c r="DA14" s="51">
        <f>DB$6*'02A'!$C14</f>
        <v>0</v>
      </c>
      <c r="DB14" s="51">
        <f>DB$6*'02A'!$D14</f>
        <v>0</v>
      </c>
      <c r="DC14" s="51">
        <f t="shared" si="17"/>
        <v>0</v>
      </c>
      <c r="DD14" s="51">
        <f>DB$6*'02A'!$F14</f>
        <v>0</v>
      </c>
      <c r="DE14" s="51">
        <f>DB$6*'02A'!$G14</f>
        <v>0</v>
      </c>
      <c r="DF14" s="51"/>
      <c r="DG14" s="51">
        <f>DH$6*'02A'!$C14</f>
        <v>0</v>
      </c>
      <c r="DH14" s="51">
        <f>DH$6*'02A'!$D14</f>
        <v>0</v>
      </c>
      <c r="DI14" s="51">
        <f t="shared" si="18"/>
        <v>0</v>
      </c>
      <c r="DJ14" s="51">
        <f>DH$6*'02A'!$F14</f>
        <v>0</v>
      </c>
      <c r="DK14" s="51">
        <f>DH$6*'02A'!$G14</f>
        <v>0</v>
      </c>
      <c r="DL14" s="51"/>
      <c r="DM14" s="51">
        <f>DN$6*'02A'!$C14</f>
        <v>0</v>
      </c>
      <c r="DN14" s="51">
        <f>DN$6*'02A'!$D14</f>
        <v>0</v>
      </c>
      <c r="DO14" s="51">
        <f t="shared" si="19"/>
        <v>0</v>
      </c>
      <c r="DP14" s="51">
        <f>DN$6*'02A'!$F14</f>
        <v>0</v>
      </c>
      <c r="DQ14" s="51">
        <f>DN$6*'02A'!$G14</f>
        <v>0</v>
      </c>
      <c r="DR14" s="51"/>
      <c r="DS14" s="51">
        <f>DT$6*'02A'!$C14</f>
        <v>0</v>
      </c>
      <c r="DT14" s="51">
        <f>DT$6*'02A'!$D14</f>
        <v>0</v>
      </c>
      <c r="DU14" s="51">
        <f t="shared" si="20"/>
        <v>0</v>
      </c>
      <c r="DV14" s="51">
        <f>DT$6*'02A'!$F14</f>
        <v>0</v>
      </c>
      <c r="DW14" s="51">
        <f>DT$6*'02A'!$G14</f>
        <v>0</v>
      </c>
      <c r="DX14" s="51"/>
      <c r="DY14" s="51">
        <f>DZ$6*'02A'!$C14</f>
        <v>0</v>
      </c>
      <c r="DZ14" s="51">
        <f>DZ$6*'02A'!$D14</f>
        <v>0</v>
      </c>
      <c r="EA14" s="51">
        <f t="shared" si="21"/>
        <v>0</v>
      </c>
      <c r="EB14" s="51">
        <f>DZ$6*'02A'!$F14</f>
        <v>0</v>
      </c>
      <c r="EC14" s="51">
        <f>DZ$6*'02A'!$G14</f>
        <v>0</v>
      </c>
      <c r="ED14" s="51"/>
      <c r="EE14" s="51">
        <f>EF$6*'02A'!$C14</f>
        <v>0</v>
      </c>
      <c r="EF14" s="51">
        <f>EF$6*'02A'!$D14</f>
        <v>0</v>
      </c>
      <c r="EG14" s="51">
        <f t="shared" si="22"/>
        <v>0</v>
      </c>
      <c r="EH14" s="51">
        <f>EF$6*'02A'!$F14</f>
        <v>0</v>
      </c>
      <c r="EI14" s="51">
        <f>EF$6*'02A'!$G14</f>
        <v>0</v>
      </c>
      <c r="EJ14" s="51"/>
      <c r="EK14" s="51">
        <f>EL$6*'02A'!$C14</f>
        <v>0</v>
      </c>
      <c r="EL14" s="51">
        <f>EL$6*'02A'!$D14</f>
        <v>0</v>
      </c>
      <c r="EM14" s="51">
        <f t="shared" si="23"/>
        <v>0</v>
      </c>
      <c r="EN14" s="51">
        <f>EL$6*'02A'!$F14</f>
        <v>0</v>
      </c>
      <c r="EO14" s="51">
        <f>EL$6*'02A'!$G14</f>
        <v>0</v>
      </c>
      <c r="EP14" s="51"/>
      <c r="EQ14" s="51"/>
      <c r="ER14" s="51"/>
      <c r="ES14" s="51"/>
    </row>
    <row r="15" spans="1:149" ht="12">
      <c r="A15" s="2">
        <v>42461</v>
      </c>
      <c r="C15" s="51">
        <f>D$6*'02A'!$C15</f>
        <v>0</v>
      </c>
      <c r="D15" s="51">
        <f>D$6*'02A'!$D15</f>
        <v>0</v>
      </c>
      <c r="E15" s="51">
        <f t="shared" si="0"/>
        <v>0</v>
      </c>
      <c r="F15" s="51">
        <f>D$6*'02A'!$F15</f>
        <v>0</v>
      </c>
      <c r="G15" s="51">
        <f>D$6*'02A'!$G15</f>
        <v>0</v>
      </c>
      <c r="H15" s="51"/>
      <c r="I15" s="51">
        <f>J$6*'02A'!$C15</f>
        <v>0</v>
      </c>
      <c r="J15" s="51">
        <f>J$6*'02A'!$D15</f>
        <v>0</v>
      </c>
      <c r="K15" s="51">
        <f t="shared" si="1"/>
        <v>0</v>
      </c>
      <c r="L15" s="51">
        <f>J$6*'02A'!$F15</f>
        <v>0</v>
      </c>
      <c r="M15" s="51">
        <f>J$6*'02A'!$G15</f>
        <v>0</v>
      </c>
      <c r="N15" s="51"/>
      <c r="O15" s="51">
        <f>P$6*'02A'!$C15</f>
        <v>0</v>
      </c>
      <c r="P15" s="51">
        <f>P$6*'02A'!$D15</f>
        <v>0</v>
      </c>
      <c r="Q15" s="51">
        <f t="shared" si="2"/>
        <v>0</v>
      </c>
      <c r="R15" s="51">
        <f>P$6*'02A'!$F15</f>
        <v>0</v>
      </c>
      <c r="S15" s="51">
        <f>P$6*'02A'!$G15</f>
        <v>0</v>
      </c>
      <c r="T15" s="51"/>
      <c r="U15" s="51">
        <f>V$6*'02A'!$C15</f>
        <v>0</v>
      </c>
      <c r="V15" s="51">
        <f>V$6*'02A'!$D15</f>
        <v>0</v>
      </c>
      <c r="W15" s="51">
        <f t="shared" si="3"/>
        <v>0</v>
      </c>
      <c r="X15" s="51">
        <f>V$6*'02A'!$F15</f>
        <v>0</v>
      </c>
      <c r="Y15" s="51">
        <f>V$6*'02A'!$G15</f>
        <v>0</v>
      </c>
      <c r="Z15" s="51"/>
      <c r="AA15" s="51">
        <f>AB$6*'02A'!$C15</f>
        <v>0</v>
      </c>
      <c r="AB15" s="51">
        <f>AB$6*'02A'!$D15</f>
        <v>0</v>
      </c>
      <c r="AC15" s="51">
        <f t="shared" si="4"/>
        <v>0</v>
      </c>
      <c r="AD15" s="51">
        <f>AB$6*'02A'!$F15</f>
        <v>0</v>
      </c>
      <c r="AE15" s="51">
        <f>AB$6*'02A'!$G15</f>
        <v>0</v>
      </c>
      <c r="AF15" s="51"/>
      <c r="AG15" s="51">
        <f>AH$6*'02A'!$C15</f>
        <v>0</v>
      </c>
      <c r="AH15" s="51">
        <f>AH$6*'02A'!$D15</f>
        <v>0</v>
      </c>
      <c r="AI15" s="51">
        <f t="shared" si="5"/>
        <v>0</v>
      </c>
      <c r="AJ15" s="51">
        <f>AH$6*'02A'!$F15</f>
        <v>0</v>
      </c>
      <c r="AK15" s="51">
        <f>AH$6*'02A'!$G15</f>
        <v>0</v>
      </c>
      <c r="AL15" s="51"/>
      <c r="AM15" s="51">
        <f>AN$6*'02A'!$C15</f>
        <v>0</v>
      </c>
      <c r="AN15" s="51">
        <f>AN$6*'02A'!$D15</f>
        <v>0</v>
      </c>
      <c r="AO15" s="51">
        <f t="shared" si="6"/>
        <v>0</v>
      </c>
      <c r="AP15" s="51">
        <f>AN$6*'02A'!$F15</f>
        <v>0</v>
      </c>
      <c r="AQ15" s="51">
        <f>AN$6*'02A'!$G15</f>
        <v>0</v>
      </c>
      <c r="AR15" s="51"/>
      <c r="AS15" s="51">
        <f>AT$6*'02A'!$C15</f>
        <v>0</v>
      </c>
      <c r="AT15" s="51">
        <f>AT$6*'02A'!$D15</f>
        <v>0</v>
      </c>
      <c r="AU15" s="51">
        <f t="shared" si="7"/>
        <v>0</v>
      </c>
      <c r="AV15" s="51">
        <f>AT$6*'02A'!$F15</f>
        <v>0</v>
      </c>
      <c r="AW15" s="51">
        <f>AT$6*'02A'!$G15</f>
        <v>0</v>
      </c>
      <c r="AX15" s="51"/>
      <c r="AY15" s="51">
        <f>AZ$6*'02A'!$C15</f>
        <v>0</v>
      </c>
      <c r="AZ15" s="51">
        <f>AZ$6*'02A'!$D15</f>
        <v>0</v>
      </c>
      <c r="BA15" s="51">
        <f t="shared" si="8"/>
        <v>0</v>
      </c>
      <c r="BB15" s="51">
        <f>AZ$6*'02A'!$F15</f>
        <v>0</v>
      </c>
      <c r="BC15" s="51">
        <f>AZ$6*'02A'!$G15</f>
        <v>0</v>
      </c>
      <c r="BD15" s="51"/>
      <c r="BE15" s="51">
        <f>BF$6*'02A'!$C15</f>
        <v>0</v>
      </c>
      <c r="BF15" s="51">
        <f>BF$6*'02A'!$D15</f>
        <v>0</v>
      </c>
      <c r="BG15" s="51">
        <f t="shared" si="9"/>
        <v>0</v>
      </c>
      <c r="BH15" s="51">
        <f>BF$6*'02A'!$F15</f>
        <v>0</v>
      </c>
      <c r="BI15" s="51">
        <f>BF$6*'02A'!$G15</f>
        <v>0</v>
      </c>
      <c r="BJ15" s="51"/>
      <c r="BK15" s="51">
        <f>BL$6*'02A'!$C15</f>
        <v>0</v>
      </c>
      <c r="BL15" s="51">
        <f>BL$6*'02A'!$D15</f>
        <v>0</v>
      </c>
      <c r="BM15" s="51">
        <f t="shared" si="10"/>
        <v>0</v>
      </c>
      <c r="BN15" s="51">
        <f>BL$6*'02A'!$F15</f>
        <v>0</v>
      </c>
      <c r="BO15" s="51">
        <f>BL$6*'02A'!$G15</f>
        <v>0</v>
      </c>
      <c r="BP15" s="51"/>
      <c r="BQ15" s="51">
        <f>BR$6*'02A'!$C15</f>
        <v>0</v>
      </c>
      <c r="BR15" s="51">
        <f>BR$6*'02A'!$D15</f>
        <v>0</v>
      </c>
      <c r="BS15" s="51">
        <f t="shared" si="11"/>
        <v>0</v>
      </c>
      <c r="BT15" s="51">
        <f>BR$6*'02A'!$F15</f>
        <v>0</v>
      </c>
      <c r="BU15" s="51">
        <f>BR$6*'02A'!$G15</f>
        <v>0</v>
      </c>
      <c r="BV15" s="51"/>
      <c r="BW15" s="51">
        <f>BX$6*'02A'!$C15</f>
        <v>0</v>
      </c>
      <c r="BX15" s="51">
        <f>BX$6*'02A'!$D15</f>
        <v>0</v>
      </c>
      <c r="BY15" s="51">
        <f t="shared" si="12"/>
        <v>0</v>
      </c>
      <c r="BZ15" s="51">
        <f>BX$6*'02A'!$F15</f>
        <v>0</v>
      </c>
      <c r="CA15" s="51">
        <f>BX$6*'02A'!$G15</f>
        <v>0</v>
      </c>
      <c r="CB15" s="51"/>
      <c r="CC15" s="51">
        <f>CD$6*'02A'!$C15</f>
        <v>0</v>
      </c>
      <c r="CD15" s="51">
        <f>CD$6*'02A'!$D15</f>
        <v>0</v>
      </c>
      <c r="CE15" s="51">
        <f t="shared" si="13"/>
        <v>0</v>
      </c>
      <c r="CF15" s="51">
        <f>CD$6*'02A'!$F15</f>
        <v>0</v>
      </c>
      <c r="CG15" s="51">
        <f>CD$6*'02A'!$G15</f>
        <v>0</v>
      </c>
      <c r="CH15" s="51"/>
      <c r="CI15" s="51">
        <f>CJ$6*'02A'!$C15</f>
        <v>0</v>
      </c>
      <c r="CJ15" s="51">
        <f>CJ$6*'02A'!$D15</f>
        <v>0</v>
      </c>
      <c r="CK15" s="51">
        <f t="shared" si="14"/>
        <v>0</v>
      </c>
      <c r="CL15" s="51">
        <f>CJ$6*'02A'!$F15</f>
        <v>0</v>
      </c>
      <c r="CM15" s="51">
        <f>CJ$6*'02A'!$G15</f>
        <v>0</v>
      </c>
      <c r="CN15" s="51"/>
      <c r="CO15" s="51">
        <f>CP$6*'02A'!$C15</f>
        <v>0</v>
      </c>
      <c r="CP15" s="51">
        <f>CP$6*'02A'!$D15</f>
        <v>0</v>
      </c>
      <c r="CQ15" s="51">
        <f t="shared" si="15"/>
        <v>0</v>
      </c>
      <c r="CR15" s="51">
        <f>CP$6*'02A'!$F15</f>
        <v>0</v>
      </c>
      <c r="CS15" s="51">
        <f>CP$6*'02A'!$G15</f>
        <v>0</v>
      </c>
      <c r="CT15" s="51"/>
      <c r="CU15" s="51">
        <f>CV$6*'02A'!$C15</f>
        <v>0</v>
      </c>
      <c r="CV15" s="51">
        <f>CV$6*'02A'!$D15</f>
        <v>0</v>
      </c>
      <c r="CW15" s="51">
        <f t="shared" si="16"/>
        <v>0</v>
      </c>
      <c r="CX15" s="51">
        <f>CV$6*'02A'!$F15</f>
        <v>0</v>
      </c>
      <c r="CY15" s="51">
        <f>CV$6*'02A'!$G15</f>
        <v>0</v>
      </c>
      <c r="CZ15" s="51"/>
      <c r="DA15" s="51">
        <f>DB$6*'02A'!$C15</f>
        <v>0</v>
      </c>
      <c r="DB15" s="51">
        <f>DB$6*'02A'!$D15</f>
        <v>0</v>
      </c>
      <c r="DC15" s="51">
        <f t="shared" si="17"/>
        <v>0</v>
      </c>
      <c r="DD15" s="51">
        <f>DB$6*'02A'!$F15</f>
        <v>0</v>
      </c>
      <c r="DE15" s="51">
        <f>DB$6*'02A'!$G15</f>
        <v>0</v>
      </c>
      <c r="DF15" s="51"/>
      <c r="DG15" s="51">
        <f>DH$6*'02A'!$C15</f>
        <v>0</v>
      </c>
      <c r="DH15" s="51">
        <f>DH$6*'02A'!$D15</f>
        <v>0</v>
      </c>
      <c r="DI15" s="51">
        <f t="shared" si="18"/>
        <v>0</v>
      </c>
      <c r="DJ15" s="51">
        <f>DH$6*'02A'!$F15</f>
        <v>0</v>
      </c>
      <c r="DK15" s="51">
        <f>DH$6*'02A'!$G15</f>
        <v>0</v>
      </c>
      <c r="DL15" s="51"/>
      <c r="DM15" s="51">
        <f>DN$6*'02A'!$C15</f>
        <v>0</v>
      </c>
      <c r="DN15" s="51">
        <f>DN$6*'02A'!$D15</f>
        <v>0</v>
      </c>
      <c r="DO15" s="51">
        <f t="shared" si="19"/>
        <v>0</v>
      </c>
      <c r="DP15" s="51">
        <f>DN$6*'02A'!$F15</f>
        <v>0</v>
      </c>
      <c r="DQ15" s="51">
        <f>DN$6*'02A'!$G15</f>
        <v>0</v>
      </c>
      <c r="DR15" s="51"/>
      <c r="DS15" s="51">
        <f>DT$6*'02A'!$C15</f>
        <v>0</v>
      </c>
      <c r="DT15" s="51">
        <f>DT$6*'02A'!$D15</f>
        <v>0</v>
      </c>
      <c r="DU15" s="51">
        <f t="shared" si="20"/>
        <v>0</v>
      </c>
      <c r="DV15" s="51">
        <f>DT$6*'02A'!$F15</f>
        <v>0</v>
      </c>
      <c r="DW15" s="51">
        <f>DT$6*'02A'!$G15</f>
        <v>0</v>
      </c>
      <c r="DX15" s="51"/>
      <c r="DY15" s="51">
        <f>DZ$6*'02A'!$C15</f>
        <v>0</v>
      </c>
      <c r="DZ15" s="51">
        <f>DZ$6*'02A'!$D15</f>
        <v>0</v>
      </c>
      <c r="EA15" s="51">
        <f t="shared" si="21"/>
        <v>0</v>
      </c>
      <c r="EB15" s="51">
        <f>DZ$6*'02A'!$F15</f>
        <v>0</v>
      </c>
      <c r="EC15" s="51">
        <f>DZ$6*'02A'!$G15</f>
        <v>0</v>
      </c>
      <c r="ED15" s="51"/>
      <c r="EE15" s="51">
        <f>EF$6*'02A'!$C15</f>
        <v>0</v>
      </c>
      <c r="EF15" s="51">
        <f>EF$6*'02A'!$D15</f>
        <v>0</v>
      </c>
      <c r="EG15" s="51">
        <f t="shared" si="22"/>
        <v>0</v>
      </c>
      <c r="EH15" s="51">
        <f>EF$6*'02A'!$F15</f>
        <v>0</v>
      </c>
      <c r="EI15" s="51">
        <f>EF$6*'02A'!$G15</f>
        <v>0</v>
      </c>
      <c r="EJ15" s="51"/>
      <c r="EK15" s="51">
        <f>EL$6*'02A'!$C15</f>
        <v>0</v>
      </c>
      <c r="EL15" s="51">
        <f>EL$6*'02A'!$D15</f>
        <v>0</v>
      </c>
      <c r="EM15" s="51">
        <f t="shared" si="23"/>
        <v>0</v>
      </c>
      <c r="EN15" s="51">
        <f>EL$6*'02A'!$F15</f>
        <v>0</v>
      </c>
      <c r="EO15" s="51">
        <f>EL$6*'02A'!$G15</f>
        <v>0</v>
      </c>
      <c r="EP15" s="51"/>
      <c r="EQ15" s="51"/>
      <c r="ER15" s="51"/>
      <c r="ES15" s="51"/>
    </row>
    <row r="16" spans="1:149" ht="12">
      <c r="A16" s="2">
        <v>42644</v>
      </c>
      <c r="C16" s="51">
        <f>D$6*'02A'!$C16</f>
        <v>0</v>
      </c>
      <c r="D16" s="51">
        <f>D$6*'02A'!$D16</f>
        <v>0</v>
      </c>
      <c r="E16" s="51">
        <f t="shared" si="0"/>
        <v>0</v>
      </c>
      <c r="F16" s="51">
        <f>D$6*'02A'!$F16</f>
        <v>0</v>
      </c>
      <c r="G16" s="51">
        <f>D$6*'02A'!$G16</f>
        <v>0</v>
      </c>
      <c r="H16" s="51"/>
      <c r="I16" s="51">
        <f>J$6*'02A'!$C16</f>
        <v>0</v>
      </c>
      <c r="J16" s="51">
        <f>J$6*'02A'!$D16</f>
        <v>0</v>
      </c>
      <c r="K16" s="51">
        <f t="shared" si="1"/>
        <v>0</v>
      </c>
      <c r="L16" s="51">
        <f>J$6*'02A'!$F16</f>
        <v>0</v>
      </c>
      <c r="M16" s="51">
        <f>J$6*'02A'!$G16</f>
        <v>0</v>
      </c>
      <c r="N16" s="51"/>
      <c r="O16" s="51">
        <f>P$6*'02A'!$C16</f>
        <v>0</v>
      </c>
      <c r="P16" s="51">
        <f>P$6*'02A'!$D16</f>
        <v>0</v>
      </c>
      <c r="Q16" s="51">
        <f t="shared" si="2"/>
        <v>0</v>
      </c>
      <c r="R16" s="51">
        <f>P$6*'02A'!$F16</f>
        <v>0</v>
      </c>
      <c r="S16" s="51">
        <f>P$6*'02A'!$G16</f>
        <v>0</v>
      </c>
      <c r="T16" s="51"/>
      <c r="U16" s="51">
        <f>V$6*'02A'!$C16</f>
        <v>0</v>
      </c>
      <c r="V16" s="51">
        <f>V$6*'02A'!$D16</f>
        <v>0</v>
      </c>
      <c r="W16" s="51">
        <f t="shared" si="3"/>
        <v>0</v>
      </c>
      <c r="X16" s="51">
        <f>V$6*'02A'!$F16</f>
        <v>0</v>
      </c>
      <c r="Y16" s="51">
        <f>V$6*'02A'!$G16</f>
        <v>0</v>
      </c>
      <c r="Z16" s="51"/>
      <c r="AA16" s="51">
        <f>AB$6*'02A'!$C16</f>
        <v>0</v>
      </c>
      <c r="AB16" s="51">
        <f>AB$6*'02A'!$D16</f>
        <v>0</v>
      </c>
      <c r="AC16" s="51">
        <f t="shared" si="4"/>
        <v>0</v>
      </c>
      <c r="AD16" s="51">
        <f>AB$6*'02A'!$F16</f>
        <v>0</v>
      </c>
      <c r="AE16" s="51">
        <f>AB$6*'02A'!$G16</f>
        <v>0</v>
      </c>
      <c r="AF16" s="51"/>
      <c r="AG16" s="51">
        <f>AH$6*'02A'!$C16</f>
        <v>0</v>
      </c>
      <c r="AH16" s="51">
        <f>AH$6*'02A'!$D16</f>
        <v>0</v>
      </c>
      <c r="AI16" s="51">
        <f t="shared" si="5"/>
        <v>0</v>
      </c>
      <c r="AJ16" s="51">
        <f>AH$6*'02A'!$F16</f>
        <v>0</v>
      </c>
      <c r="AK16" s="51">
        <f>AH$6*'02A'!$G16</f>
        <v>0</v>
      </c>
      <c r="AL16" s="51"/>
      <c r="AM16" s="51">
        <f>AN$6*'02A'!$C16</f>
        <v>0</v>
      </c>
      <c r="AN16" s="51">
        <f>AN$6*'02A'!$D16</f>
        <v>0</v>
      </c>
      <c r="AO16" s="51">
        <f t="shared" si="6"/>
        <v>0</v>
      </c>
      <c r="AP16" s="51">
        <f>AN$6*'02A'!$F16</f>
        <v>0</v>
      </c>
      <c r="AQ16" s="51">
        <f>AN$6*'02A'!$G16</f>
        <v>0</v>
      </c>
      <c r="AR16" s="51"/>
      <c r="AS16" s="51">
        <f>AT$6*'02A'!$C16</f>
        <v>0</v>
      </c>
      <c r="AT16" s="51">
        <f>AT$6*'02A'!$D16</f>
        <v>0</v>
      </c>
      <c r="AU16" s="51">
        <f t="shared" si="7"/>
        <v>0</v>
      </c>
      <c r="AV16" s="51">
        <f>AT$6*'02A'!$F16</f>
        <v>0</v>
      </c>
      <c r="AW16" s="51">
        <f>AT$6*'02A'!$G16</f>
        <v>0</v>
      </c>
      <c r="AX16" s="51"/>
      <c r="AY16" s="51">
        <f>AZ$6*'02A'!$C16</f>
        <v>0</v>
      </c>
      <c r="AZ16" s="51">
        <f>AZ$6*'02A'!$D16</f>
        <v>0</v>
      </c>
      <c r="BA16" s="51">
        <f t="shared" si="8"/>
        <v>0</v>
      </c>
      <c r="BB16" s="51">
        <f>AZ$6*'02A'!$F16</f>
        <v>0</v>
      </c>
      <c r="BC16" s="51">
        <f>AZ$6*'02A'!$G16</f>
        <v>0</v>
      </c>
      <c r="BD16" s="51"/>
      <c r="BE16" s="51">
        <f>BF$6*'02A'!$C16</f>
        <v>0</v>
      </c>
      <c r="BF16" s="51">
        <f>BF$6*'02A'!$D16</f>
        <v>0</v>
      </c>
      <c r="BG16" s="51">
        <f t="shared" si="9"/>
        <v>0</v>
      </c>
      <c r="BH16" s="51">
        <f>BF$6*'02A'!$F16</f>
        <v>0</v>
      </c>
      <c r="BI16" s="51">
        <f>BF$6*'02A'!$G16</f>
        <v>0</v>
      </c>
      <c r="BJ16" s="51"/>
      <c r="BK16" s="51">
        <f>BL$6*'02A'!$C16</f>
        <v>0</v>
      </c>
      <c r="BL16" s="51">
        <f>BL$6*'02A'!$D16</f>
        <v>0</v>
      </c>
      <c r="BM16" s="51">
        <f t="shared" si="10"/>
        <v>0</v>
      </c>
      <c r="BN16" s="51">
        <f>BL$6*'02A'!$F16</f>
        <v>0</v>
      </c>
      <c r="BO16" s="51">
        <f>BL$6*'02A'!$G16</f>
        <v>0</v>
      </c>
      <c r="BP16" s="51"/>
      <c r="BQ16" s="51">
        <f>BR$6*'02A'!$C16</f>
        <v>0</v>
      </c>
      <c r="BR16" s="51">
        <f>BR$6*'02A'!$D16</f>
        <v>0</v>
      </c>
      <c r="BS16" s="51">
        <f t="shared" si="11"/>
        <v>0</v>
      </c>
      <c r="BT16" s="51">
        <f>BR$6*'02A'!$F16</f>
        <v>0</v>
      </c>
      <c r="BU16" s="51">
        <f>BR$6*'02A'!$G16</f>
        <v>0</v>
      </c>
      <c r="BV16" s="51"/>
      <c r="BW16" s="51">
        <f>BX$6*'02A'!$C16</f>
        <v>0</v>
      </c>
      <c r="BX16" s="51">
        <f>BX$6*'02A'!$D16</f>
        <v>0</v>
      </c>
      <c r="BY16" s="51">
        <f t="shared" si="12"/>
        <v>0</v>
      </c>
      <c r="BZ16" s="51">
        <f>BX$6*'02A'!$F16</f>
        <v>0</v>
      </c>
      <c r="CA16" s="51">
        <f>BX$6*'02A'!$G16</f>
        <v>0</v>
      </c>
      <c r="CB16" s="51"/>
      <c r="CC16" s="51">
        <f>CD$6*'02A'!$C16</f>
        <v>0</v>
      </c>
      <c r="CD16" s="51">
        <f>CD$6*'02A'!$D16</f>
        <v>0</v>
      </c>
      <c r="CE16" s="51">
        <f t="shared" si="13"/>
        <v>0</v>
      </c>
      <c r="CF16" s="51">
        <f>CD$6*'02A'!$F16</f>
        <v>0</v>
      </c>
      <c r="CG16" s="51">
        <f>CD$6*'02A'!$G16</f>
        <v>0</v>
      </c>
      <c r="CH16" s="51"/>
      <c r="CI16" s="51">
        <f>CJ$6*'02A'!$C16</f>
        <v>0</v>
      </c>
      <c r="CJ16" s="51">
        <f>CJ$6*'02A'!$D16</f>
        <v>0</v>
      </c>
      <c r="CK16" s="51">
        <f t="shared" si="14"/>
        <v>0</v>
      </c>
      <c r="CL16" s="51">
        <f>CJ$6*'02A'!$F16</f>
        <v>0</v>
      </c>
      <c r="CM16" s="51">
        <f>CJ$6*'02A'!$G16</f>
        <v>0</v>
      </c>
      <c r="CN16" s="51"/>
      <c r="CO16" s="51">
        <f>CP$6*'02A'!$C16</f>
        <v>0</v>
      </c>
      <c r="CP16" s="51">
        <f>CP$6*'02A'!$D16</f>
        <v>0</v>
      </c>
      <c r="CQ16" s="51">
        <f t="shared" si="15"/>
        <v>0</v>
      </c>
      <c r="CR16" s="51">
        <f>CP$6*'02A'!$F16</f>
        <v>0</v>
      </c>
      <c r="CS16" s="51">
        <f>CP$6*'02A'!$G16</f>
        <v>0</v>
      </c>
      <c r="CT16" s="51"/>
      <c r="CU16" s="51">
        <f>CV$6*'02A'!$C16</f>
        <v>0</v>
      </c>
      <c r="CV16" s="51">
        <f>CV$6*'02A'!$D16</f>
        <v>0</v>
      </c>
      <c r="CW16" s="51">
        <f t="shared" si="16"/>
        <v>0</v>
      </c>
      <c r="CX16" s="51">
        <f>CV$6*'02A'!$F16</f>
        <v>0</v>
      </c>
      <c r="CY16" s="51">
        <f>CV$6*'02A'!$G16</f>
        <v>0</v>
      </c>
      <c r="CZ16" s="51"/>
      <c r="DA16" s="51">
        <f>DB$6*'02A'!$C16</f>
        <v>0</v>
      </c>
      <c r="DB16" s="51">
        <f>DB$6*'02A'!$D16</f>
        <v>0</v>
      </c>
      <c r="DC16" s="51">
        <f t="shared" si="17"/>
        <v>0</v>
      </c>
      <c r="DD16" s="51">
        <f>DB$6*'02A'!$F16</f>
        <v>0</v>
      </c>
      <c r="DE16" s="51">
        <f>DB$6*'02A'!$G16</f>
        <v>0</v>
      </c>
      <c r="DF16" s="51"/>
      <c r="DG16" s="51">
        <f>DH$6*'02A'!$C16</f>
        <v>0</v>
      </c>
      <c r="DH16" s="51">
        <f>DH$6*'02A'!$D16</f>
        <v>0</v>
      </c>
      <c r="DI16" s="51">
        <f t="shared" si="18"/>
        <v>0</v>
      </c>
      <c r="DJ16" s="51">
        <f>DH$6*'02A'!$F16</f>
        <v>0</v>
      </c>
      <c r="DK16" s="51">
        <f>DH$6*'02A'!$G16</f>
        <v>0</v>
      </c>
      <c r="DL16" s="51"/>
      <c r="DM16" s="51">
        <f>DN$6*'02A'!$C16</f>
        <v>0</v>
      </c>
      <c r="DN16" s="51">
        <f>DN$6*'02A'!$D16</f>
        <v>0</v>
      </c>
      <c r="DO16" s="51">
        <f t="shared" si="19"/>
        <v>0</v>
      </c>
      <c r="DP16" s="51">
        <f>DN$6*'02A'!$F16</f>
        <v>0</v>
      </c>
      <c r="DQ16" s="51">
        <f>DN$6*'02A'!$G16</f>
        <v>0</v>
      </c>
      <c r="DR16" s="51"/>
      <c r="DS16" s="51">
        <f>DT$6*'02A'!$C16</f>
        <v>0</v>
      </c>
      <c r="DT16" s="51">
        <f>DT$6*'02A'!$D16</f>
        <v>0</v>
      </c>
      <c r="DU16" s="51">
        <f t="shared" si="20"/>
        <v>0</v>
      </c>
      <c r="DV16" s="51">
        <f>DT$6*'02A'!$F16</f>
        <v>0</v>
      </c>
      <c r="DW16" s="51">
        <f>DT$6*'02A'!$G16</f>
        <v>0</v>
      </c>
      <c r="DX16" s="51"/>
      <c r="DY16" s="51">
        <f>DZ$6*'02A'!$C16</f>
        <v>0</v>
      </c>
      <c r="DZ16" s="51">
        <f>DZ$6*'02A'!$D16</f>
        <v>0</v>
      </c>
      <c r="EA16" s="51">
        <f t="shared" si="21"/>
        <v>0</v>
      </c>
      <c r="EB16" s="51">
        <f>DZ$6*'02A'!$F16</f>
        <v>0</v>
      </c>
      <c r="EC16" s="51">
        <f>DZ$6*'02A'!$G16</f>
        <v>0</v>
      </c>
      <c r="ED16" s="51"/>
      <c r="EE16" s="51">
        <f>EF$6*'02A'!$C16</f>
        <v>0</v>
      </c>
      <c r="EF16" s="51">
        <f>EF$6*'02A'!$D16</f>
        <v>0</v>
      </c>
      <c r="EG16" s="51">
        <f t="shared" si="22"/>
        <v>0</v>
      </c>
      <c r="EH16" s="51">
        <f>EF$6*'02A'!$F16</f>
        <v>0</v>
      </c>
      <c r="EI16" s="51">
        <f>EF$6*'02A'!$G16</f>
        <v>0</v>
      </c>
      <c r="EJ16" s="51"/>
      <c r="EK16" s="51">
        <f>EL$6*'02A'!$C16</f>
        <v>0</v>
      </c>
      <c r="EL16" s="51">
        <f>EL$6*'02A'!$D16</f>
        <v>0</v>
      </c>
      <c r="EM16" s="51">
        <f t="shared" si="23"/>
        <v>0</v>
      </c>
      <c r="EN16" s="51">
        <f>EL$6*'02A'!$F16</f>
        <v>0</v>
      </c>
      <c r="EO16" s="51">
        <f>EL$6*'02A'!$G16</f>
        <v>0</v>
      </c>
      <c r="EP16" s="51"/>
      <c r="EQ16" s="51"/>
      <c r="ER16" s="51"/>
      <c r="ES16" s="51"/>
    </row>
    <row r="17" spans="1:149" ht="12">
      <c r="A17" s="2">
        <v>42826</v>
      </c>
      <c r="C17" s="51">
        <f>D$6*'02A'!$C17</f>
        <v>0</v>
      </c>
      <c r="D17" s="51">
        <f>D$6*'02A'!$D17</f>
        <v>0</v>
      </c>
      <c r="E17" s="51">
        <f t="shared" si="0"/>
        <v>0</v>
      </c>
      <c r="F17" s="51">
        <f>D$6*'02A'!$F17</f>
        <v>0</v>
      </c>
      <c r="G17" s="51">
        <f>D$6*'02A'!$G17</f>
        <v>0</v>
      </c>
      <c r="H17" s="51"/>
      <c r="I17" s="51">
        <f>J$6*'02A'!$C17</f>
        <v>0</v>
      </c>
      <c r="J17" s="51">
        <f>J$6*'02A'!$D17</f>
        <v>0</v>
      </c>
      <c r="K17" s="51">
        <f t="shared" si="1"/>
        <v>0</v>
      </c>
      <c r="L17" s="51">
        <f>J$6*'02A'!$F17</f>
        <v>0</v>
      </c>
      <c r="M17" s="51">
        <f>J$6*'02A'!$G17</f>
        <v>0</v>
      </c>
      <c r="N17" s="51"/>
      <c r="O17" s="51">
        <f>P$6*'02A'!$C17</f>
        <v>0</v>
      </c>
      <c r="P17" s="51">
        <f>P$6*'02A'!$D17</f>
        <v>0</v>
      </c>
      <c r="Q17" s="51">
        <f t="shared" si="2"/>
        <v>0</v>
      </c>
      <c r="R17" s="51">
        <f>P$6*'02A'!$F17</f>
        <v>0</v>
      </c>
      <c r="S17" s="51">
        <f>P$6*'02A'!$G17</f>
        <v>0</v>
      </c>
      <c r="T17" s="51"/>
      <c r="U17" s="51">
        <f>V$6*'02A'!$C17</f>
        <v>0</v>
      </c>
      <c r="V17" s="51">
        <f>V$6*'02A'!$D17</f>
        <v>0</v>
      </c>
      <c r="W17" s="51">
        <f t="shared" si="3"/>
        <v>0</v>
      </c>
      <c r="X17" s="51">
        <f>V$6*'02A'!$F17</f>
        <v>0</v>
      </c>
      <c r="Y17" s="51">
        <f>V$6*'02A'!$G17</f>
        <v>0</v>
      </c>
      <c r="Z17" s="51"/>
      <c r="AA17" s="51">
        <f>AB$6*'02A'!$C17</f>
        <v>0</v>
      </c>
      <c r="AB17" s="51">
        <f>AB$6*'02A'!$D17</f>
        <v>0</v>
      </c>
      <c r="AC17" s="51">
        <f t="shared" si="4"/>
        <v>0</v>
      </c>
      <c r="AD17" s="51">
        <f>AB$6*'02A'!$F17</f>
        <v>0</v>
      </c>
      <c r="AE17" s="51">
        <f>AB$6*'02A'!$G17</f>
        <v>0</v>
      </c>
      <c r="AF17" s="51"/>
      <c r="AG17" s="51">
        <f>AH$6*'02A'!$C17</f>
        <v>0</v>
      </c>
      <c r="AH17" s="51">
        <f>AH$6*'02A'!$D17</f>
        <v>0</v>
      </c>
      <c r="AI17" s="51">
        <f t="shared" si="5"/>
        <v>0</v>
      </c>
      <c r="AJ17" s="51">
        <f>AH$6*'02A'!$F17</f>
        <v>0</v>
      </c>
      <c r="AK17" s="51">
        <f>AH$6*'02A'!$G17</f>
        <v>0</v>
      </c>
      <c r="AL17" s="51"/>
      <c r="AM17" s="51">
        <f>AN$6*'02A'!$C17</f>
        <v>0</v>
      </c>
      <c r="AN17" s="51">
        <f>AN$6*'02A'!$D17</f>
        <v>0</v>
      </c>
      <c r="AO17" s="51">
        <f t="shared" si="6"/>
        <v>0</v>
      </c>
      <c r="AP17" s="51">
        <f>AN$6*'02A'!$F17</f>
        <v>0</v>
      </c>
      <c r="AQ17" s="51">
        <f>AN$6*'02A'!$G17</f>
        <v>0</v>
      </c>
      <c r="AR17" s="51"/>
      <c r="AS17" s="51">
        <f>AT$6*'02A'!$C17</f>
        <v>0</v>
      </c>
      <c r="AT17" s="51">
        <f>AT$6*'02A'!$D17</f>
        <v>0</v>
      </c>
      <c r="AU17" s="51">
        <f t="shared" si="7"/>
        <v>0</v>
      </c>
      <c r="AV17" s="51">
        <f>AT$6*'02A'!$F17</f>
        <v>0</v>
      </c>
      <c r="AW17" s="51">
        <f>AT$6*'02A'!$G17</f>
        <v>0</v>
      </c>
      <c r="AX17" s="51"/>
      <c r="AY17" s="51">
        <f>AZ$6*'02A'!$C17</f>
        <v>0</v>
      </c>
      <c r="AZ17" s="51">
        <f>AZ$6*'02A'!$D17</f>
        <v>0</v>
      </c>
      <c r="BA17" s="51">
        <f t="shared" si="8"/>
        <v>0</v>
      </c>
      <c r="BB17" s="51">
        <f>AZ$6*'02A'!$F17</f>
        <v>0</v>
      </c>
      <c r="BC17" s="51">
        <f>AZ$6*'02A'!$G17</f>
        <v>0</v>
      </c>
      <c r="BD17" s="51"/>
      <c r="BE17" s="51">
        <f>BF$6*'02A'!$C17</f>
        <v>0</v>
      </c>
      <c r="BF17" s="51">
        <f>BF$6*'02A'!$D17</f>
        <v>0</v>
      </c>
      <c r="BG17" s="51">
        <f t="shared" si="9"/>
        <v>0</v>
      </c>
      <c r="BH17" s="51">
        <f>BF$6*'02A'!$F17</f>
        <v>0</v>
      </c>
      <c r="BI17" s="51">
        <f>BF$6*'02A'!$G17</f>
        <v>0</v>
      </c>
      <c r="BJ17" s="51"/>
      <c r="BK17" s="51">
        <f>BL$6*'02A'!$C17</f>
        <v>0</v>
      </c>
      <c r="BL17" s="51">
        <f>BL$6*'02A'!$D17</f>
        <v>0</v>
      </c>
      <c r="BM17" s="51">
        <f t="shared" si="10"/>
        <v>0</v>
      </c>
      <c r="BN17" s="51">
        <f>BL$6*'02A'!$F17</f>
        <v>0</v>
      </c>
      <c r="BO17" s="51">
        <f>BL$6*'02A'!$G17</f>
        <v>0</v>
      </c>
      <c r="BP17" s="51"/>
      <c r="BQ17" s="51">
        <f>BR$6*'02A'!$C17</f>
        <v>0</v>
      </c>
      <c r="BR17" s="51">
        <f>BR$6*'02A'!$D17</f>
        <v>0</v>
      </c>
      <c r="BS17" s="51">
        <f t="shared" si="11"/>
        <v>0</v>
      </c>
      <c r="BT17" s="51">
        <f>BR$6*'02A'!$F17</f>
        <v>0</v>
      </c>
      <c r="BU17" s="51">
        <f>BR$6*'02A'!$G17</f>
        <v>0</v>
      </c>
      <c r="BV17" s="51"/>
      <c r="BW17" s="51">
        <f>BX$6*'02A'!$C17</f>
        <v>0</v>
      </c>
      <c r="BX17" s="51">
        <f>BX$6*'02A'!$D17</f>
        <v>0</v>
      </c>
      <c r="BY17" s="51">
        <f t="shared" si="12"/>
        <v>0</v>
      </c>
      <c r="BZ17" s="51">
        <f>BX$6*'02A'!$F17</f>
        <v>0</v>
      </c>
      <c r="CA17" s="51">
        <f>BX$6*'02A'!$G17</f>
        <v>0</v>
      </c>
      <c r="CB17" s="51"/>
      <c r="CC17" s="51">
        <f>CD$6*'02A'!$C17</f>
        <v>0</v>
      </c>
      <c r="CD17" s="51">
        <f>CD$6*'02A'!$D17</f>
        <v>0</v>
      </c>
      <c r="CE17" s="51">
        <f t="shared" si="13"/>
        <v>0</v>
      </c>
      <c r="CF17" s="51">
        <f>CD$6*'02A'!$F17</f>
        <v>0</v>
      </c>
      <c r="CG17" s="51">
        <f>CD$6*'02A'!$G17</f>
        <v>0</v>
      </c>
      <c r="CH17" s="51"/>
      <c r="CI17" s="51">
        <f>CJ$6*'02A'!$C17</f>
        <v>0</v>
      </c>
      <c r="CJ17" s="51">
        <f>CJ$6*'02A'!$D17</f>
        <v>0</v>
      </c>
      <c r="CK17" s="51">
        <f t="shared" si="14"/>
        <v>0</v>
      </c>
      <c r="CL17" s="51">
        <f>CJ$6*'02A'!$F17</f>
        <v>0</v>
      </c>
      <c r="CM17" s="51">
        <f>CJ$6*'02A'!$G17</f>
        <v>0</v>
      </c>
      <c r="CN17" s="51"/>
      <c r="CO17" s="51">
        <f>CP$6*'02A'!$C17</f>
        <v>0</v>
      </c>
      <c r="CP17" s="51">
        <f>CP$6*'02A'!$D17</f>
        <v>0</v>
      </c>
      <c r="CQ17" s="51">
        <f t="shared" si="15"/>
        <v>0</v>
      </c>
      <c r="CR17" s="51">
        <f>CP$6*'02A'!$F17</f>
        <v>0</v>
      </c>
      <c r="CS17" s="51">
        <f>CP$6*'02A'!$G17</f>
        <v>0</v>
      </c>
      <c r="CT17" s="51"/>
      <c r="CU17" s="51">
        <f>CV$6*'02A'!$C17</f>
        <v>0</v>
      </c>
      <c r="CV17" s="51">
        <f>CV$6*'02A'!$D17</f>
        <v>0</v>
      </c>
      <c r="CW17" s="51">
        <f t="shared" si="16"/>
        <v>0</v>
      </c>
      <c r="CX17" s="51">
        <f>CV$6*'02A'!$F17</f>
        <v>0</v>
      </c>
      <c r="CY17" s="51">
        <f>CV$6*'02A'!$G17</f>
        <v>0</v>
      </c>
      <c r="CZ17" s="51"/>
      <c r="DA17" s="51">
        <f>DB$6*'02A'!$C17</f>
        <v>0</v>
      </c>
      <c r="DB17" s="51">
        <f>DB$6*'02A'!$D17</f>
        <v>0</v>
      </c>
      <c r="DC17" s="51">
        <f t="shared" si="17"/>
        <v>0</v>
      </c>
      <c r="DD17" s="51">
        <f>DB$6*'02A'!$F17</f>
        <v>0</v>
      </c>
      <c r="DE17" s="51">
        <f>DB$6*'02A'!$G17</f>
        <v>0</v>
      </c>
      <c r="DF17" s="51"/>
      <c r="DG17" s="51">
        <f>DH$6*'02A'!$C17</f>
        <v>0</v>
      </c>
      <c r="DH17" s="51">
        <f>DH$6*'02A'!$D17</f>
        <v>0</v>
      </c>
      <c r="DI17" s="51">
        <f t="shared" si="18"/>
        <v>0</v>
      </c>
      <c r="DJ17" s="51">
        <f>DH$6*'02A'!$F17</f>
        <v>0</v>
      </c>
      <c r="DK17" s="51">
        <f>DH$6*'02A'!$G17</f>
        <v>0</v>
      </c>
      <c r="DL17" s="51"/>
      <c r="DM17" s="51">
        <f>DN$6*'02A'!$C17</f>
        <v>0</v>
      </c>
      <c r="DN17" s="51">
        <f>DN$6*'02A'!$D17</f>
        <v>0</v>
      </c>
      <c r="DO17" s="51">
        <f t="shared" si="19"/>
        <v>0</v>
      </c>
      <c r="DP17" s="51">
        <f>DN$6*'02A'!$F17</f>
        <v>0</v>
      </c>
      <c r="DQ17" s="51">
        <f>DN$6*'02A'!$G17</f>
        <v>0</v>
      </c>
      <c r="DR17" s="51"/>
      <c r="DS17" s="51">
        <f>DT$6*'02A'!$C17</f>
        <v>0</v>
      </c>
      <c r="DT17" s="51">
        <f>DT$6*'02A'!$D17</f>
        <v>0</v>
      </c>
      <c r="DU17" s="51">
        <f t="shared" si="20"/>
        <v>0</v>
      </c>
      <c r="DV17" s="51">
        <f>DT$6*'02A'!$F17</f>
        <v>0</v>
      </c>
      <c r="DW17" s="51">
        <f>DT$6*'02A'!$G17</f>
        <v>0</v>
      </c>
      <c r="DX17" s="51"/>
      <c r="DY17" s="51">
        <f>DZ$6*'02A'!$C17</f>
        <v>0</v>
      </c>
      <c r="DZ17" s="51">
        <f>DZ$6*'02A'!$D17</f>
        <v>0</v>
      </c>
      <c r="EA17" s="51">
        <f t="shared" si="21"/>
        <v>0</v>
      </c>
      <c r="EB17" s="51">
        <f>DZ$6*'02A'!$F17</f>
        <v>0</v>
      </c>
      <c r="EC17" s="51">
        <f>DZ$6*'02A'!$G17</f>
        <v>0</v>
      </c>
      <c r="ED17" s="51"/>
      <c r="EE17" s="51">
        <f>EF$6*'02A'!$C17</f>
        <v>0</v>
      </c>
      <c r="EF17" s="51">
        <f>EF$6*'02A'!$D17</f>
        <v>0</v>
      </c>
      <c r="EG17" s="51">
        <f t="shared" si="22"/>
        <v>0</v>
      </c>
      <c r="EH17" s="51">
        <f>EF$6*'02A'!$F17</f>
        <v>0</v>
      </c>
      <c r="EI17" s="51">
        <f>EF$6*'02A'!$G17</f>
        <v>0</v>
      </c>
      <c r="EJ17" s="51"/>
      <c r="EK17" s="51">
        <f>EL$6*'02A'!$C17</f>
        <v>0</v>
      </c>
      <c r="EL17" s="51">
        <f>EL$6*'02A'!$D17</f>
        <v>0</v>
      </c>
      <c r="EM17" s="51">
        <f t="shared" si="23"/>
        <v>0</v>
      </c>
      <c r="EN17" s="51">
        <f>EL$6*'02A'!$F17</f>
        <v>0</v>
      </c>
      <c r="EO17" s="51">
        <f>EL$6*'02A'!$G17</f>
        <v>0</v>
      </c>
      <c r="EP17" s="51"/>
      <c r="EQ17" s="51"/>
      <c r="ER17" s="51"/>
      <c r="ES17" s="51"/>
    </row>
    <row r="18" spans="1:149" ht="12">
      <c r="A18" s="2">
        <v>43009</v>
      </c>
      <c r="C18" s="51">
        <f>D$6*'02A'!$C18</f>
        <v>0</v>
      </c>
      <c r="D18" s="51">
        <f>D$6*'02A'!$D18</f>
        <v>0</v>
      </c>
      <c r="E18" s="51">
        <f t="shared" si="0"/>
        <v>0</v>
      </c>
      <c r="F18" s="51">
        <f>D$6*'02A'!$F18</f>
        <v>0</v>
      </c>
      <c r="G18" s="51">
        <f>D$6*'02A'!$G18</f>
        <v>0</v>
      </c>
      <c r="H18" s="51"/>
      <c r="I18" s="51">
        <f>J$6*'02A'!$C18</f>
        <v>0</v>
      </c>
      <c r="J18" s="51">
        <f>J$6*'02A'!$D18</f>
        <v>0</v>
      </c>
      <c r="K18" s="51">
        <f t="shared" si="1"/>
        <v>0</v>
      </c>
      <c r="L18" s="51">
        <f>J$6*'02A'!$F18</f>
        <v>0</v>
      </c>
      <c r="M18" s="51">
        <f>J$6*'02A'!$G18</f>
        <v>0</v>
      </c>
      <c r="N18" s="51"/>
      <c r="O18" s="51">
        <f>P$6*'02A'!$C18</f>
        <v>0</v>
      </c>
      <c r="P18" s="51">
        <f>P$6*'02A'!$D18</f>
        <v>0</v>
      </c>
      <c r="Q18" s="51">
        <f t="shared" si="2"/>
        <v>0</v>
      </c>
      <c r="R18" s="51">
        <f>P$6*'02A'!$F18</f>
        <v>0</v>
      </c>
      <c r="S18" s="51">
        <f>P$6*'02A'!$G18</f>
        <v>0</v>
      </c>
      <c r="T18" s="51"/>
      <c r="U18" s="51">
        <f>V$6*'02A'!$C18</f>
        <v>0</v>
      </c>
      <c r="V18" s="51">
        <f>V$6*'02A'!$D18</f>
        <v>0</v>
      </c>
      <c r="W18" s="51">
        <f t="shared" si="3"/>
        <v>0</v>
      </c>
      <c r="X18" s="51">
        <f>V$6*'02A'!$F18</f>
        <v>0</v>
      </c>
      <c r="Y18" s="51">
        <f>V$6*'02A'!$G18</f>
        <v>0</v>
      </c>
      <c r="Z18" s="51"/>
      <c r="AA18" s="51">
        <f>AB$6*'02A'!$C18</f>
        <v>0</v>
      </c>
      <c r="AB18" s="51">
        <f>AB$6*'02A'!$D18</f>
        <v>0</v>
      </c>
      <c r="AC18" s="51">
        <f t="shared" si="4"/>
        <v>0</v>
      </c>
      <c r="AD18" s="51">
        <f>AB$6*'02A'!$F18</f>
        <v>0</v>
      </c>
      <c r="AE18" s="51">
        <f>AB$6*'02A'!$G18</f>
        <v>0</v>
      </c>
      <c r="AF18" s="51"/>
      <c r="AG18" s="51">
        <f>AH$6*'02A'!$C18</f>
        <v>0</v>
      </c>
      <c r="AH18" s="51">
        <f>AH$6*'02A'!$D18</f>
        <v>0</v>
      </c>
      <c r="AI18" s="51">
        <f t="shared" si="5"/>
        <v>0</v>
      </c>
      <c r="AJ18" s="51">
        <f>AH$6*'02A'!$F18</f>
        <v>0</v>
      </c>
      <c r="AK18" s="51">
        <f>AH$6*'02A'!$G18</f>
        <v>0</v>
      </c>
      <c r="AL18" s="51"/>
      <c r="AM18" s="51">
        <f>AN$6*'02A'!$C18</f>
        <v>0</v>
      </c>
      <c r="AN18" s="51">
        <f>AN$6*'02A'!$D18</f>
        <v>0</v>
      </c>
      <c r="AO18" s="51">
        <f t="shared" si="6"/>
        <v>0</v>
      </c>
      <c r="AP18" s="51">
        <f>AN$6*'02A'!$F18</f>
        <v>0</v>
      </c>
      <c r="AQ18" s="51">
        <f>AN$6*'02A'!$G18</f>
        <v>0</v>
      </c>
      <c r="AR18" s="51"/>
      <c r="AS18" s="51">
        <f>AT$6*'02A'!$C18</f>
        <v>0</v>
      </c>
      <c r="AT18" s="51">
        <f>AT$6*'02A'!$D18</f>
        <v>0</v>
      </c>
      <c r="AU18" s="51">
        <f t="shared" si="7"/>
        <v>0</v>
      </c>
      <c r="AV18" s="51">
        <f>AT$6*'02A'!$F18</f>
        <v>0</v>
      </c>
      <c r="AW18" s="51">
        <f>AT$6*'02A'!$G18</f>
        <v>0</v>
      </c>
      <c r="AX18" s="51"/>
      <c r="AY18" s="51">
        <f>AZ$6*'02A'!$C18</f>
        <v>0</v>
      </c>
      <c r="AZ18" s="51">
        <f>AZ$6*'02A'!$D18</f>
        <v>0</v>
      </c>
      <c r="BA18" s="51">
        <f t="shared" si="8"/>
        <v>0</v>
      </c>
      <c r="BB18" s="51">
        <f>AZ$6*'02A'!$F18</f>
        <v>0</v>
      </c>
      <c r="BC18" s="51">
        <f>AZ$6*'02A'!$G18</f>
        <v>0</v>
      </c>
      <c r="BD18" s="51"/>
      <c r="BE18" s="51">
        <f>BF$6*'02A'!$C18</f>
        <v>0</v>
      </c>
      <c r="BF18" s="51">
        <f>BF$6*'02A'!$D18</f>
        <v>0</v>
      </c>
      <c r="BG18" s="51">
        <f t="shared" si="9"/>
        <v>0</v>
      </c>
      <c r="BH18" s="51">
        <f>BF$6*'02A'!$F18</f>
        <v>0</v>
      </c>
      <c r="BI18" s="51">
        <f>BF$6*'02A'!$G18</f>
        <v>0</v>
      </c>
      <c r="BJ18" s="51"/>
      <c r="BK18" s="51">
        <f>BL$6*'02A'!$C18</f>
        <v>0</v>
      </c>
      <c r="BL18" s="51">
        <f>BL$6*'02A'!$D18</f>
        <v>0</v>
      </c>
      <c r="BM18" s="51">
        <f t="shared" si="10"/>
        <v>0</v>
      </c>
      <c r="BN18" s="51">
        <f>BL$6*'02A'!$F18</f>
        <v>0</v>
      </c>
      <c r="BO18" s="51">
        <f>BL$6*'02A'!$G18</f>
        <v>0</v>
      </c>
      <c r="BP18" s="51"/>
      <c r="BQ18" s="51">
        <f>BR$6*'02A'!$C18</f>
        <v>0</v>
      </c>
      <c r="BR18" s="51">
        <f>BR$6*'02A'!$D18</f>
        <v>0</v>
      </c>
      <c r="BS18" s="51">
        <f t="shared" si="11"/>
        <v>0</v>
      </c>
      <c r="BT18" s="51">
        <f>BR$6*'02A'!$F18</f>
        <v>0</v>
      </c>
      <c r="BU18" s="51">
        <f>BR$6*'02A'!$G18</f>
        <v>0</v>
      </c>
      <c r="BV18" s="51"/>
      <c r="BW18" s="51">
        <f>BX$6*'02A'!$C18</f>
        <v>0</v>
      </c>
      <c r="BX18" s="51">
        <f>BX$6*'02A'!$D18</f>
        <v>0</v>
      </c>
      <c r="BY18" s="51">
        <f t="shared" si="12"/>
        <v>0</v>
      </c>
      <c r="BZ18" s="51">
        <f>BX$6*'02A'!$F18</f>
        <v>0</v>
      </c>
      <c r="CA18" s="51">
        <f>BX$6*'02A'!$G18</f>
        <v>0</v>
      </c>
      <c r="CB18" s="51"/>
      <c r="CC18" s="51">
        <f>CD$6*'02A'!$C18</f>
        <v>0</v>
      </c>
      <c r="CD18" s="51">
        <f>CD$6*'02A'!$D18</f>
        <v>0</v>
      </c>
      <c r="CE18" s="51">
        <f t="shared" si="13"/>
        <v>0</v>
      </c>
      <c r="CF18" s="51">
        <f>CD$6*'02A'!$F18</f>
        <v>0</v>
      </c>
      <c r="CG18" s="51">
        <f>CD$6*'02A'!$G18</f>
        <v>0</v>
      </c>
      <c r="CH18" s="51"/>
      <c r="CI18" s="51">
        <f>CJ$6*'02A'!$C18</f>
        <v>0</v>
      </c>
      <c r="CJ18" s="51">
        <f>CJ$6*'02A'!$D18</f>
        <v>0</v>
      </c>
      <c r="CK18" s="51">
        <f t="shared" si="14"/>
        <v>0</v>
      </c>
      <c r="CL18" s="51">
        <f>CJ$6*'02A'!$F18</f>
        <v>0</v>
      </c>
      <c r="CM18" s="51">
        <f>CJ$6*'02A'!$G18</f>
        <v>0</v>
      </c>
      <c r="CN18" s="51"/>
      <c r="CO18" s="51">
        <f>CP$6*'02A'!$C18</f>
        <v>0</v>
      </c>
      <c r="CP18" s="51">
        <f>CP$6*'02A'!$D18</f>
        <v>0</v>
      </c>
      <c r="CQ18" s="51">
        <f t="shared" si="15"/>
        <v>0</v>
      </c>
      <c r="CR18" s="51">
        <f>CP$6*'02A'!$F18</f>
        <v>0</v>
      </c>
      <c r="CS18" s="51">
        <f>CP$6*'02A'!$G18</f>
        <v>0</v>
      </c>
      <c r="CT18" s="51"/>
      <c r="CU18" s="51">
        <f>CV$6*'02A'!$C18</f>
        <v>0</v>
      </c>
      <c r="CV18" s="51">
        <f>CV$6*'02A'!$D18</f>
        <v>0</v>
      </c>
      <c r="CW18" s="51">
        <f t="shared" si="16"/>
        <v>0</v>
      </c>
      <c r="CX18" s="51">
        <f>CV$6*'02A'!$F18</f>
        <v>0</v>
      </c>
      <c r="CY18" s="51">
        <f>CV$6*'02A'!$G18</f>
        <v>0</v>
      </c>
      <c r="CZ18" s="51"/>
      <c r="DA18" s="51">
        <f>DB$6*'02A'!$C18</f>
        <v>0</v>
      </c>
      <c r="DB18" s="51">
        <f>DB$6*'02A'!$D18</f>
        <v>0</v>
      </c>
      <c r="DC18" s="51">
        <f t="shared" si="17"/>
        <v>0</v>
      </c>
      <c r="DD18" s="51">
        <f>DB$6*'02A'!$F18</f>
        <v>0</v>
      </c>
      <c r="DE18" s="51">
        <f>DB$6*'02A'!$G18</f>
        <v>0</v>
      </c>
      <c r="DF18" s="51"/>
      <c r="DG18" s="51">
        <f>DH$6*'02A'!$C18</f>
        <v>0</v>
      </c>
      <c r="DH18" s="51">
        <f>DH$6*'02A'!$D18</f>
        <v>0</v>
      </c>
      <c r="DI18" s="51">
        <f t="shared" si="18"/>
        <v>0</v>
      </c>
      <c r="DJ18" s="51">
        <f>DH$6*'02A'!$F18</f>
        <v>0</v>
      </c>
      <c r="DK18" s="51">
        <f>DH$6*'02A'!$G18</f>
        <v>0</v>
      </c>
      <c r="DL18" s="51"/>
      <c r="DM18" s="51">
        <f>DN$6*'02A'!$C18</f>
        <v>0</v>
      </c>
      <c r="DN18" s="51">
        <f>DN$6*'02A'!$D18</f>
        <v>0</v>
      </c>
      <c r="DO18" s="51">
        <f t="shared" si="19"/>
        <v>0</v>
      </c>
      <c r="DP18" s="51">
        <f>DN$6*'02A'!$F18</f>
        <v>0</v>
      </c>
      <c r="DQ18" s="51">
        <f>DN$6*'02A'!$G18</f>
        <v>0</v>
      </c>
      <c r="DR18" s="51"/>
      <c r="DS18" s="51">
        <f>DT$6*'02A'!$C18</f>
        <v>0</v>
      </c>
      <c r="DT18" s="51">
        <f>DT$6*'02A'!$D18</f>
        <v>0</v>
      </c>
      <c r="DU18" s="51">
        <f t="shared" si="20"/>
        <v>0</v>
      </c>
      <c r="DV18" s="51">
        <f>DT$6*'02A'!$F18</f>
        <v>0</v>
      </c>
      <c r="DW18" s="51">
        <f>DT$6*'02A'!$G18</f>
        <v>0</v>
      </c>
      <c r="DX18" s="51"/>
      <c r="DY18" s="51">
        <f>DZ$6*'02A'!$C18</f>
        <v>0</v>
      </c>
      <c r="DZ18" s="51">
        <f>DZ$6*'02A'!$D18</f>
        <v>0</v>
      </c>
      <c r="EA18" s="51">
        <f t="shared" si="21"/>
        <v>0</v>
      </c>
      <c r="EB18" s="51">
        <f>DZ$6*'02A'!$F18</f>
        <v>0</v>
      </c>
      <c r="EC18" s="51">
        <f>DZ$6*'02A'!$G18</f>
        <v>0</v>
      </c>
      <c r="ED18" s="51"/>
      <c r="EE18" s="51">
        <f>EF$6*'02A'!$C18</f>
        <v>0</v>
      </c>
      <c r="EF18" s="51">
        <f>EF$6*'02A'!$D18</f>
        <v>0</v>
      </c>
      <c r="EG18" s="51">
        <f t="shared" si="22"/>
        <v>0</v>
      </c>
      <c r="EH18" s="51">
        <f>EF$6*'02A'!$F18</f>
        <v>0</v>
      </c>
      <c r="EI18" s="51">
        <f>EF$6*'02A'!$G18</f>
        <v>0</v>
      </c>
      <c r="EJ18" s="51"/>
      <c r="EK18" s="51">
        <f>EL$6*'02A'!$C18</f>
        <v>0</v>
      </c>
      <c r="EL18" s="51">
        <f>EL$6*'02A'!$D18</f>
        <v>0</v>
      </c>
      <c r="EM18" s="51">
        <f t="shared" si="23"/>
        <v>0</v>
      </c>
      <c r="EN18" s="51">
        <f>EL$6*'02A'!$F18</f>
        <v>0</v>
      </c>
      <c r="EO18" s="51">
        <f>EL$6*'02A'!$G18</f>
        <v>0</v>
      </c>
      <c r="EP18" s="51"/>
      <c r="EQ18" s="51"/>
      <c r="ER18" s="51"/>
      <c r="ES18" s="51"/>
    </row>
    <row r="19" spans="1:149" ht="12">
      <c r="A19" s="34">
        <v>43191</v>
      </c>
      <c r="C19" s="51">
        <f>D$6*'02A'!$C19</f>
        <v>0</v>
      </c>
      <c r="D19" s="51">
        <f>D$6*'02A'!$D19</f>
        <v>0</v>
      </c>
      <c r="E19" s="51">
        <f t="shared" si="0"/>
        <v>0</v>
      </c>
      <c r="F19" s="51">
        <f>D$6*'02A'!$F19</f>
        <v>0</v>
      </c>
      <c r="G19" s="51">
        <f>D$6*'02A'!$G19</f>
        <v>0</v>
      </c>
      <c r="H19" s="52"/>
      <c r="I19" s="51">
        <f>J$6*'02A'!$C19</f>
        <v>0</v>
      </c>
      <c r="J19" s="51">
        <f>J$6*'02A'!$D19</f>
        <v>0</v>
      </c>
      <c r="K19" s="51">
        <f t="shared" si="1"/>
        <v>0</v>
      </c>
      <c r="L19" s="51">
        <f>J$6*'02A'!$F19</f>
        <v>0</v>
      </c>
      <c r="M19" s="51">
        <f>J$6*'02A'!$G19</f>
        <v>0</v>
      </c>
      <c r="N19" s="52"/>
      <c r="O19" s="51">
        <f>P$6*'02A'!$C19</f>
        <v>0</v>
      </c>
      <c r="P19" s="51">
        <f>P$6*'02A'!$D19</f>
        <v>0</v>
      </c>
      <c r="Q19" s="51">
        <f t="shared" si="2"/>
        <v>0</v>
      </c>
      <c r="R19" s="51">
        <f>P$6*'02A'!$F19</f>
        <v>0</v>
      </c>
      <c r="S19" s="51">
        <f>P$6*'02A'!$G19</f>
        <v>0</v>
      </c>
      <c r="T19" s="52"/>
      <c r="U19" s="51">
        <f>V$6*'02A'!$C19</f>
        <v>0</v>
      </c>
      <c r="V19" s="51">
        <f>V$6*'02A'!$D19</f>
        <v>0</v>
      </c>
      <c r="W19" s="51">
        <f t="shared" si="3"/>
        <v>0</v>
      </c>
      <c r="X19" s="51">
        <f>V$6*'02A'!$F19</f>
        <v>0</v>
      </c>
      <c r="Y19" s="51">
        <f>V$6*'02A'!$G19</f>
        <v>0</v>
      </c>
      <c r="Z19" s="52"/>
      <c r="AA19" s="51">
        <f>AB$6*'02A'!$C19</f>
        <v>0</v>
      </c>
      <c r="AB19" s="51">
        <f>AB$6*'02A'!$D19</f>
        <v>0</v>
      </c>
      <c r="AC19" s="51">
        <f t="shared" si="4"/>
        <v>0</v>
      </c>
      <c r="AD19" s="51">
        <f>AB$6*'02A'!$F19</f>
        <v>0</v>
      </c>
      <c r="AE19" s="51">
        <f>AB$6*'02A'!$G19</f>
        <v>0</v>
      </c>
      <c r="AF19" s="52"/>
      <c r="AG19" s="51">
        <f>AH$6*'02A'!$C19</f>
        <v>0</v>
      </c>
      <c r="AH19" s="51">
        <f>AH$6*'02A'!$D19</f>
        <v>0</v>
      </c>
      <c r="AI19" s="51">
        <f t="shared" si="5"/>
        <v>0</v>
      </c>
      <c r="AJ19" s="51">
        <f>AH$6*'02A'!$F19</f>
        <v>0</v>
      </c>
      <c r="AK19" s="51">
        <f>AH$6*'02A'!$G19</f>
        <v>0</v>
      </c>
      <c r="AL19" s="52"/>
      <c r="AM19" s="51">
        <f>AN$6*'02A'!$C19</f>
        <v>0</v>
      </c>
      <c r="AN19" s="51">
        <f>AN$6*'02A'!$D19</f>
        <v>0</v>
      </c>
      <c r="AO19" s="51">
        <f t="shared" si="6"/>
        <v>0</v>
      </c>
      <c r="AP19" s="51">
        <f>AN$6*'02A'!$F19</f>
        <v>0</v>
      </c>
      <c r="AQ19" s="51">
        <f>AN$6*'02A'!$G19</f>
        <v>0</v>
      </c>
      <c r="AR19" s="52"/>
      <c r="AS19" s="51">
        <f>AT$6*'02A'!$C19</f>
        <v>0</v>
      </c>
      <c r="AT19" s="51">
        <f>AT$6*'02A'!$D19</f>
        <v>0</v>
      </c>
      <c r="AU19" s="51">
        <f t="shared" si="7"/>
        <v>0</v>
      </c>
      <c r="AV19" s="51">
        <f>AT$6*'02A'!$F19</f>
        <v>0</v>
      </c>
      <c r="AW19" s="51">
        <f>AT$6*'02A'!$G19</f>
        <v>0</v>
      </c>
      <c r="AX19" s="52"/>
      <c r="AY19" s="51">
        <f>AZ$6*'02A'!$C19</f>
        <v>0</v>
      </c>
      <c r="AZ19" s="51">
        <f>AZ$6*'02A'!$D19</f>
        <v>0</v>
      </c>
      <c r="BA19" s="51">
        <f t="shared" si="8"/>
        <v>0</v>
      </c>
      <c r="BB19" s="51">
        <f>AZ$6*'02A'!$F19</f>
        <v>0</v>
      </c>
      <c r="BC19" s="51">
        <f>AZ$6*'02A'!$G19</f>
        <v>0</v>
      </c>
      <c r="BD19" s="52"/>
      <c r="BE19" s="51">
        <f>BF$6*'02A'!$C19</f>
        <v>0</v>
      </c>
      <c r="BF19" s="51">
        <f>BF$6*'02A'!$D19</f>
        <v>0</v>
      </c>
      <c r="BG19" s="51">
        <f t="shared" si="9"/>
        <v>0</v>
      </c>
      <c r="BH19" s="51">
        <f>BF$6*'02A'!$F19</f>
        <v>0</v>
      </c>
      <c r="BI19" s="51">
        <f>BF$6*'02A'!$G19</f>
        <v>0</v>
      </c>
      <c r="BJ19" s="52"/>
      <c r="BK19" s="51">
        <f>BL$6*'02A'!$C19</f>
        <v>0</v>
      </c>
      <c r="BL19" s="51">
        <f>BL$6*'02A'!$D19</f>
        <v>0</v>
      </c>
      <c r="BM19" s="51">
        <f t="shared" si="10"/>
        <v>0</v>
      </c>
      <c r="BN19" s="51">
        <f>BL$6*'02A'!$F19</f>
        <v>0</v>
      </c>
      <c r="BO19" s="51">
        <f>BL$6*'02A'!$G19</f>
        <v>0</v>
      </c>
      <c r="BP19" s="51"/>
      <c r="BQ19" s="51">
        <f>BR$6*'02A'!$C19</f>
        <v>0</v>
      </c>
      <c r="BR19" s="51">
        <f>BR$6*'02A'!$D19</f>
        <v>0</v>
      </c>
      <c r="BS19" s="51">
        <f t="shared" si="11"/>
        <v>0</v>
      </c>
      <c r="BT19" s="51">
        <f>BR$6*'02A'!$F19</f>
        <v>0</v>
      </c>
      <c r="BU19" s="51">
        <f>BR$6*'02A'!$G19</f>
        <v>0</v>
      </c>
      <c r="BV19" s="52"/>
      <c r="BW19" s="51">
        <f>BX$6*'02A'!$C19</f>
        <v>0</v>
      </c>
      <c r="BX19" s="51">
        <f>BX$6*'02A'!$D19</f>
        <v>0</v>
      </c>
      <c r="BY19" s="51">
        <f t="shared" si="12"/>
        <v>0</v>
      </c>
      <c r="BZ19" s="51">
        <f>BX$6*'02A'!$F19</f>
        <v>0</v>
      </c>
      <c r="CA19" s="51">
        <f>BX$6*'02A'!$G19</f>
        <v>0</v>
      </c>
      <c r="CB19" s="52"/>
      <c r="CC19" s="51">
        <f>CD$6*'02A'!$C19</f>
        <v>0</v>
      </c>
      <c r="CD19" s="51">
        <f>CD$6*'02A'!$D19</f>
        <v>0</v>
      </c>
      <c r="CE19" s="51">
        <f t="shared" si="13"/>
        <v>0</v>
      </c>
      <c r="CF19" s="51">
        <f>CD$6*'02A'!$F19</f>
        <v>0</v>
      </c>
      <c r="CG19" s="51">
        <f>CD$6*'02A'!$G19</f>
        <v>0</v>
      </c>
      <c r="CH19" s="52"/>
      <c r="CI19" s="51">
        <f>CJ$6*'02A'!$C19</f>
        <v>0</v>
      </c>
      <c r="CJ19" s="51">
        <f>CJ$6*'02A'!$D19</f>
        <v>0</v>
      </c>
      <c r="CK19" s="51">
        <f t="shared" si="14"/>
        <v>0</v>
      </c>
      <c r="CL19" s="51">
        <f>CJ$6*'02A'!$F19</f>
        <v>0</v>
      </c>
      <c r="CM19" s="51">
        <f>CJ$6*'02A'!$G19</f>
        <v>0</v>
      </c>
      <c r="CN19" s="52"/>
      <c r="CO19" s="51">
        <f>CP$6*'02A'!$C19</f>
        <v>0</v>
      </c>
      <c r="CP19" s="51">
        <f>CP$6*'02A'!$D19</f>
        <v>0</v>
      </c>
      <c r="CQ19" s="51">
        <f t="shared" si="15"/>
        <v>0</v>
      </c>
      <c r="CR19" s="51">
        <f>CP$6*'02A'!$F19</f>
        <v>0</v>
      </c>
      <c r="CS19" s="51">
        <f>CP$6*'02A'!$G19</f>
        <v>0</v>
      </c>
      <c r="CT19" s="52"/>
      <c r="CU19" s="51">
        <f>CV$6*'02A'!$C19</f>
        <v>0</v>
      </c>
      <c r="CV19" s="51">
        <f>CV$6*'02A'!$D19</f>
        <v>0</v>
      </c>
      <c r="CW19" s="51">
        <f t="shared" si="16"/>
        <v>0</v>
      </c>
      <c r="CX19" s="51">
        <f>CV$6*'02A'!$F19</f>
        <v>0</v>
      </c>
      <c r="CY19" s="51">
        <f>CV$6*'02A'!$G19</f>
        <v>0</v>
      </c>
      <c r="CZ19" s="52"/>
      <c r="DA19" s="51">
        <f>DB$6*'02A'!$C19</f>
        <v>0</v>
      </c>
      <c r="DB19" s="51">
        <f>DB$6*'02A'!$D19</f>
        <v>0</v>
      </c>
      <c r="DC19" s="51">
        <f t="shared" si="17"/>
        <v>0</v>
      </c>
      <c r="DD19" s="51">
        <f>DB$6*'02A'!$F19</f>
        <v>0</v>
      </c>
      <c r="DE19" s="51">
        <f>DB$6*'02A'!$G19</f>
        <v>0</v>
      </c>
      <c r="DF19" s="52"/>
      <c r="DG19" s="51">
        <f>DH$6*'02A'!$C19</f>
        <v>0</v>
      </c>
      <c r="DH19" s="51">
        <f>DH$6*'02A'!$D19</f>
        <v>0</v>
      </c>
      <c r="DI19" s="51">
        <f t="shared" si="18"/>
        <v>0</v>
      </c>
      <c r="DJ19" s="51">
        <f>DH$6*'02A'!$F19</f>
        <v>0</v>
      </c>
      <c r="DK19" s="51">
        <f>DH$6*'02A'!$G19</f>
        <v>0</v>
      </c>
      <c r="DL19" s="52"/>
      <c r="DM19" s="51">
        <f>DN$6*'02A'!$C19</f>
        <v>0</v>
      </c>
      <c r="DN19" s="51">
        <f>DN$6*'02A'!$D19</f>
        <v>0</v>
      </c>
      <c r="DO19" s="51">
        <f t="shared" si="19"/>
        <v>0</v>
      </c>
      <c r="DP19" s="51">
        <f>DN$6*'02A'!$F19</f>
        <v>0</v>
      </c>
      <c r="DQ19" s="51">
        <f>DN$6*'02A'!$G19</f>
        <v>0</v>
      </c>
      <c r="DR19" s="52"/>
      <c r="DS19" s="51">
        <f>DT$6*'02A'!$C19</f>
        <v>0</v>
      </c>
      <c r="DT19" s="51">
        <f>DT$6*'02A'!$D19</f>
        <v>0</v>
      </c>
      <c r="DU19" s="51">
        <f t="shared" si="20"/>
        <v>0</v>
      </c>
      <c r="DV19" s="51">
        <f>DT$6*'02A'!$F19</f>
        <v>0</v>
      </c>
      <c r="DW19" s="51">
        <f>DT$6*'02A'!$G19</f>
        <v>0</v>
      </c>
      <c r="DX19" s="52"/>
      <c r="DY19" s="51">
        <f>DZ$6*'02A'!$C19</f>
        <v>0</v>
      </c>
      <c r="DZ19" s="51">
        <f>DZ$6*'02A'!$D19</f>
        <v>0</v>
      </c>
      <c r="EA19" s="51">
        <f t="shared" si="21"/>
        <v>0</v>
      </c>
      <c r="EB19" s="51">
        <f>DZ$6*'02A'!$F19</f>
        <v>0</v>
      </c>
      <c r="EC19" s="51">
        <f>DZ$6*'02A'!$G19</f>
        <v>0</v>
      </c>
      <c r="ED19" s="52"/>
      <c r="EE19" s="51">
        <f>EF$6*'02A'!$C19</f>
        <v>0</v>
      </c>
      <c r="EF19" s="51">
        <f>EF$6*'02A'!$D19</f>
        <v>0</v>
      </c>
      <c r="EG19" s="51">
        <f t="shared" si="22"/>
        <v>0</v>
      </c>
      <c r="EH19" s="51">
        <f>EF$6*'02A'!$F19</f>
        <v>0</v>
      </c>
      <c r="EI19" s="51">
        <f>EF$6*'02A'!$G19</f>
        <v>0</v>
      </c>
      <c r="EJ19" s="52"/>
      <c r="EK19" s="51">
        <f>EL$6*'02A'!$C19</f>
        <v>0</v>
      </c>
      <c r="EL19" s="51">
        <f>EL$6*'02A'!$D19</f>
        <v>0</v>
      </c>
      <c r="EM19" s="51">
        <f t="shared" si="23"/>
        <v>0</v>
      </c>
      <c r="EN19" s="51">
        <f>EL$6*'02A'!$F19</f>
        <v>0</v>
      </c>
      <c r="EO19" s="51">
        <f>EL$6*'02A'!$G19</f>
        <v>0</v>
      </c>
      <c r="EP19" s="51"/>
      <c r="EQ19" s="51"/>
      <c r="ER19" s="51"/>
      <c r="ES19" s="51"/>
    </row>
    <row r="20" spans="1:149" ht="12">
      <c r="A20" s="34">
        <v>43374</v>
      </c>
      <c r="C20" s="51">
        <f>D$6*'02A'!$C20</f>
        <v>0</v>
      </c>
      <c r="D20" s="51">
        <f>D$6*'02A'!$D20</f>
        <v>0</v>
      </c>
      <c r="E20" s="51">
        <f t="shared" si="0"/>
        <v>0</v>
      </c>
      <c r="F20" s="51">
        <f>D$6*'02A'!$F20</f>
        <v>0</v>
      </c>
      <c r="G20" s="51">
        <f>D$6*'02A'!$G20</f>
        <v>0</v>
      </c>
      <c r="H20" s="52"/>
      <c r="I20" s="51">
        <f>J$6*'02A'!$C20</f>
        <v>0</v>
      </c>
      <c r="J20" s="51">
        <f>J$6*'02A'!$D20</f>
        <v>0</v>
      </c>
      <c r="K20" s="51">
        <f t="shared" si="1"/>
        <v>0</v>
      </c>
      <c r="L20" s="51">
        <f>J$6*'02A'!$F20</f>
        <v>0</v>
      </c>
      <c r="M20" s="51">
        <f>J$6*'02A'!$G20</f>
        <v>0</v>
      </c>
      <c r="N20" s="52"/>
      <c r="O20" s="51">
        <f>P$6*'02A'!$C20</f>
        <v>0</v>
      </c>
      <c r="P20" s="51">
        <f>P$6*'02A'!$D20</f>
        <v>0</v>
      </c>
      <c r="Q20" s="51">
        <f t="shared" si="2"/>
        <v>0</v>
      </c>
      <c r="R20" s="51">
        <f>P$6*'02A'!$F20</f>
        <v>0</v>
      </c>
      <c r="S20" s="51">
        <f>P$6*'02A'!$G20</f>
        <v>0</v>
      </c>
      <c r="T20" s="52"/>
      <c r="U20" s="51">
        <f>V$6*'02A'!$C20</f>
        <v>0</v>
      </c>
      <c r="V20" s="51">
        <f>V$6*'02A'!$D20</f>
        <v>0</v>
      </c>
      <c r="W20" s="51">
        <f t="shared" si="3"/>
        <v>0</v>
      </c>
      <c r="X20" s="51">
        <f>V$6*'02A'!$F20</f>
        <v>0</v>
      </c>
      <c r="Y20" s="51">
        <f>V$6*'02A'!$G20</f>
        <v>0</v>
      </c>
      <c r="Z20" s="52"/>
      <c r="AA20" s="51">
        <f>AB$6*'02A'!$C20</f>
        <v>0</v>
      </c>
      <c r="AB20" s="51">
        <f>AB$6*'02A'!$D20</f>
        <v>0</v>
      </c>
      <c r="AC20" s="51">
        <f t="shared" si="4"/>
        <v>0</v>
      </c>
      <c r="AD20" s="51">
        <f>AB$6*'02A'!$F20</f>
        <v>0</v>
      </c>
      <c r="AE20" s="51">
        <f>AB$6*'02A'!$G20</f>
        <v>0</v>
      </c>
      <c r="AF20" s="52"/>
      <c r="AG20" s="51">
        <f>AH$6*'02A'!$C20</f>
        <v>0</v>
      </c>
      <c r="AH20" s="51">
        <f>AH$6*'02A'!$D20</f>
        <v>0</v>
      </c>
      <c r="AI20" s="51">
        <f t="shared" si="5"/>
        <v>0</v>
      </c>
      <c r="AJ20" s="51">
        <f>AH$6*'02A'!$F20</f>
        <v>0</v>
      </c>
      <c r="AK20" s="51">
        <f>AH$6*'02A'!$G20</f>
        <v>0</v>
      </c>
      <c r="AL20" s="52"/>
      <c r="AM20" s="51">
        <f>AN$6*'02A'!$C20</f>
        <v>0</v>
      </c>
      <c r="AN20" s="51">
        <f>AN$6*'02A'!$D20</f>
        <v>0</v>
      </c>
      <c r="AO20" s="51">
        <f t="shared" si="6"/>
        <v>0</v>
      </c>
      <c r="AP20" s="51">
        <f>AN$6*'02A'!$F20</f>
        <v>0</v>
      </c>
      <c r="AQ20" s="51">
        <f>AN$6*'02A'!$G20</f>
        <v>0</v>
      </c>
      <c r="AR20" s="52"/>
      <c r="AS20" s="51">
        <f>AT$6*'02A'!$C20</f>
        <v>0</v>
      </c>
      <c r="AT20" s="51">
        <f>AT$6*'02A'!$D20</f>
        <v>0</v>
      </c>
      <c r="AU20" s="51">
        <f t="shared" si="7"/>
        <v>0</v>
      </c>
      <c r="AV20" s="51">
        <f>AT$6*'02A'!$F20</f>
        <v>0</v>
      </c>
      <c r="AW20" s="51">
        <f>AT$6*'02A'!$G20</f>
        <v>0</v>
      </c>
      <c r="AX20" s="52"/>
      <c r="AY20" s="51">
        <f>AZ$6*'02A'!$C20</f>
        <v>0</v>
      </c>
      <c r="AZ20" s="51">
        <f>AZ$6*'02A'!$D20</f>
        <v>0</v>
      </c>
      <c r="BA20" s="51">
        <f t="shared" si="8"/>
        <v>0</v>
      </c>
      <c r="BB20" s="51">
        <f>AZ$6*'02A'!$F20</f>
        <v>0</v>
      </c>
      <c r="BC20" s="51">
        <f>AZ$6*'02A'!$G20</f>
        <v>0</v>
      </c>
      <c r="BD20" s="52"/>
      <c r="BE20" s="51">
        <f>BF$6*'02A'!$C20</f>
        <v>0</v>
      </c>
      <c r="BF20" s="51">
        <f>BF$6*'02A'!$D20</f>
        <v>0</v>
      </c>
      <c r="BG20" s="51">
        <f t="shared" si="9"/>
        <v>0</v>
      </c>
      <c r="BH20" s="51">
        <f>BF$6*'02A'!$F20</f>
        <v>0</v>
      </c>
      <c r="BI20" s="51">
        <f>BF$6*'02A'!$G20</f>
        <v>0</v>
      </c>
      <c r="BJ20" s="52"/>
      <c r="BK20" s="51">
        <f>BL$6*'02A'!$C20</f>
        <v>0</v>
      </c>
      <c r="BL20" s="51">
        <f>BL$6*'02A'!$D20</f>
        <v>0</v>
      </c>
      <c r="BM20" s="51">
        <f t="shared" si="10"/>
        <v>0</v>
      </c>
      <c r="BN20" s="51">
        <f>BL$6*'02A'!$F20</f>
        <v>0</v>
      </c>
      <c r="BO20" s="51">
        <f>BL$6*'02A'!$G20</f>
        <v>0</v>
      </c>
      <c r="BP20" s="51"/>
      <c r="BQ20" s="51">
        <f>BR$6*'02A'!$C20</f>
        <v>0</v>
      </c>
      <c r="BR20" s="51">
        <f>BR$6*'02A'!$D20</f>
        <v>0</v>
      </c>
      <c r="BS20" s="51">
        <f t="shared" si="11"/>
        <v>0</v>
      </c>
      <c r="BT20" s="51">
        <f>BR$6*'02A'!$F20</f>
        <v>0</v>
      </c>
      <c r="BU20" s="51">
        <f>BR$6*'02A'!$G20</f>
        <v>0</v>
      </c>
      <c r="BV20" s="52"/>
      <c r="BW20" s="51">
        <f>BX$6*'02A'!$C20</f>
        <v>0</v>
      </c>
      <c r="BX20" s="51">
        <f>BX$6*'02A'!$D20</f>
        <v>0</v>
      </c>
      <c r="BY20" s="51">
        <f t="shared" si="12"/>
        <v>0</v>
      </c>
      <c r="BZ20" s="51">
        <f>BX$6*'02A'!$F20</f>
        <v>0</v>
      </c>
      <c r="CA20" s="51">
        <f>BX$6*'02A'!$G20</f>
        <v>0</v>
      </c>
      <c r="CB20" s="52"/>
      <c r="CC20" s="51">
        <f>CD$6*'02A'!$C20</f>
        <v>0</v>
      </c>
      <c r="CD20" s="51">
        <f>CD$6*'02A'!$D20</f>
        <v>0</v>
      </c>
      <c r="CE20" s="51">
        <f t="shared" si="13"/>
        <v>0</v>
      </c>
      <c r="CF20" s="51">
        <f>CD$6*'02A'!$F20</f>
        <v>0</v>
      </c>
      <c r="CG20" s="51">
        <f>CD$6*'02A'!$G20</f>
        <v>0</v>
      </c>
      <c r="CH20" s="52"/>
      <c r="CI20" s="51">
        <f>CJ$6*'02A'!$C20</f>
        <v>0</v>
      </c>
      <c r="CJ20" s="51">
        <f>CJ$6*'02A'!$D20</f>
        <v>0</v>
      </c>
      <c r="CK20" s="51">
        <f t="shared" si="14"/>
        <v>0</v>
      </c>
      <c r="CL20" s="51">
        <f>CJ$6*'02A'!$F20</f>
        <v>0</v>
      </c>
      <c r="CM20" s="51">
        <f>CJ$6*'02A'!$G20</f>
        <v>0</v>
      </c>
      <c r="CN20" s="52"/>
      <c r="CO20" s="51">
        <f>CP$6*'02A'!$C20</f>
        <v>0</v>
      </c>
      <c r="CP20" s="51">
        <f>CP$6*'02A'!$D20</f>
        <v>0</v>
      </c>
      <c r="CQ20" s="51">
        <f t="shared" si="15"/>
        <v>0</v>
      </c>
      <c r="CR20" s="51">
        <f>CP$6*'02A'!$F20</f>
        <v>0</v>
      </c>
      <c r="CS20" s="51">
        <f>CP$6*'02A'!$G20</f>
        <v>0</v>
      </c>
      <c r="CT20" s="52"/>
      <c r="CU20" s="51">
        <f>CV$6*'02A'!$C20</f>
        <v>0</v>
      </c>
      <c r="CV20" s="51">
        <f>CV$6*'02A'!$D20</f>
        <v>0</v>
      </c>
      <c r="CW20" s="51">
        <f t="shared" si="16"/>
        <v>0</v>
      </c>
      <c r="CX20" s="51">
        <f>CV$6*'02A'!$F20</f>
        <v>0</v>
      </c>
      <c r="CY20" s="51">
        <f>CV$6*'02A'!$G20</f>
        <v>0</v>
      </c>
      <c r="CZ20" s="52"/>
      <c r="DA20" s="51">
        <f>DB$6*'02A'!$C20</f>
        <v>0</v>
      </c>
      <c r="DB20" s="51">
        <f>DB$6*'02A'!$D20</f>
        <v>0</v>
      </c>
      <c r="DC20" s="51">
        <f t="shared" si="17"/>
        <v>0</v>
      </c>
      <c r="DD20" s="51">
        <f>DB$6*'02A'!$F20</f>
        <v>0</v>
      </c>
      <c r="DE20" s="51">
        <f>DB$6*'02A'!$G20</f>
        <v>0</v>
      </c>
      <c r="DF20" s="52"/>
      <c r="DG20" s="51">
        <f>DH$6*'02A'!$C20</f>
        <v>0</v>
      </c>
      <c r="DH20" s="51">
        <f>DH$6*'02A'!$D20</f>
        <v>0</v>
      </c>
      <c r="DI20" s="51">
        <f t="shared" si="18"/>
        <v>0</v>
      </c>
      <c r="DJ20" s="51">
        <f>DH$6*'02A'!$F20</f>
        <v>0</v>
      </c>
      <c r="DK20" s="51">
        <f>DH$6*'02A'!$G20</f>
        <v>0</v>
      </c>
      <c r="DL20" s="52"/>
      <c r="DM20" s="51">
        <f>DN$6*'02A'!$C20</f>
        <v>0</v>
      </c>
      <c r="DN20" s="51">
        <f>DN$6*'02A'!$D20</f>
        <v>0</v>
      </c>
      <c r="DO20" s="51">
        <f t="shared" si="19"/>
        <v>0</v>
      </c>
      <c r="DP20" s="51">
        <f>DN$6*'02A'!$F20</f>
        <v>0</v>
      </c>
      <c r="DQ20" s="51">
        <f>DN$6*'02A'!$G20</f>
        <v>0</v>
      </c>
      <c r="DR20" s="52"/>
      <c r="DS20" s="51">
        <f>DT$6*'02A'!$C20</f>
        <v>0</v>
      </c>
      <c r="DT20" s="51">
        <f>DT$6*'02A'!$D20</f>
        <v>0</v>
      </c>
      <c r="DU20" s="51">
        <f t="shared" si="20"/>
        <v>0</v>
      </c>
      <c r="DV20" s="51">
        <f>DT$6*'02A'!$F20</f>
        <v>0</v>
      </c>
      <c r="DW20" s="51">
        <f>DT$6*'02A'!$G20</f>
        <v>0</v>
      </c>
      <c r="DX20" s="52"/>
      <c r="DY20" s="51">
        <f>DZ$6*'02A'!$C20</f>
        <v>0</v>
      </c>
      <c r="DZ20" s="51">
        <f>DZ$6*'02A'!$D20</f>
        <v>0</v>
      </c>
      <c r="EA20" s="51">
        <f t="shared" si="21"/>
        <v>0</v>
      </c>
      <c r="EB20" s="51">
        <f>DZ$6*'02A'!$F20</f>
        <v>0</v>
      </c>
      <c r="EC20" s="51">
        <f>DZ$6*'02A'!$G20</f>
        <v>0</v>
      </c>
      <c r="ED20" s="52"/>
      <c r="EE20" s="51">
        <f>EF$6*'02A'!$C20</f>
        <v>0</v>
      </c>
      <c r="EF20" s="51">
        <f>EF$6*'02A'!$D20</f>
        <v>0</v>
      </c>
      <c r="EG20" s="51">
        <f t="shared" si="22"/>
        <v>0</v>
      </c>
      <c r="EH20" s="51">
        <f>EF$6*'02A'!$F20</f>
        <v>0</v>
      </c>
      <c r="EI20" s="51">
        <f>EF$6*'02A'!$G20</f>
        <v>0</v>
      </c>
      <c r="EJ20" s="52"/>
      <c r="EK20" s="51">
        <f>EL$6*'02A'!$C20</f>
        <v>0</v>
      </c>
      <c r="EL20" s="51">
        <f>EL$6*'02A'!$D20</f>
        <v>0</v>
      </c>
      <c r="EM20" s="51">
        <f t="shared" si="23"/>
        <v>0</v>
      </c>
      <c r="EN20" s="51">
        <f>EL$6*'02A'!$F20</f>
        <v>0</v>
      </c>
      <c r="EO20" s="51">
        <f>EL$6*'02A'!$G20</f>
        <v>0</v>
      </c>
      <c r="EP20" s="51"/>
      <c r="EQ20" s="51"/>
      <c r="ER20" s="51"/>
      <c r="ES20" s="51"/>
    </row>
    <row r="21" spans="1:149" ht="12">
      <c r="A21" s="34">
        <v>43556</v>
      </c>
      <c r="C21" s="51">
        <f>D$6*'02A'!$C21</f>
        <v>0</v>
      </c>
      <c r="D21" s="51">
        <f>D$6*'02A'!$D21</f>
        <v>0</v>
      </c>
      <c r="E21" s="51">
        <f t="shared" si="0"/>
        <v>0</v>
      </c>
      <c r="F21" s="51">
        <f>D$6*'02A'!$F21</f>
        <v>0</v>
      </c>
      <c r="G21" s="51">
        <f>D$6*'02A'!$G21</f>
        <v>0</v>
      </c>
      <c r="H21" s="52"/>
      <c r="I21" s="51">
        <f>J$6*'02A'!$C21</f>
        <v>0</v>
      </c>
      <c r="J21" s="51">
        <f>J$6*'02A'!$D21</f>
        <v>0</v>
      </c>
      <c r="K21" s="51">
        <f t="shared" si="1"/>
        <v>0</v>
      </c>
      <c r="L21" s="51">
        <f>J$6*'02A'!$F21</f>
        <v>0</v>
      </c>
      <c r="M21" s="51">
        <f>J$6*'02A'!$G21</f>
        <v>0</v>
      </c>
      <c r="N21" s="52"/>
      <c r="O21" s="51">
        <f>P$6*'02A'!$C21</f>
        <v>0</v>
      </c>
      <c r="P21" s="51">
        <f>P$6*'02A'!$D21</f>
        <v>0</v>
      </c>
      <c r="Q21" s="51">
        <f t="shared" si="2"/>
        <v>0</v>
      </c>
      <c r="R21" s="51">
        <f>P$6*'02A'!$F21</f>
        <v>0</v>
      </c>
      <c r="S21" s="51">
        <f>P$6*'02A'!$G21</f>
        <v>0</v>
      </c>
      <c r="T21" s="52"/>
      <c r="U21" s="51">
        <f>V$6*'02A'!$C21</f>
        <v>0</v>
      </c>
      <c r="V21" s="51">
        <f>V$6*'02A'!$D21</f>
        <v>0</v>
      </c>
      <c r="W21" s="51">
        <f t="shared" si="3"/>
        <v>0</v>
      </c>
      <c r="X21" s="51">
        <f>V$6*'02A'!$F21</f>
        <v>0</v>
      </c>
      <c r="Y21" s="51">
        <f>V$6*'02A'!$G21</f>
        <v>0</v>
      </c>
      <c r="Z21" s="52"/>
      <c r="AA21" s="51">
        <f>AB$6*'02A'!$C21</f>
        <v>0</v>
      </c>
      <c r="AB21" s="51">
        <f>AB$6*'02A'!$D21</f>
        <v>0</v>
      </c>
      <c r="AC21" s="51">
        <f t="shared" si="4"/>
        <v>0</v>
      </c>
      <c r="AD21" s="51">
        <f>AB$6*'02A'!$F21</f>
        <v>0</v>
      </c>
      <c r="AE21" s="51">
        <f>AB$6*'02A'!$G21</f>
        <v>0</v>
      </c>
      <c r="AF21" s="52"/>
      <c r="AG21" s="51">
        <f>AH$6*'02A'!$C21</f>
        <v>0</v>
      </c>
      <c r="AH21" s="51">
        <f>AH$6*'02A'!$D21</f>
        <v>0</v>
      </c>
      <c r="AI21" s="51">
        <f t="shared" si="5"/>
        <v>0</v>
      </c>
      <c r="AJ21" s="51">
        <f>AH$6*'02A'!$F21</f>
        <v>0</v>
      </c>
      <c r="AK21" s="51">
        <f>AH$6*'02A'!$G21</f>
        <v>0</v>
      </c>
      <c r="AL21" s="52"/>
      <c r="AM21" s="51">
        <f>AN$6*'02A'!$C21</f>
        <v>0</v>
      </c>
      <c r="AN21" s="51">
        <f>AN$6*'02A'!$D21</f>
        <v>0</v>
      </c>
      <c r="AO21" s="51">
        <f t="shared" si="6"/>
        <v>0</v>
      </c>
      <c r="AP21" s="51">
        <f>AN$6*'02A'!$F21</f>
        <v>0</v>
      </c>
      <c r="AQ21" s="51">
        <f>AN$6*'02A'!$G21</f>
        <v>0</v>
      </c>
      <c r="AR21" s="52"/>
      <c r="AS21" s="51">
        <f>AT$6*'02A'!$C21</f>
        <v>0</v>
      </c>
      <c r="AT21" s="51">
        <f>AT$6*'02A'!$D21</f>
        <v>0</v>
      </c>
      <c r="AU21" s="51">
        <f t="shared" si="7"/>
        <v>0</v>
      </c>
      <c r="AV21" s="51">
        <f>AT$6*'02A'!$F21</f>
        <v>0</v>
      </c>
      <c r="AW21" s="51">
        <f>AT$6*'02A'!$G21</f>
        <v>0</v>
      </c>
      <c r="AX21" s="52"/>
      <c r="AY21" s="51">
        <f>AZ$6*'02A'!$C21</f>
        <v>0</v>
      </c>
      <c r="AZ21" s="51">
        <f>AZ$6*'02A'!$D21</f>
        <v>0</v>
      </c>
      <c r="BA21" s="51">
        <f t="shared" si="8"/>
        <v>0</v>
      </c>
      <c r="BB21" s="51">
        <f>AZ$6*'02A'!$F21</f>
        <v>0</v>
      </c>
      <c r="BC21" s="51">
        <f>AZ$6*'02A'!$G21</f>
        <v>0</v>
      </c>
      <c r="BD21" s="52"/>
      <c r="BE21" s="51">
        <f>BF$6*'02A'!$C21</f>
        <v>0</v>
      </c>
      <c r="BF21" s="51">
        <f>BF$6*'02A'!$D21</f>
        <v>0</v>
      </c>
      <c r="BG21" s="51">
        <f t="shared" si="9"/>
        <v>0</v>
      </c>
      <c r="BH21" s="51">
        <f>BF$6*'02A'!$F21</f>
        <v>0</v>
      </c>
      <c r="BI21" s="51">
        <f>BF$6*'02A'!$G21</f>
        <v>0</v>
      </c>
      <c r="BJ21" s="52"/>
      <c r="BK21" s="51">
        <f>BL$6*'02A'!$C21</f>
        <v>0</v>
      </c>
      <c r="BL21" s="51">
        <f>BL$6*'02A'!$D21</f>
        <v>0</v>
      </c>
      <c r="BM21" s="51">
        <f t="shared" si="10"/>
        <v>0</v>
      </c>
      <c r="BN21" s="51">
        <f>BL$6*'02A'!$F21</f>
        <v>0</v>
      </c>
      <c r="BO21" s="51">
        <f>BL$6*'02A'!$G21</f>
        <v>0</v>
      </c>
      <c r="BP21" s="51"/>
      <c r="BQ21" s="51">
        <f>BR$6*'02A'!$C21</f>
        <v>0</v>
      </c>
      <c r="BR21" s="51">
        <f>BR$6*'02A'!$D21</f>
        <v>0</v>
      </c>
      <c r="BS21" s="51">
        <f t="shared" si="11"/>
        <v>0</v>
      </c>
      <c r="BT21" s="51">
        <f>BR$6*'02A'!$F21</f>
        <v>0</v>
      </c>
      <c r="BU21" s="51">
        <f>BR$6*'02A'!$G21</f>
        <v>0</v>
      </c>
      <c r="BV21" s="52"/>
      <c r="BW21" s="51">
        <f>BX$6*'02A'!$C21</f>
        <v>0</v>
      </c>
      <c r="BX21" s="51">
        <f>BX$6*'02A'!$D21</f>
        <v>0</v>
      </c>
      <c r="BY21" s="51">
        <f t="shared" si="12"/>
        <v>0</v>
      </c>
      <c r="BZ21" s="51">
        <f>BX$6*'02A'!$F21</f>
        <v>0</v>
      </c>
      <c r="CA21" s="51">
        <f>BX$6*'02A'!$G21</f>
        <v>0</v>
      </c>
      <c r="CB21" s="52"/>
      <c r="CC21" s="51">
        <f>CD$6*'02A'!$C21</f>
        <v>0</v>
      </c>
      <c r="CD21" s="51">
        <f>CD$6*'02A'!$D21</f>
        <v>0</v>
      </c>
      <c r="CE21" s="51">
        <f t="shared" si="13"/>
        <v>0</v>
      </c>
      <c r="CF21" s="51">
        <f>CD$6*'02A'!$F21</f>
        <v>0</v>
      </c>
      <c r="CG21" s="51">
        <f>CD$6*'02A'!$G21</f>
        <v>0</v>
      </c>
      <c r="CH21" s="52"/>
      <c r="CI21" s="51">
        <f>CJ$6*'02A'!$C21</f>
        <v>0</v>
      </c>
      <c r="CJ21" s="51">
        <f>CJ$6*'02A'!$D21</f>
        <v>0</v>
      </c>
      <c r="CK21" s="51">
        <f t="shared" si="14"/>
        <v>0</v>
      </c>
      <c r="CL21" s="51">
        <f>CJ$6*'02A'!$F21</f>
        <v>0</v>
      </c>
      <c r="CM21" s="51">
        <f>CJ$6*'02A'!$G21</f>
        <v>0</v>
      </c>
      <c r="CN21" s="52"/>
      <c r="CO21" s="51">
        <f>CP$6*'02A'!$C21</f>
        <v>0</v>
      </c>
      <c r="CP21" s="51">
        <f>CP$6*'02A'!$D21</f>
        <v>0</v>
      </c>
      <c r="CQ21" s="51">
        <f t="shared" si="15"/>
        <v>0</v>
      </c>
      <c r="CR21" s="51">
        <f>CP$6*'02A'!$F21</f>
        <v>0</v>
      </c>
      <c r="CS21" s="51">
        <f>CP$6*'02A'!$G21</f>
        <v>0</v>
      </c>
      <c r="CT21" s="52"/>
      <c r="CU21" s="51">
        <f>CV$6*'02A'!$C21</f>
        <v>0</v>
      </c>
      <c r="CV21" s="51">
        <f>CV$6*'02A'!$D21</f>
        <v>0</v>
      </c>
      <c r="CW21" s="51">
        <f t="shared" si="16"/>
        <v>0</v>
      </c>
      <c r="CX21" s="51">
        <f>CV$6*'02A'!$F21</f>
        <v>0</v>
      </c>
      <c r="CY21" s="51">
        <f>CV$6*'02A'!$G21</f>
        <v>0</v>
      </c>
      <c r="CZ21" s="52"/>
      <c r="DA21" s="51">
        <f>DB$6*'02A'!$C21</f>
        <v>0</v>
      </c>
      <c r="DB21" s="51">
        <f>DB$6*'02A'!$D21</f>
        <v>0</v>
      </c>
      <c r="DC21" s="51">
        <f t="shared" si="17"/>
        <v>0</v>
      </c>
      <c r="DD21" s="51">
        <f>DB$6*'02A'!$F21</f>
        <v>0</v>
      </c>
      <c r="DE21" s="51">
        <f>DB$6*'02A'!$G21</f>
        <v>0</v>
      </c>
      <c r="DF21" s="52"/>
      <c r="DG21" s="51">
        <f>DH$6*'02A'!$C21</f>
        <v>0</v>
      </c>
      <c r="DH21" s="51">
        <f>DH$6*'02A'!$D21</f>
        <v>0</v>
      </c>
      <c r="DI21" s="51">
        <f t="shared" si="18"/>
        <v>0</v>
      </c>
      <c r="DJ21" s="51">
        <f>DH$6*'02A'!$F21</f>
        <v>0</v>
      </c>
      <c r="DK21" s="51">
        <f>DH$6*'02A'!$G21</f>
        <v>0</v>
      </c>
      <c r="DL21" s="52"/>
      <c r="DM21" s="51">
        <f>DN$6*'02A'!$C21</f>
        <v>0</v>
      </c>
      <c r="DN21" s="51">
        <f>DN$6*'02A'!$D21</f>
        <v>0</v>
      </c>
      <c r="DO21" s="51">
        <f t="shared" si="19"/>
        <v>0</v>
      </c>
      <c r="DP21" s="51">
        <f>DN$6*'02A'!$F21</f>
        <v>0</v>
      </c>
      <c r="DQ21" s="51">
        <f>DN$6*'02A'!$G21</f>
        <v>0</v>
      </c>
      <c r="DR21" s="52"/>
      <c r="DS21" s="51">
        <f>DT$6*'02A'!$C21</f>
        <v>0</v>
      </c>
      <c r="DT21" s="51">
        <f>DT$6*'02A'!$D21</f>
        <v>0</v>
      </c>
      <c r="DU21" s="51">
        <f t="shared" si="20"/>
        <v>0</v>
      </c>
      <c r="DV21" s="51">
        <f>DT$6*'02A'!$F21</f>
        <v>0</v>
      </c>
      <c r="DW21" s="51">
        <f>DT$6*'02A'!$G21</f>
        <v>0</v>
      </c>
      <c r="DX21" s="52"/>
      <c r="DY21" s="51">
        <f>DZ$6*'02A'!$C21</f>
        <v>0</v>
      </c>
      <c r="DZ21" s="51">
        <f>DZ$6*'02A'!$D21</f>
        <v>0</v>
      </c>
      <c r="EA21" s="51">
        <f t="shared" si="21"/>
        <v>0</v>
      </c>
      <c r="EB21" s="51">
        <f>DZ$6*'02A'!$F21</f>
        <v>0</v>
      </c>
      <c r="EC21" s="51">
        <f>DZ$6*'02A'!$G21</f>
        <v>0</v>
      </c>
      <c r="ED21" s="52"/>
      <c r="EE21" s="51">
        <f>EF$6*'02A'!$C21</f>
        <v>0</v>
      </c>
      <c r="EF21" s="51">
        <f>EF$6*'02A'!$D21</f>
        <v>0</v>
      </c>
      <c r="EG21" s="51">
        <f t="shared" si="22"/>
        <v>0</v>
      </c>
      <c r="EH21" s="51">
        <f>EF$6*'02A'!$F21</f>
        <v>0</v>
      </c>
      <c r="EI21" s="51">
        <f>EF$6*'02A'!$G21</f>
        <v>0</v>
      </c>
      <c r="EJ21" s="52"/>
      <c r="EK21" s="51">
        <f>EL$6*'02A'!$C21</f>
        <v>0</v>
      </c>
      <c r="EL21" s="51">
        <f>EL$6*'02A'!$D21</f>
        <v>0</v>
      </c>
      <c r="EM21" s="51">
        <f t="shared" si="23"/>
        <v>0</v>
      </c>
      <c r="EN21" s="51">
        <f>EL$6*'02A'!$F21</f>
        <v>0</v>
      </c>
      <c r="EO21" s="51">
        <f>EL$6*'02A'!$G21</f>
        <v>0</v>
      </c>
      <c r="EP21" s="51"/>
      <c r="EQ21" s="51"/>
      <c r="ER21" s="51"/>
      <c r="ES21" s="51"/>
    </row>
    <row r="22" spans="1:149" ht="12" hidden="1">
      <c r="A22" s="34">
        <v>43739</v>
      </c>
      <c r="C22" s="51">
        <v>0</v>
      </c>
      <c r="D22" s="51">
        <v>0</v>
      </c>
      <c r="E22" s="51">
        <v>0</v>
      </c>
      <c r="F22" s="51"/>
      <c r="G22" s="51"/>
      <c r="H22" s="52"/>
      <c r="I22" s="51">
        <v>0</v>
      </c>
      <c r="J22" s="51">
        <v>0</v>
      </c>
      <c r="K22" s="51">
        <v>0</v>
      </c>
      <c r="L22" s="51"/>
      <c r="M22" s="51"/>
      <c r="N22" s="52"/>
      <c r="O22" s="51">
        <v>0</v>
      </c>
      <c r="P22" s="51">
        <v>0</v>
      </c>
      <c r="Q22" s="51">
        <v>0</v>
      </c>
      <c r="R22" s="51"/>
      <c r="S22" s="51"/>
      <c r="T22" s="52"/>
      <c r="U22" s="51">
        <v>0</v>
      </c>
      <c r="V22" s="51">
        <v>0</v>
      </c>
      <c r="W22" s="51">
        <v>0</v>
      </c>
      <c r="X22" s="51"/>
      <c r="Y22" s="51"/>
      <c r="Z22" s="52"/>
      <c r="AA22" s="51">
        <v>0</v>
      </c>
      <c r="AB22" s="51">
        <v>0</v>
      </c>
      <c r="AC22" s="51">
        <v>0</v>
      </c>
      <c r="AD22" s="51"/>
      <c r="AE22" s="51"/>
      <c r="AF22" s="52"/>
      <c r="AG22" s="51">
        <v>0</v>
      </c>
      <c r="AH22" s="51">
        <v>0</v>
      </c>
      <c r="AI22" s="51">
        <v>0</v>
      </c>
      <c r="AJ22" s="51"/>
      <c r="AK22" s="51"/>
      <c r="AL22" s="52"/>
      <c r="AM22" s="51">
        <v>0</v>
      </c>
      <c r="AN22" s="51">
        <v>0</v>
      </c>
      <c r="AO22" s="51">
        <v>0</v>
      </c>
      <c r="AP22" s="51"/>
      <c r="AQ22" s="51"/>
      <c r="AR22" s="52"/>
      <c r="AS22" s="51">
        <v>0</v>
      </c>
      <c r="AT22" s="51">
        <v>0</v>
      </c>
      <c r="AU22" s="51">
        <v>0</v>
      </c>
      <c r="AV22" s="51"/>
      <c r="AW22" s="51"/>
      <c r="AX22" s="52"/>
      <c r="AY22" s="51">
        <v>0</v>
      </c>
      <c r="AZ22" s="51">
        <v>0</v>
      </c>
      <c r="BA22" s="51">
        <v>0</v>
      </c>
      <c r="BB22" s="51"/>
      <c r="BC22" s="51"/>
      <c r="BD22" s="52"/>
      <c r="BE22" s="51">
        <v>0</v>
      </c>
      <c r="BF22" s="51">
        <v>0</v>
      </c>
      <c r="BG22" s="51">
        <v>0</v>
      </c>
      <c r="BH22" s="51"/>
      <c r="BI22" s="51"/>
      <c r="BJ22" s="52"/>
      <c r="BK22" s="51">
        <v>0</v>
      </c>
      <c r="BL22" s="51">
        <v>0</v>
      </c>
      <c r="BM22" s="51">
        <v>0</v>
      </c>
      <c r="BN22" s="51"/>
      <c r="BO22" s="51"/>
      <c r="BP22" s="51"/>
      <c r="BQ22" s="51">
        <v>0</v>
      </c>
      <c r="BR22" s="51">
        <v>0</v>
      </c>
      <c r="BS22" s="51">
        <v>0</v>
      </c>
      <c r="BT22" s="51"/>
      <c r="BU22" s="51"/>
      <c r="BV22" s="52"/>
      <c r="BW22" s="51">
        <v>0</v>
      </c>
      <c r="BX22" s="51">
        <v>0</v>
      </c>
      <c r="BY22" s="51">
        <v>0</v>
      </c>
      <c r="BZ22" s="51"/>
      <c r="CA22" s="51"/>
      <c r="CB22" s="52"/>
      <c r="CC22" s="51">
        <v>0</v>
      </c>
      <c r="CD22" s="51">
        <v>0</v>
      </c>
      <c r="CE22" s="51">
        <v>0</v>
      </c>
      <c r="CF22" s="51"/>
      <c r="CG22" s="51"/>
      <c r="CH22" s="52"/>
      <c r="CI22" s="51">
        <v>0</v>
      </c>
      <c r="CJ22" s="51">
        <v>0</v>
      </c>
      <c r="CK22" s="51">
        <v>0</v>
      </c>
      <c r="CL22" s="51"/>
      <c r="CM22" s="51"/>
      <c r="CN22" s="52"/>
      <c r="CO22" s="51">
        <v>0</v>
      </c>
      <c r="CP22" s="51">
        <v>0</v>
      </c>
      <c r="CQ22" s="51">
        <v>0</v>
      </c>
      <c r="CR22" s="51"/>
      <c r="CS22" s="51"/>
      <c r="CT22" s="52"/>
      <c r="CU22" s="51">
        <v>0</v>
      </c>
      <c r="CV22" s="51">
        <v>0</v>
      </c>
      <c r="CW22" s="51">
        <v>0</v>
      </c>
      <c r="CX22" s="51"/>
      <c r="CY22" s="51"/>
      <c r="CZ22" s="52"/>
      <c r="DA22" s="51">
        <v>0</v>
      </c>
      <c r="DB22" s="51">
        <v>0</v>
      </c>
      <c r="DC22" s="51">
        <v>0</v>
      </c>
      <c r="DD22" s="51"/>
      <c r="DE22" s="51"/>
      <c r="DF22" s="52"/>
      <c r="DG22" s="51">
        <v>0</v>
      </c>
      <c r="DH22" s="51">
        <v>0</v>
      </c>
      <c r="DI22" s="51">
        <v>0</v>
      </c>
      <c r="DJ22" s="51"/>
      <c r="DK22" s="51"/>
      <c r="DL22" s="52"/>
      <c r="DM22" s="51">
        <v>0</v>
      </c>
      <c r="DN22" s="51">
        <v>0</v>
      </c>
      <c r="DO22" s="51">
        <v>0</v>
      </c>
      <c r="DP22" s="51"/>
      <c r="DQ22" s="51"/>
      <c r="DR22" s="52"/>
      <c r="DS22" s="51">
        <v>0</v>
      </c>
      <c r="DT22" s="51">
        <v>0</v>
      </c>
      <c r="DU22" s="51">
        <v>0</v>
      </c>
      <c r="DV22" s="51"/>
      <c r="DW22" s="51"/>
      <c r="DX22" s="52"/>
      <c r="DY22" s="51">
        <v>0</v>
      </c>
      <c r="DZ22" s="51">
        <v>0</v>
      </c>
      <c r="EA22" s="51">
        <v>0</v>
      </c>
      <c r="EB22" s="51"/>
      <c r="EC22" s="51"/>
      <c r="ED22" s="52"/>
      <c r="EE22" s="51">
        <v>0</v>
      </c>
      <c r="EF22" s="51">
        <v>0</v>
      </c>
      <c r="EG22" s="51">
        <v>0</v>
      </c>
      <c r="EH22" s="51"/>
      <c r="EI22" s="51"/>
      <c r="EJ22" s="52"/>
      <c r="EK22" s="51">
        <v>0</v>
      </c>
      <c r="EL22" s="51">
        <v>0</v>
      </c>
      <c r="EM22" s="51">
        <v>0</v>
      </c>
      <c r="EN22" s="51"/>
      <c r="EO22" s="51"/>
      <c r="EP22" s="51"/>
      <c r="EQ22" s="51"/>
      <c r="ER22" s="51"/>
      <c r="ES22" s="51"/>
    </row>
    <row r="23" spans="1:149" ht="12" hidden="1">
      <c r="A23" s="34">
        <v>43922</v>
      </c>
      <c r="C23" s="51">
        <v>0</v>
      </c>
      <c r="D23" s="51">
        <v>0</v>
      </c>
      <c r="E23" s="51">
        <v>0</v>
      </c>
      <c r="F23" s="51"/>
      <c r="G23" s="51"/>
      <c r="H23" s="52"/>
      <c r="I23" s="51">
        <v>0</v>
      </c>
      <c r="J23" s="51">
        <v>0</v>
      </c>
      <c r="K23" s="51">
        <v>0</v>
      </c>
      <c r="L23" s="51"/>
      <c r="M23" s="51"/>
      <c r="N23" s="52"/>
      <c r="O23" s="51">
        <v>0</v>
      </c>
      <c r="P23" s="51">
        <v>0</v>
      </c>
      <c r="Q23" s="51">
        <v>0</v>
      </c>
      <c r="R23" s="51"/>
      <c r="S23" s="51"/>
      <c r="T23" s="52"/>
      <c r="U23" s="51">
        <v>0</v>
      </c>
      <c r="V23" s="51">
        <v>0</v>
      </c>
      <c r="W23" s="51">
        <v>0</v>
      </c>
      <c r="X23" s="51"/>
      <c r="Y23" s="51"/>
      <c r="Z23" s="52"/>
      <c r="AA23" s="51">
        <v>0</v>
      </c>
      <c r="AB23" s="51">
        <v>0</v>
      </c>
      <c r="AC23" s="51">
        <v>0</v>
      </c>
      <c r="AD23" s="51"/>
      <c r="AE23" s="51"/>
      <c r="AF23" s="52"/>
      <c r="AG23" s="51">
        <v>0</v>
      </c>
      <c r="AH23" s="51">
        <v>0</v>
      </c>
      <c r="AI23" s="51">
        <v>0</v>
      </c>
      <c r="AJ23" s="51"/>
      <c r="AK23" s="51"/>
      <c r="AL23" s="52"/>
      <c r="AM23" s="51">
        <v>0</v>
      </c>
      <c r="AN23" s="51">
        <v>0</v>
      </c>
      <c r="AO23" s="51">
        <v>0</v>
      </c>
      <c r="AP23" s="51"/>
      <c r="AQ23" s="51"/>
      <c r="AR23" s="52"/>
      <c r="AS23" s="51">
        <v>0</v>
      </c>
      <c r="AT23" s="51">
        <v>0</v>
      </c>
      <c r="AU23" s="51">
        <v>0</v>
      </c>
      <c r="AV23" s="51"/>
      <c r="AW23" s="51"/>
      <c r="AX23" s="52"/>
      <c r="AY23" s="51">
        <v>0</v>
      </c>
      <c r="AZ23" s="51">
        <v>0</v>
      </c>
      <c r="BA23" s="51">
        <v>0</v>
      </c>
      <c r="BB23" s="51"/>
      <c r="BC23" s="51"/>
      <c r="BD23" s="52"/>
      <c r="BE23" s="51">
        <v>0</v>
      </c>
      <c r="BF23" s="51">
        <v>0</v>
      </c>
      <c r="BG23" s="51">
        <v>0</v>
      </c>
      <c r="BH23" s="51"/>
      <c r="BI23" s="51"/>
      <c r="BJ23" s="52"/>
      <c r="BK23" s="51">
        <v>0</v>
      </c>
      <c r="BL23" s="51">
        <v>0</v>
      </c>
      <c r="BM23" s="51">
        <v>0</v>
      </c>
      <c r="BN23" s="51"/>
      <c r="BO23" s="51"/>
      <c r="BP23" s="51"/>
      <c r="BQ23" s="51">
        <v>0</v>
      </c>
      <c r="BR23" s="51">
        <v>0</v>
      </c>
      <c r="BS23" s="51">
        <v>0</v>
      </c>
      <c r="BT23" s="51"/>
      <c r="BU23" s="51"/>
      <c r="BV23" s="52"/>
      <c r="BW23" s="51">
        <v>0</v>
      </c>
      <c r="BX23" s="51">
        <v>0</v>
      </c>
      <c r="BY23" s="51">
        <v>0</v>
      </c>
      <c r="BZ23" s="51"/>
      <c r="CA23" s="51"/>
      <c r="CB23" s="52"/>
      <c r="CC23" s="51">
        <v>0</v>
      </c>
      <c r="CD23" s="51">
        <v>0</v>
      </c>
      <c r="CE23" s="51">
        <v>0</v>
      </c>
      <c r="CF23" s="51"/>
      <c r="CG23" s="51"/>
      <c r="CH23" s="52"/>
      <c r="CI23" s="51">
        <v>0</v>
      </c>
      <c r="CJ23" s="51">
        <v>0</v>
      </c>
      <c r="CK23" s="51">
        <v>0</v>
      </c>
      <c r="CL23" s="51"/>
      <c r="CM23" s="51"/>
      <c r="CN23" s="52"/>
      <c r="CO23" s="51">
        <v>0</v>
      </c>
      <c r="CP23" s="51">
        <v>0</v>
      </c>
      <c r="CQ23" s="51">
        <v>0</v>
      </c>
      <c r="CR23" s="51"/>
      <c r="CS23" s="51"/>
      <c r="CT23" s="52"/>
      <c r="CU23" s="51">
        <v>0</v>
      </c>
      <c r="CV23" s="51">
        <v>0</v>
      </c>
      <c r="CW23" s="51">
        <v>0</v>
      </c>
      <c r="CX23" s="51"/>
      <c r="CY23" s="51"/>
      <c r="CZ23" s="52"/>
      <c r="DA23" s="51">
        <v>0</v>
      </c>
      <c r="DB23" s="51">
        <v>0</v>
      </c>
      <c r="DC23" s="51">
        <v>0</v>
      </c>
      <c r="DD23" s="51"/>
      <c r="DE23" s="51"/>
      <c r="DF23" s="52"/>
      <c r="DG23" s="51">
        <v>0</v>
      </c>
      <c r="DH23" s="51">
        <v>0</v>
      </c>
      <c r="DI23" s="51">
        <v>0</v>
      </c>
      <c r="DJ23" s="51"/>
      <c r="DK23" s="51"/>
      <c r="DL23" s="52"/>
      <c r="DM23" s="51">
        <v>0</v>
      </c>
      <c r="DN23" s="51">
        <v>0</v>
      </c>
      <c r="DO23" s="51">
        <v>0</v>
      </c>
      <c r="DP23" s="51"/>
      <c r="DQ23" s="51"/>
      <c r="DR23" s="52"/>
      <c r="DS23" s="51">
        <v>0</v>
      </c>
      <c r="DT23" s="51">
        <v>0</v>
      </c>
      <c r="DU23" s="51">
        <v>0</v>
      </c>
      <c r="DV23" s="51"/>
      <c r="DW23" s="51"/>
      <c r="DX23" s="52"/>
      <c r="DY23" s="51">
        <v>0</v>
      </c>
      <c r="DZ23" s="51">
        <v>0</v>
      </c>
      <c r="EA23" s="51">
        <v>0</v>
      </c>
      <c r="EB23" s="51"/>
      <c r="EC23" s="51"/>
      <c r="ED23" s="52"/>
      <c r="EE23" s="51">
        <v>0</v>
      </c>
      <c r="EF23" s="51">
        <v>0</v>
      </c>
      <c r="EG23" s="51">
        <v>0</v>
      </c>
      <c r="EH23" s="51"/>
      <c r="EI23" s="51"/>
      <c r="EJ23" s="52"/>
      <c r="EK23" s="51">
        <v>0</v>
      </c>
      <c r="EL23" s="51">
        <v>0</v>
      </c>
      <c r="EM23" s="51">
        <v>0</v>
      </c>
      <c r="EN23" s="51"/>
      <c r="EO23" s="51"/>
      <c r="EP23" s="51"/>
      <c r="EQ23" s="51"/>
      <c r="ER23" s="51"/>
      <c r="ES23" s="51"/>
    </row>
    <row r="24" spans="1:149" ht="12" hidden="1">
      <c r="A24" s="34">
        <v>44105</v>
      </c>
      <c r="C24" s="51">
        <v>0</v>
      </c>
      <c r="D24" s="51">
        <v>0</v>
      </c>
      <c r="E24" s="51">
        <v>0</v>
      </c>
      <c r="F24" s="51"/>
      <c r="G24" s="51"/>
      <c r="H24" s="52"/>
      <c r="I24" s="51">
        <v>0</v>
      </c>
      <c r="J24" s="51">
        <v>0</v>
      </c>
      <c r="K24" s="51">
        <v>0</v>
      </c>
      <c r="L24" s="51"/>
      <c r="M24" s="51"/>
      <c r="N24" s="52"/>
      <c r="O24" s="51">
        <v>0</v>
      </c>
      <c r="P24" s="51">
        <v>0</v>
      </c>
      <c r="Q24" s="51">
        <v>0</v>
      </c>
      <c r="R24" s="51"/>
      <c r="S24" s="51"/>
      <c r="T24" s="52"/>
      <c r="U24" s="51">
        <v>0</v>
      </c>
      <c r="V24" s="51">
        <v>0</v>
      </c>
      <c r="W24" s="51">
        <v>0</v>
      </c>
      <c r="X24" s="51"/>
      <c r="Y24" s="51"/>
      <c r="Z24" s="52"/>
      <c r="AA24" s="51">
        <v>0</v>
      </c>
      <c r="AB24" s="51">
        <v>0</v>
      </c>
      <c r="AC24" s="51">
        <v>0</v>
      </c>
      <c r="AD24" s="51"/>
      <c r="AE24" s="51"/>
      <c r="AF24" s="52"/>
      <c r="AG24" s="51">
        <v>0</v>
      </c>
      <c r="AH24" s="51">
        <v>0</v>
      </c>
      <c r="AI24" s="51">
        <v>0</v>
      </c>
      <c r="AJ24" s="51"/>
      <c r="AK24" s="51"/>
      <c r="AL24" s="52"/>
      <c r="AM24" s="51">
        <v>0</v>
      </c>
      <c r="AN24" s="51">
        <v>0</v>
      </c>
      <c r="AO24" s="51">
        <v>0</v>
      </c>
      <c r="AP24" s="51"/>
      <c r="AQ24" s="51"/>
      <c r="AR24" s="52"/>
      <c r="AS24" s="51">
        <v>0</v>
      </c>
      <c r="AT24" s="51">
        <v>0</v>
      </c>
      <c r="AU24" s="51">
        <v>0</v>
      </c>
      <c r="AV24" s="51"/>
      <c r="AW24" s="51"/>
      <c r="AX24" s="52"/>
      <c r="AY24" s="51">
        <v>0</v>
      </c>
      <c r="AZ24" s="51">
        <v>0</v>
      </c>
      <c r="BA24" s="51">
        <v>0</v>
      </c>
      <c r="BB24" s="51"/>
      <c r="BC24" s="51"/>
      <c r="BD24" s="52"/>
      <c r="BE24" s="51">
        <v>0</v>
      </c>
      <c r="BF24" s="51">
        <v>0</v>
      </c>
      <c r="BG24" s="51">
        <v>0</v>
      </c>
      <c r="BH24" s="51"/>
      <c r="BI24" s="51"/>
      <c r="BJ24" s="52"/>
      <c r="BK24" s="51">
        <v>0</v>
      </c>
      <c r="BL24" s="51">
        <v>0</v>
      </c>
      <c r="BM24" s="51">
        <v>0</v>
      </c>
      <c r="BN24" s="51"/>
      <c r="BO24" s="51"/>
      <c r="BP24" s="51"/>
      <c r="BQ24" s="51">
        <v>0</v>
      </c>
      <c r="BR24" s="51">
        <v>0</v>
      </c>
      <c r="BS24" s="51">
        <v>0</v>
      </c>
      <c r="BT24" s="51"/>
      <c r="BU24" s="51"/>
      <c r="BV24" s="52"/>
      <c r="BW24" s="51">
        <v>0</v>
      </c>
      <c r="BX24" s="51">
        <v>0</v>
      </c>
      <c r="BY24" s="51">
        <v>0</v>
      </c>
      <c r="BZ24" s="51"/>
      <c r="CA24" s="51"/>
      <c r="CB24" s="52"/>
      <c r="CC24" s="51">
        <v>0</v>
      </c>
      <c r="CD24" s="51">
        <v>0</v>
      </c>
      <c r="CE24" s="51">
        <v>0</v>
      </c>
      <c r="CF24" s="51"/>
      <c r="CG24" s="51"/>
      <c r="CH24" s="52"/>
      <c r="CI24" s="51">
        <v>0</v>
      </c>
      <c r="CJ24" s="51">
        <v>0</v>
      </c>
      <c r="CK24" s="51">
        <v>0</v>
      </c>
      <c r="CL24" s="51"/>
      <c r="CM24" s="51"/>
      <c r="CN24" s="52"/>
      <c r="CO24" s="51">
        <v>0</v>
      </c>
      <c r="CP24" s="51">
        <v>0</v>
      </c>
      <c r="CQ24" s="51">
        <v>0</v>
      </c>
      <c r="CR24" s="51"/>
      <c r="CS24" s="51"/>
      <c r="CT24" s="52"/>
      <c r="CU24" s="51">
        <v>0</v>
      </c>
      <c r="CV24" s="51">
        <v>0</v>
      </c>
      <c r="CW24" s="51">
        <v>0</v>
      </c>
      <c r="CX24" s="51"/>
      <c r="CY24" s="51"/>
      <c r="CZ24" s="52"/>
      <c r="DA24" s="51">
        <v>0</v>
      </c>
      <c r="DB24" s="51">
        <v>0</v>
      </c>
      <c r="DC24" s="51">
        <v>0</v>
      </c>
      <c r="DD24" s="51"/>
      <c r="DE24" s="51"/>
      <c r="DF24" s="52"/>
      <c r="DG24" s="51">
        <v>0</v>
      </c>
      <c r="DH24" s="51">
        <v>0</v>
      </c>
      <c r="DI24" s="51">
        <v>0</v>
      </c>
      <c r="DJ24" s="51"/>
      <c r="DK24" s="51"/>
      <c r="DL24" s="52"/>
      <c r="DM24" s="51">
        <v>0</v>
      </c>
      <c r="DN24" s="51">
        <v>0</v>
      </c>
      <c r="DO24" s="51">
        <v>0</v>
      </c>
      <c r="DP24" s="51"/>
      <c r="DQ24" s="51"/>
      <c r="DR24" s="52"/>
      <c r="DS24" s="51">
        <v>0</v>
      </c>
      <c r="DT24" s="51">
        <v>0</v>
      </c>
      <c r="DU24" s="51">
        <v>0</v>
      </c>
      <c r="DV24" s="51"/>
      <c r="DW24" s="51"/>
      <c r="DX24" s="52"/>
      <c r="DY24" s="51">
        <v>0</v>
      </c>
      <c r="DZ24" s="51">
        <v>0</v>
      </c>
      <c r="EA24" s="51">
        <v>0</v>
      </c>
      <c r="EB24" s="51"/>
      <c r="EC24" s="51"/>
      <c r="ED24" s="52"/>
      <c r="EE24" s="51">
        <v>0</v>
      </c>
      <c r="EF24" s="51">
        <v>0</v>
      </c>
      <c r="EG24" s="51">
        <v>0</v>
      </c>
      <c r="EH24" s="51"/>
      <c r="EI24" s="51"/>
      <c r="EJ24" s="52"/>
      <c r="EK24" s="51">
        <v>0</v>
      </c>
      <c r="EL24" s="51">
        <v>0</v>
      </c>
      <c r="EM24" s="51">
        <v>0</v>
      </c>
      <c r="EN24" s="51"/>
      <c r="EO24" s="51"/>
      <c r="EP24" s="51"/>
      <c r="EQ24" s="51"/>
      <c r="ER24" s="51"/>
      <c r="ES24" s="51"/>
    </row>
    <row r="25" spans="1:149" ht="12" hidden="1">
      <c r="A25" s="34">
        <v>44287</v>
      </c>
      <c r="C25" s="51">
        <v>0</v>
      </c>
      <c r="D25" s="51">
        <v>0</v>
      </c>
      <c r="E25" s="51">
        <v>0</v>
      </c>
      <c r="F25" s="51"/>
      <c r="G25" s="51"/>
      <c r="H25" s="52"/>
      <c r="I25" s="51">
        <v>0</v>
      </c>
      <c r="J25" s="51">
        <v>0</v>
      </c>
      <c r="K25" s="51">
        <v>0</v>
      </c>
      <c r="L25" s="51"/>
      <c r="M25" s="51"/>
      <c r="N25" s="52"/>
      <c r="O25" s="51">
        <v>0</v>
      </c>
      <c r="P25" s="51">
        <v>0</v>
      </c>
      <c r="Q25" s="51">
        <v>0</v>
      </c>
      <c r="R25" s="51"/>
      <c r="S25" s="51"/>
      <c r="T25" s="52"/>
      <c r="U25" s="51">
        <v>0</v>
      </c>
      <c r="V25" s="51">
        <v>0</v>
      </c>
      <c r="W25" s="51">
        <v>0</v>
      </c>
      <c r="X25" s="51"/>
      <c r="Y25" s="51"/>
      <c r="Z25" s="52"/>
      <c r="AA25" s="51">
        <v>0</v>
      </c>
      <c r="AB25" s="51">
        <v>0</v>
      </c>
      <c r="AC25" s="51">
        <v>0</v>
      </c>
      <c r="AD25" s="51"/>
      <c r="AE25" s="51"/>
      <c r="AF25" s="52"/>
      <c r="AG25" s="51">
        <v>0</v>
      </c>
      <c r="AH25" s="51">
        <v>0</v>
      </c>
      <c r="AI25" s="51">
        <v>0</v>
      </c>
      <c r="AJ25" s="51"/>
      <c r="AK25" s="51"/>
      <c r="AL25" s="52"/>
      <c r="AM25" s="51">
        <v>0</v>
      </c>
      <c r="AN25" s="51">
        <v>0</v>
      </c>
      <c r="AO25" s="51">
        <v>0</v>
      </c>
      <c r="AP25" s="51"/>
      <c r="AQ25" s="51"/>
      <c r="AR25" s="52"/>
      <c r="AS25" s="51">
        <v>0</v>
      </c>
      <c r="AT25" s="51">
        <v>0</v>
      </c>
      <c r="AU25" s="51">
        <v>0</v>
      </c>
      <c r="AV25" s="51"/>
      <c r="AW25" s="51"/>
      <c r="AX25" s="52"/>
      <c r="AY25" s="51">
        <v>0</v>
      </c>
      <c r="AZ25" s="51">
        <v>0</v>
      </c>
      <c r="BA25" s="51">
        <v>0</v>
      </c>
      <c r="BB25" s="51"/>
      <c r="BC25" s="51"/>
      <c r="BD25" s="52"/>
      <c r="BE25" s="51">
        <v>0</v>
      </c>
      <c r="BF25" s="51">
        <v>0</v>
      </c>
      <c r="BG25" s="51">
        <v>0</v>
      </c>
      <c r="BH25" s="51"/>
      <c r="BI25" s="51"/>
      <c r="BJ25" s="52"/>
      <c r="BK25" s="51">
        <v>0</v>
      </c>
      <c r="BL25" s="51">
        <v>0</v>
      </c>
      <c r="BM25" s="51">
        <v>0</v>
      </c>
      <c r="BN25" s="51"/>
      <c r="BO25" s="51"/>
      <c r="BP25" s="51"/>
      <c r="BQ25" s="51">
        <v>0</v>
      </c>
      <c r="BR25" s="51">
        <v>0</v>
      </c>
      <c r="BS25" s="51">
        <v>0</v>
      </c>
      <c r="BT25" s="51"/>
      <c r="BU25" s="51"/>
      <c r="BV25" s="52"/>
      <c r="BW25" s="51">
        <v>0</v>
      </c>
      <c r="BX25" s="51">
        <v>0</v>
      </c>
      <c r="BY25" s="51">
        <v>0</v>
      </c>
      <c r="BZ25" s="51"/>
      <c r="CA25" s="51"/>
      <c r="CB25" s="52"/>
      <c r="CC25" s="51">
        <v>0</v>
      </c>
      <c r="CD25" s="51">
        <v>0</v>
      </c>
      <c r="CE25" s="51">
        <v>0</v>
      </c>
      <c r="CF25" s="51"/>
      <c r="CG25" s="51"/>
      <c r="CH25" s="52"/>
      <c r="CI25" s="51">
        <v>0</v>
      </c>
      <c r="CJ25" s="51">
        <v>0</v>
      </c>
      <c r="CK25" s="51">
        <v>0</v>
      </c>
      <c r="CL25" s="51"/>
      <c r="CM25" s="51"/>
      <c r="CN25" s="52"/>
      <c r="CO25" s="51">
        <v>0</v>
      </c>
      <c r="CP25" s="51">
        <v>0</v>
      </c>
      <c r="CQ25" s="51">
        <v>0</v>
      </c>
      <c r="CR25" s="51"/>
      <c r="CS25" s="51"/>
      <c r="CT25" s="52"/>
      <c r="CU25" s="51">
        <v>0</v>
      </c>
      <c r="CV25" s="51">
        <v>0</v>
      </c>
      <c r="CW25" s="51">
        <v>0</v>
      </c>
      <c r="CX25" s="51"/>
      <c r="CY25" s="51"/>
      <c r="CZ25" s="52"/>
      <c r="DA25" s="51">
        <v>0</v>
      </c>
      <c r="DB25" s="51">
        <v>0</v>
      </c>
      <c r="DC25" s="51">
        <v>0</v>
      </c>
      <c r="DD25" s="51"/>
      <c r="DE25" s="51"/>
      <c r="DF25" s="52"/>
      <c r="DG25" s="51">
        <v>0</v>
      </c>
      <c r="DH25" s="51">
        <v>0</v>
      </c>
      <c r="DI25" s="51">
        <v>0</v>
      </c>
      <c r="DJ25" s="51"/>
      <c r="DK25" s="51"/>
      <c r="DL25" s="52"/>
      <c r="DM25" s="51">
        <v>0</v>
      </c>
      <c r="DN25" s="51">
        <v>0</v>
      </c>
      <c r="DO25" s="51">
        <v>0</v>
      </c>
      <c r="DP25" s="51"/>
      <c r="DQ25" s="51"/>
      <c r="DR25" s="52"/>
      <c r="DS25" s="51">
        <v>0</v>
      </c>
      <c r="DT25" s="51">
        <v>0</v>
      </c>
      <c r="DU25" s="51">
        <v>0</v>
      </c>
      <c r="DV25" s="51"/>
      <c r="DW25" s="51"/>
      <c r="DX25" s="52"/>
      <c r="DY25" s="51">
        <v>0</v>
      </c>
      <c r="DZ25" s="51">
        <v>0</v>
      </c>
      <c r="EA25" s="51">
        <v>0</v>
      </c>
      <c r="EB25" s="51"/>
      <c r="EC25" s="51"/>
      <c r="ED25" s="52"/>
      <c r="EE25" s="51">
        <v>0</v>
      </c>
      <c r="EF25" s="51">
        <v>0</v>
      </c>
      <c r="EG25" s="51">
        <v>0</v>
      </c>
      <c r="EH25" s="51"/>
      <c r="EI25" s="51"/>
      <c r="EJ25" s="52"/>
      <c r="EK25" s="51">
        <v>0</v>
      </c>
      <c r="EL25" s="51">
        <v>0</v>
      </c>
      <c r="EM25" s="51">
        <v>0</v>
      </c>
      <c r="EN25" s="51"/>
      <c r="EO25" s="51"/>
      <c r="EP25" s="51"/>
      <c r="EQ25" s="51"/>
      <c r="ER25" s="51"/>
      <c r="ES25" s="51"/>
    </row>
    <row r="26" spans="3:149" ht="12">
      <c r="C26" s="52"/>
      <c r="D26" s="52"/>
      <c r="E26" s="52"/>
      <c r="F26" s="52"/>
      <c r="G26" s="52"/>
      <c r="H26" s="51"/>
      <c r="I26" s="52"/>
      <c r="J26" s="52"/>
      <c r="K26" s="52"/>
      <c r="L26" s="52"/>
      <c r="M26" s="52"/>
      <c r="N26" s="51"/>
      <c r="O26" s="52"/>
      <c r="P26" s="52"/>
      <c r="Q26" s="52"/>
      <c r="R26" s="52"/>
      <c r="S26" s="52"/>
      <c r="T26" s="51"/>
      <c r="U26" s="51"/>
      <c r="V26" s="51"/>
      <c r="W26" s="52"/>
      <c r="X26" s="52"/>
      <c r="Y26" s="52"/>
      <c r="Z26" s="51"/>
      <c r="AA26" s="52"/>
      <c r="AB26" s="52"/>
      <c r="AC26" s="52"/>
      <c r="AD26" s="52"/>
      <c r="AE26" s="52"/>
      <c r="AF26" s="51"/>
      <c r="AG26" s="52"/>
      <c r="AH26" s="52"/>
      <c r="AI26" s="52"/>
      <c r="AJ26" s="52"/>
      <c r="AK26" s="52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2"/>
      <c r="DH26" s="52"/>
      <c r="DI26" s="52"/>
      <c r="DJ26" s="52"/>
      <c r="DK26" s="52"/>
      <c r="DL26" s="51"/>
      <c r="DM26" s="52"/>
      <c r="DN26" s="52"/>
      <c r="DO26" s="52"/>
      <c r="DP26" s="52"/>
      <c r="DQ26" s="52"/>
      <c r="DR26" s="51"/>
      <c r="DS26" s="52"/>
      <c r="DT26" s="52"/>
      <c r="DU26" s="52"/>
      <c r="DV26" s="52"/>
      <c r="DW26" s="52"/>
      <c r="DX26" s="51"/>
      <c r="DY26" s="52"/>
      <c r="DZ26" s="52"/>
      <c r="EA26" s="52"/>
      <c r="EB26" s="52"/>
      <c r="EC26" s="52"/>
      <c r="ED26" s="51"/>
      <c r="EE26" s="52"/>
      <c r="EF26" s="52"/>
      <c r="EG26" s="52"/>
      <c r="EH26" s="52"/>
      <c r="EI26" s="52"/>
      <c r="EJ26" s="51"/>
      <c r="EK26" s="52"/>
      <c r="EL26" s="52"/>
      <c r="EM26" s="52"/>
      <c r="EN26" s="52"/>
      <c r="EO26" s="52"/>
      <c r="EP26" s="51"/>
      <c r="EQ26" s="51"/>
      <c r="ER26" s="51"/>
      <c r="ES26" s="51"/>
    </row>
    <row r="27" spans="1:149" ht="12.75" thickBot="1">
      <c r="A27" s="16" t="s">
        <v>0</v>
      </c>
      <c r="C27" s="53">
        <f>SUM(C8:C26)</f>
        <v>0</v>
      </c>
      <c r="D27" s="53">
        <f>SUM(D8:D26)</f>
        <v>0</v>
      </c>
      <c r="E27" s="53">
        <f>SUM(E8:E26)</f>
        <v>0</v>
      </c>
      <c r="F27" s="53">
        <f>SUM(F8:F26)</f>
        <v>0</v>
      </c>
      <c r="G27" s="53">
        <f>SUM(G8:G26)</f>
        <v>0</v>
      </c>
      <c r="H27" s="53"/>
      <c r="I27" s="53">
        <f>SUM(I8:I26)</f>
        <v>0</v>
      </c>
      <c r="J27" s="53">
        <f>SUM(J8:J26)</f>
        <v>0</v>
      </c>
      <c r="K27" s="53">
        <f>SUM(K8:K26)</f>
        <v>0</v>
      </c>
      <c r="L27" s="53">
        <f>SUM(L8:L26)</f>
        <v>0</v>
      </c>
      <c r="M27" s="53">
        <f>SUM(M8:M26)</f>
        <v>0</v>
      </c>
      <c r="N27" s="53">
        <f>SUM(N8:N26)</f>
        <v>0</v>
      </c>
      <c r="O27" s="53">
        <f>SUM(O8:O26)</f>
        <v>0</v>
      </c>
      <c r="P27" s="53">
        <f>SUM(P8:P26)</f>
        <v>0</v>
      </c>
      <c r="Q27" s="53">
        <f>SUM(Q8:Q26)</f>
        <v>0</v>
      </c>
      <c r="R27" s="53">
        <f>SUM(R8:R26)</f>
        <v>0</v>
      </c>
      <c r="S27" s="53">
        <f>SUM(S8:S26)</f>
        <v>0</v>
      </c>
      <c r="T27" s="53">
        <f>SUM(T8:T26)</f>
        <v>0</v>
      </c>
      <c r="U27" s="53">
        <f>SUM(U8:U26)</f>
        <v>0</v>
      </c>
      <c r="V27" s="53">
        <f>SUM(V8:V26)</f>
        <v>0</v>
      </c>
      <c r="W27" s="53">
        <f>SUM(W8:W26)</f>
        <v>0</v>
      </c>
      <c r="X27" s="53">
        <f>SUM(X8:X26)</f>
        <v>0</v>
      </c>
      <c r="Y27" s="53">
        <f>SUM(Y8:Y26)</f>
        <v>0</v>
      </c>
      <c r="Z27" s="53">
        <f>SUM(Z8:Z26)</f>
        <v>0</v>
      </c>
      <c r="AA27" s="53">
        <f>SUM(AA8:AA26)</f>
        <v>0</v>
      </c>
      <c r="AB27" s="53">
        <f>SUM(AB8:AB26)</f>
        <v>0</v>
      </c>
      <c r="AC27" s="53">
        <f>SUM(AC8:AC26)</f>
        <v>0</v>
      </c>
      <c r="AD27" s="53">
        <f>SUM(AD8:AD26)</f>
        <v>0</v>
      </c>
      <c r="AE27" s="53">
        <f>SUM(AE8:AE26)</f>
        <v>0</v>
      </c>
      <c r="AF27" s="53">
        <f>SUM(AF8:AF26)</f>
        <v>0</v>
      </c>
      <c r="AG27" s="53">
        <f>SUM(AG8:AG26)</f>
        <v>0</v>
      </c>
      <c r="AH27" s="53">
        <f>SUM(AH8:AH26)</f>
        <v>0</v>
      </c>
      <c r="AI27" s="53">
        <f>SUM(AI8:AI26)</f>
        <v>0</v>
      </c>
      <c r="AJ27" s="53">
        <f>SUM(AJ8:AJ26)</f>
        <v>0</v>
      </c>
      <c r="AK27" s="53">
        <f>SUM(AK8:AK26)</f>
        <v>0</v>
      </c>
      <c r="AL27" s="53">
        <f>SUM(AL8:AL26)</f>
        <v>0</v>
      </c>
      <c r="AM27" s="53">
        <f>SUM(AM8:AM26)</f>
        <v>0</v>
      </c>
      <c r="AN27" s="53">
        <f>SUM(AN8:AN26)</f>
        <v>0</v>
      </c>
      <c r="AO27" s="53">
        <f>SUM(AO8:AO26)</f>
        <v>0</v>
      </c>
      <c r="AP27" s="53">
        <f>SUM(AP8:AP26)</f>
        <v>0</v>
      </c>
      <c r="AQ27" s="53">
        <f>SUM(AQ8:AQ26)</f>
        <v>0</v>
      </c>
      <c r="AR27" s="53">
        <f>SUM(AR8:AR26)</f>
        <v>0</v>
      </c>
      <c r="AS27" s="53">
        <f>SUM(AS8:AS26)</f>
        <v>0</v>
      </c>
      <c r="AT27" s="53">
        <f>SUM(AT8:AT26)</f>
        <v>0</v>
      </c>
      <c r="AU27" s="53">
        <f>SUM(AU8:AU26)</f>
        <v>0</v>
      </c>
      <c r="AV27" s="53">
        <f>SUM(AV8:AV26)</f>
        <v>0</v>
      </c>
      <c r="AW27" s="53">
        <f>SUM(AW8:AW26)</f>
        <v>0</v>
      </c>
      <c r="AX27" s="53">
        <f>SUM(AX8:AX26)</f>
        <v>0</v>
      </c>
      <c r="AY27" s="53">
        <f>SUM(AY8:AY26)</f>
        <v>0</v>
      </c>
      <c r="AZ27" s="53">
        <f>SUM(AZ8:AZ26)</f>
        <v>0</v>
      </c>
      <c r="BA27" s="53">
        <f>SUM(BA8:BA26)</f>
        <v>0</v>
      </c>
      <c r="BB27" s="53">
        <f>SUM(BB8:BB26)</f>
        <v>0</v>
      </c>
      <c r="BC27" s="53">
        <f>SUM(BC8:BC26)</f>
        <v>0</v>
      </c>
      <c r="BD27" s="53">
        <f>SUM(BD8:BD26)</f>
        <v>0</v>
      </c>
      <c r="BE27" s="53">
        <f>SUM(BE8:BE26)</f>
        <v>0</v>
      </c>
      <c r="BF27" s="53">
        <f>SUM(BF8:BF26)</f>
        <v>0</v>
      </c>
      <c r="BG27" s="53">
        <f>SUM(BG8:BG26)</f>
        <v>0</v>
      </c>
      <c r="BH27" s="53">
        <f>SUM(BH8:BH26)</f>
        <v>0</v>
      </c>
      <c r="BI27" s="53">
        <f>SUM(BI8:BI26)</f>
        <v>0</v>
      </c>
      <c r="BJ27" s="53">
        <f>SUM(BJ8:BJ26)</f>
        <v>0</v>
      </c>
      <c r="BK27" s="53">
        <f>SUM(BK8:BK26)</f>
        <v>0</v>
      </c>
      <c r="BL27" s="53">
        <f>SUM(BL8:BL26)</f>
        <v>0</v>
      </c>
      <c r="BM27" s="53">
        <f>SUM(BM8:BM26)</f>
        <v>0</v>
      </c>
      <c r="BN27" s="53">
        <f>SUM(BN8:BN26)</f>
        <v>0</v>
      </c>
      <c r="BO27" s="53">
        <f>SUM(BO8:BO26)</f>
        <v>0</v>
      </c>
      <c r="BP27" s="53">
        <f>SUM(BP8:BP26)</f>
        <v>0</v>
      </c>
      <c r="BQ27" s="53">
        <f>SUM(BQ8:BQ26)</f>
        <v>0</v>
      </c>
      <c r="BR27" s="53">
        <f>SUM(BR8:BR26)</f>
        <v>0</v>
      </c>
      <c r="BS27" s="53">
        <f>SUM(BS8:BS26)</f>
        <v>0</v>
      </c>
      <c r="BT27" s="53">
        <f>SUM(BT8:BT26)</f>
        <v>0</v>
      </c>
      <c r="BU27" s="53">
        <f>SUM(BU8:BU26)</f>
        <v>0</v>
      </c>
      <c r="BV27" s="53">
        <f>SUM(BV8:BV26)</f>
        <v>0</v>
      </c>
      <c r="BW27" s="53">
        <f>SUM(BW8:BW26)</f>
        <v>0</v>
      </c>
      <c r="BX27" s="53">
        <f>SUM(BX8:BX26)</f>
        <v>0</v>
      </c>
      <c r="BY27" s="53">
        <f>SUM(BY8:BY26)</f>
        <v>0</v>
      </c>
      <c r="BZ27" s="53">
        <f>SUM(BZ8:BZ26)</f>
        <v>0</v>
      </c>
      <c r="CA27" s="53">
        <f>SUM(CA8:CA26)</f>
        <v>0</v>
      </c>
      <c r="CB27" s="53">
        <f>SUM(CB8:CB26)</f>
        <v>0</v>
      </c>
      <c r="CC27" s="53">
        <f>SUM(CC8:CC26)</f>
        <v>0</v>
      </c>
      <c r="CD27" s="53">
        <f>SUM(CD8:CD26)</f>
        <v>0</v>
      </c>
      <c r="CE27" s="53">
        <f>SUM(CE8:CE26)</f>
        <v>0</v>
      </c>
      <c r="CF27" s="53">
        <f>SUM(CF8:CF26)</f>
        <v>0</v>
      </c>
      <c r="CG27" s="53">
        <f>SUM(CG8:CG26)</f>
        <v>0</v>
      </c>
      <c r="CH27" s="53">
        <f>SUM(CH8:CH26)</f>
        <v>0</v>
      </c>
      <c r="CI27" s="53">
        <f>SUM(CI8:CI26)</f>
        <v>0</v>
      </c>
      <c r="CJ27" s="53">
        <f>SUM(CJ8:CJ26)</f>
        <v>0</v>
      </c>
      <c r="CK27" s="53">
        <f>SUM(CK8:CK26)</f>
        <v>0</v>
      </c>
      <c r="CL27" s="53">
        <f>SUM(CL8:CL26)</f>
        <v>0</v>
      </c>
      <c r="CM27" s="53">
        <f>SUM(CM8:CM26)</f>
        <v>0</v>
      </c>
      <c r="CN27" s="53">
        <f>SUM(CN8:CN26)</f>
        <v>0</v>
      </c>
      <c r="CO27" s="53">
        <f>SUM(CO8:CO26)</f>
        <v>0</v>
      </c>
      <c r="CP27" s="53">
        <f>SUM(CP8:CP26)</f>
        <v>0</v>
      </c>
      <c r="CQ27" s="53">
        <f>SUM(CQ8:CQ26)</f>
        <v>0</v>
      </c>
      <c r="CR27" s="53">
        <f>SUM(CR8:CR26)</f>
        <v>0</v>
      </c>
      <c r="CS27" s="53">
        <f>SUM(CS8:CS26)</f>
        <v>0</v>
      </c>
      <c r="CT27" s="53">
        <f>SUM(CT8:CT26)</f>
        <v>0</v>
      </c>
      <c r="CU27" s="53">
        <f>SUM(CU8:CU26)</f>
        <v>0</v>
      </c>
      <c r="CV27" s="53">
        <f>SUM(CV8:CV26)</f>
        <v>0</v>
      </c>
      <c r="CW27" s="53">
        <f>SUM(CW8:CW26)</f>
        <v>0</v>
      </c>
      <c r="CX27" s="53">
        <f>SUM(CX8:CX26)</f>
        <v>0</v>
      </c>
      <c r="CY27" s="53">
        <f>SUM(CY8:CY26)</f>
        <v>0</v>
      </c>
      <c r="CZ27" s="53">
        <f>SUM(CZ8:CZ26)</f>
        <v>0</v>
      </c>
      <c r="DA27" s="53">
        <f>SUM(DA8:DA26)</f>
        <v>0</v>
      </c>
      <c r="DB27" s="53">
        <f>SUM(DB8:DB26)</f>
        <v>0</v>
      </c>
      <c r="DC27" s="53">
        <f>SUM(DC8:DC26)</f>
        <v>0</v>
      </c>
      <c r="DD27" s="53">
        <f>SUM(DD8:DD26)</f>
        <v>0</v>
      </c>
      <c r="DE27" s="53">
        <f>SUM(DE8:DE26)</f>
        <v>0</v>
      </c>
      <c r="DF27" s="53">
        <f>SUM(DF8:DF26)</f>
        <v>0</v>
      </c>
      <c r="DG27" s="53">
        <f>SUM(DG8:DG26)</f>
        <v>0</v>
      </c>
      <c r="DH27" s="53">
        <f>SUM(DH8:DH26)</f>
        <v>0</v>
      </c>
      <c r="DI27" s="53">
        <f>SUM(DI8:DI26)</f>
        <v>0</v>
      </c>
      <c r="DJ27" s="53">
        <f>SUM(DJ8:DJ26)</f>
        <v>0</v>
      </c>
      <c r="DK27" s="53">
        <f>SUM(DK8:DK26)</f>
        <v>0</v>
      </c>
      <c r="DL27" s="53">
        <f>SUM(DL8:DL26)</f>
        <v>0</v>
      </c>
      <c r="DM27" s="53">
        <f>SUM(DM8:DM26)</f>
        <v>0</v>
      </c>
      <c r="DN27" s="53">
        <f>SUM(DN8:DN26)</f>
        <v>0</v>
      </c>
      <c r="DO27" s="53">
        <f>SUM(DO8:DO26)</f>
        <v>0</v>
      </c>
      <c r="DP27" s="53">
        <f>SUM(DP8:DP26)</f>
        <v>0</v>
      </c>
      <c r="DQ27" s="53">
        <f>SUM(DQ8:DQ26)</f>
        <v>0</v>
      </c>
      <c r="DR27" s="53">
        <f>SUM(DR8:DR26)</f>
        <v>0</v>
      </c>
      <c r="DS27" s="53">
        <f>SUM(DS8:DS26)</f>
        <v>0</v>
      </c>
      <c r="DT27" s="53">
        <f>SUM(DT8:DT26)</f>
        <v>0</v>
      </c>
      <c r="DU27" s="53">
        <f>SUM(DU8:DU26)</f>
        <v>0</v>
      </c>
      <c r="DV27" s="53">
        <f>SUM(DV8:DV26)</f>
        <v>0</v>
      </c>
      <c r="DW27" s="53">
        <f>SUM(DW8:DW26)</f>
        <v>0</v>
      </c>
      <c r="DX27" s="53">
        <f>SUM(DX8:DX26)</f>
        <v>0</v>
      </c>
      <c r="DY27" s="53">
        <f>SUM(DY8:DY26)</f>
        <v>0</v>
      </c>
      <c r="DZ27" s="53">
        <f>SUM(DZ8:DZ26)</f>
        <v>0</v>
      </c>
      <c r="EA27" s="53">
        <f>SUM(EA8:EA26)</f>
        <v>0</v>
      </c>
      <c r="EB27" s="53">
        <f>SUM(EB8:EB26)</f>
        <v>0</v>
      </c>
      <c r="EC27" s="53">
        <f>SUM(EC8:EC26)</f>
        <v>0</v>
      </c>
      <c r="ED27" s="53">
        <f>SUM(ED8:ED26)</f>
        <v>0</v>
      </c>
      <c r="EE27" s="53">
        <f>SUM(EE8:EE26)</f>
        <v>0</v>
      </c>
      <c r="EF27" s="53">
        <f>SUM(EF8:EF26)</f>
        <v>0</v>
      </c>
      <c r="EG27" s="53">
        <f>SUM(EG8:EG26)</f>
        <v>0</v>
      </c>
      <c r="EH27" s="53">
        <f>SUM(EH8:EH26)</f>
        <v>0</v>
      </c>
      <c r="EI27" s="53">
        <f>SUM(EI8:EI26)</f>
        <v>0</v>
      </c>
      <c r="EJ27" s="53">
        <f>SUM(EJ8:EJ26)</f>
        <v>0</v>
      </c>
      <c r="EK27" s="53">
        <f>SUM(EK8:EK26)</f>
        <v>0</v>
      </c>
      <c r="EL27" s="53">
        <f>SUM(EL8:EL26)</f>
        <v>0</v>
      </c>
      <c r="EM27" s="53">
        <f>SUM(EM8:EM26)</f>
        <v>0</v>
      </c>
      <c r="EN27" s="53">
        <f>SUM(EN8:EN26)</f>
        <v>0</v>
      </c>
      <c r="EO27" s="53">
        <f>SUM(EO8:EO26)</f>
        <v>0</v>
      </c>
      <c r="EP27" s="51"/>
      <c r="EQ27" s="51"/>
      <c r="ER27" s="51"/>
      <c r="ES27" s="51"/>
    </row>
    <row r="28" ht="12.75" thickTop="1"/>
  </sheetData>
  <sheetProtection/>
  <printOptions/>
  <pageMargins left="0.7" right="0.7" top="0.75" bottom="0.75" header="0.3" footer="0.3"/>
  <pageSetup horizontalDpi="300" verticalDpi="300" orientation="landscape" scale="50"/>
  <colBreaks count="2" manualBreakCount="2">
    <brk id="14" max="65535" man="1"/>
    <brk id="126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D27"/>
  <sheetViews>
    <sheetView showZeros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4" sqref="D14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9" customWidth="1"/>
    <col min="7" max="7" width="17.421875" style="19" customWidth="1"/>
    <col min="8" max="8" width="3.7109375" style="18" customWidth="1"/>
    <col min="9" max="12" width="13.7109375" style="18" customWidth="1"/>
    <col min="13" max="13" width="16.8515625" style="1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3" customWidth="1"/>
    <col min="25" max="25" width="16.421875" style="3" customWidth="1"/>
    <col min="26" max="26" width="3.7109375" style="3" customWidth="1"/>
    <col min="27" max="30" width="13.7109375" style="3" customWidth="1"/>
    <col min="31" max="31" width="16.00390625" style="3" customWidth="1"/>
    <col min="32" max="32" width="3.7109375" style="3" customWidth="1"/>
    <col min="33" max="36" width="13.7109375" style="3" customWidth="1"/>
    <col min="37" max="37" width="15.421875" style="3" customWidth="1"/>
    <col min="38" max="38" width="3.7109375" style="3" customWidth="1"/>
    <col min="39" max="42" width="13.7109375" style="3" customWidth="1"/>
    <col min="43" max="43" width="17.421875" style="3" customWidth="1"/>
    <col min="44" max="44" width="3.7109375" style="3" customWidth="1"/>
    <col min="45" max="48" width="13.7109375" style="3" customWidth="1"/>
    <col min="49" max="49" width="15.7109375" style="3" customWidth="1"/>
    <col min="50" max="50" width="3.7109375" style="3" customWidth="1"/>
    <col min="51" max="54" width="13.7109375" style="3" customWidth="1"/>
    <col min="55" max="55" width="15.421875" style="3" customWidth="1"/>
    <col min="56" max="56" width="3.7109375" style="3" customWidth="1"/>
    <col min="57" max="60" width="13.7109375" style="3" customWidth="1"/>
    <col min="61" max="61" width="16.8515625" style="3" customWidth="1"/>
    <col min="62" max="62" width="3.7109375" style="3" customWidth="1"/>
    <col min="63" max="66" width="13.7109375" style="3" customWidth="1"/>
    <col min="67" max="67" width="15.7109375" style="3" customWidth="1"/>
    <col min="68" max="68" width="3.7109375" style="3" customWidth="1"/>
    <col min="69" max="72" width="13.7109375" style="3" customWidth="1"/>
    <col min="73" max="73" width="17.421875" style="3" customWidth="1"/>
    <col min="74" max="74" width="3.7109375" style="3" customWidth="1"/>
    <col min="75" max="78" width="13.7109375" style="3" customWidth="1"/>
    <col min="79" max="79" width="15.421875" style="3" customWidth="1"/>
    <col min="80" max="80" width="3.7109375" style="3" customWidth="1"/>
    <col min="81" max="84" width="13.7109375" style="3" customWidth="1"/>
    <col min="85" max="85" width="16.00390625" style="3" customWidth="1"/>
    <col min="86" max="86" width="3.7109375" style="3" customWidth="1"/>
    <col min="87" max="90" width="13.7109375" style="3" customWidth="1"/>
    <col min="91" max="91" width="18.140625" style="3" customWidth="1"/>
    <col min="92" max="92" width="3.7109375" style="3" customWidth="1"/>
    <col min="93" max="96" width="13.7109375" style="3" customWidth="1"/>
    <col min="97" max="97" width="16.28125" style="3" customWidth="1"/>
    <col min="98" max="98" width="3.7109375" style="3" customWidth="1"/>
    <col min="99" max="102" width="13.7109375" style="3" customWidth="1"/>
    <col min="103" max="103" width="15.8515625" style="3" customWidth="1"/>
    <col min="104" max="104" width="3.7109375" style="3" customWidth="1"/>
    <col min="105" max="108" width="13.7109375" style="3" customWidth="1"/>
    <col min="109" max="109" width="16.421875" style="3" customWidth="1"/>
    <col min="110" max="110" width="3.7109375" style="3" customWidth="1"/>
    <col min="111" max="114" width="13.7109375" style="3" customWidth="1"/>
    <col min="115" max="115" width="16.140625" style="3" customWidth="1"/>
    <col min="116" max="116" width="3.7109375" style="3" customWidth="1"/>
    <col min="117" max="120" width="13.7109375" style="3" customWidth="1"/>
    <col min="121" max="121" width="16.421875" style="3" customWidth="1"/>
    <col min="122" max="122" width="3.7109375" style="3" customWidth="1"/>
    <col min="123" max="126" width="13.7109375" style="3" customWidth="1"/>
    <col min="127" max="127" width="16.28125" style="3" customWidth="1"/>
    <col min="128" max="128" width="3.7109375" style="3" customWidth="1"/>
    <col min="129" max="133" width="13.7109375" style="3" customWidth="1"/>
    <col min="134" max="134" width="3.7109375" style="3" customWidth="1"/>
  </cols>
  <sheetData>
    <row r="1" spans="1:134" ht="12">
      <c r="A1" s="27"/>
      <c r="B1" s="13"/>
      <c r="C1" s="26"/>
      <c r="D1" s="28"/>
      <c r="F1" s="28" t="s">
        <v>24</v>
      </c>
      <c r="H1" s="19"/>
      <c r="I1" s="19"/>
      <c r="J1" s="19"/>
      <c r="K1" s="28"/>
      <c r="L1" s="28"/>
      <c r="M1" s="19"/>
      <c r="N1" s="18"/>
      <c r="O1" s="18"/>
      <c r="P1" s="28"/>
      <c r="Q1" s="19"/>
      <c r="S1" s="28" t="s">
        <v>24</v>
      </c>
      <c r="U1"/>
      <c r="V1"/>
      <c r="X1" s="4"/>
      <c r="AB1" s="4"/>
      <c r="AE1" s="28" t="s">
        <v>24</v>
      </c>
      <c r="AF1" s="4"/>
      <c r="AM1" s="28"/>
      <c r="AN1" s="4"/>
      <c r="AQ1" s="28" t="s">
        <v>24</v>
      </c>
      <c r="AY1" s="28"/>
      <c r="BC1" s="28" t="s">
        <v>24</v>
      </c>
      <c r="BK1" s="28"/>
      <c r="BO1" s="28" t="s">
        <v>24</v>
      </c>
      <c r="BT1" s="4"/>
      <c r="BW1" s="28"/>
      <c r="CA1" s="28" t="s">
        <v>24</v>
      </c>
      <c r="CI1" s="28"/>
      <c r="CM1" s="28" t="s">
        <v>24</v>
      </c>
      <c r="CR1" s="4"/>
      <c r="CU1" s="28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">
      <c r="A2" s="27"/>
      <c r="B2" s="13"/>
      <c r="C2" s="26"/>
      <c r="D2" s="28"/>
      <c r="F2" s="26" t="s">
        <v>58</v>
      </c>
      <c r="H2" s="19"/>
      <c r="I2" s="19"/>
      <c r="J2" s="19"/>
      <c r="K2" s="28"/>
      <c r="L2" s="28"/>
      <c r="M2" s="19"/>
      <c r="N2" s="18"/>
      <c r="O2" s="18"/>
      <c r="P2" s="28"/>
      <c r="Q2" s="19"/>
      <c r="S2" s="26" t="s">
        <v>58</v>
      </c>
      <c r="U2"/>
      <c r="V2"/>
      <c r="X2" s="4"/>
      <c r="AB2" s="4"/>
      <c r="AE2" s="26" t="s">
        <v>58</v>
      </c>
      <c r="AF2" s="4"/>
      <c r="AM2" s="28"/>
      <c r="AN2" s="4"/>
      <c r="AQ2" s="26" t="s">
        <v>58</v>
      </c>
      <c r="AY2" s="28"/>
      <c r="BC2" s="26" t="s">
        <v>58</v>
      </c>
      <c r="BK2" s="28"/>
      <c r="BO2" s="26" t="s">
        <v>58</v>
      </c>
      <c r="BT2" s="4"/>
      <c r="BW2" s="28"/>
      <c r="CA2" s="26" t="s">
        <v>58</v>
      </c>
      <c r="CI2" s="28"/>
      <c r="CM2" s="26" t="s">
        <v>58</v>
      </c>
      <c r="CR2" s="4"/>
      <c r="CU2" s="28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">
      <c r="A3" s="27"/>
      <c r="B3" s="13"/>
      <c r="C3" s="26"/>
      <c r="D3" s="26"/>
      <c r="F3" s="28" t="s">
        <v>25</v>
      </c>
      <c r="H3" s="19"/>
      <c r="I3" s="19"/>
      <c r="J3" s="19"/>
      <c r="K3" s="26"/>
      <c r="L3" s="26"/>
      <c r="M3" s="19"/>
      <c r="N3" s="18"/>
      <c r="O3" s="18"/>
      <c r="P3" s="26"/>
      <c r="Q3" s="19"/>
      <c r="S3" s="28" t="s">
        <v>25</v>
      </c>
      <c r="U3"/>
      <c r="V3"/>
      <c r="AE3" s="28" t="s">
        <v>25</v>
      </c>
      <c r="AM3" s="28"/>
      <c r="AQ3" s="28" t="s">
        <v>25</v>
      </c>
      <c r="AY3" s="28"/>
      <c r="BC3" s="28" t="s">
        <v>25</v>
      </c>
      <c r="BK3" s="28"/>
      <c r="BO3" s="28" t="s">
        <v>25</v>
      </c>
      <c r="BW3" s="28"/>
      <c r="CA3" s="28" t="s">
        <v>25</v>
      </c>
      <c r="CI3" s="28"/>
      <c r="CM3" s="28" t="s">
        <v>25</v>
      </c>
      <c r="CU3" s="28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">
      <c r="A4" s="27"/>
      <c r="B4" s="13"/>
      <c r="C4" s="28"/>
      <c r="D4" s="28"/>
      <c r="J4" s="28"/>
      <c r="K4" s="19"/>
      <c r="L4" s="19"/>
      <c r="M4" s="19"/>
      <c r="V4" s="4"/>
      <c r="AB4" s="4"/>
      <c r="AH4" s="4"/>
      <c r="AT4" s="4"/>
      <c r="CP4" s="4"/>
      <c r="DZ4" s="4"/>
    </row>
    <row r="5" spans="1:134" ht="12">
      <c r="A5" s="5" t="s">
        <v>1</v>
      </c>
      <c r="C5" s="49" t="s">
        <v>59</v>
      </c>
      <c r="D5" s="47"/>
      <c r="E5" s="48"/>
      <c r="F5" s="24"/>
      <c r="G5" s="24"/>
      <c r="I5" s="20" t="s">
        <v>6</v>
      </c>
      <c r="J5" s="21"/>
      <c r="K5" s="22"/>
      <c r="L5" s="24"/>
      <c r="M5" s="24"/>
      <c r="O5" s="20" t="s">
        <v>7</v>
      </c>
      <c r="P5" s="21"/>
      <c r="Q5" s="22"/>
      <c r="R5" s="24"/>
      <c r="S5" s="24"/>
      <c r="U5" s="6" t="s">
        <v>8</v>
      </c>
      <c r="V5" s="7"/>
      <c r="W5" s="8"/>
      <c r="X5" s="24"/>
      <c r="Y5" s="24"/>
      <c r="AA5" s="6" t="s">
        <v>9</v>
      </c>
      <c r="AB5" s="7"/>
      <c r="AC5" s="8"/>
      <c r="AD5" s="24"/>
      <c r="AE5" s="24"/>
      <c r="AG5" s="6" t="s">
        <v>10</v>
      </c>
      <c r="AH5" s="7"/>
      <c r="AI5" s="8"/>
      <c r="AJ5" s="24"/>
      <c r="AK5" s="24"/>
      <c r="AL5" s="14"/>
      <c r="AM5" s="6" t="s">
        <v>51</v>
      </c>
      <c r="AN5" s="7"/>
      <c r="AO5" s="8"/>
      <c r="AP5" s="24"/>
      <c r="AQ5" s="24"/>
      <c r="AR5" s="14"/>
      <c r="AS5" s="6" t="s">
        <v>11</v>
      </c>
      <c r="AT5" s="7"/>
      <c r="AU5" s="8"/>
      <c r="AV5" s="24"/>
      <c r="AW5" s="24"/>
      <c r="AX5" s="14"/>
      <c r="AY5" s="6" t="s">
        <v>26</v>
      </c>
      <c r="AZ5" s="7"/>
      <c r="BA5" s="8"/>
      <c r="BB5" s="24"/>
      <c r="BC5" s="24"/>
      <c r="BE5" s="6" t="s">
        <v>12</v>
      </c>
      <c r="BF5" s="7"/>
      <c r="BG5" s="8"/>
      <c r="BH5" s="24"/>
      <c r="BI5" s="24"/>
      <c r="BK5" s="6" t="s">
        <v>13</v>
      </c>
      <c r="BL5" s="7"/>
      <c r="BM5" s="8"/>
      <c r="BN5" s="24"/>
      <c r="BO5" s="24"/>
      <c r="BQ5" s="37" t="s">
        <v>14</v>
      </c>
      <c r="BR5" s="38"/>
      <c r="BS5" s="39"/>
      <c r="BT5" s="24"/>
      <c r="BU5" s="24"/>
      <c r="BW5" s="6" t="s">
        <v>15</v>
      </c>
      <c r="BX5" s="7"/>
      <c r="BY5" s="8"/>
      <c r="BZ5" s="24"/>
      <c r="CA5" s="24"/>
      <c r="CC5" s="6" t="s">
        <v>16</v>
      </c>
      <c r="CD5" s="7"/>
      <c r="CE5" s="8"/>
      <c r="CF5" s="24"/>
      <c r="CG5" s="24"/>
      <c r="CH5" s="14"/>
      <c r="CI5" s="6" t="s">
        <v>17</v>
      </c>
      <c r="CJ5" s="7"/>
      <c r="CK5" s="8"/>
      <c r="CL5" s="24"/>
      <c r="CM5" s="24"/>
      <c r="CO5" s="6" t="s">
        <v>18</v>
      </c>
      <c r="CP5" s="7"/>
      <c r="CQ5" s="8"/>
      <c r="CR5" s="24"/>
      <c r="CS5" s="24"/>
      <c r="CT5" s="14"/>
      <c r="CU5" s="6" t="s">
        <v>19</v>
      </c>
      <c r="CV5" s="7"/>
      <c r="CW5" s="8"/>
      <c r="CX5" s="24"/>
      <c r="CY5" s="24"/>
      <c r="DA5" s="6" t="s">
        <v>20</v>
      </c>
      <c r="DB5" s="7"/>
      <c r="DC5" s="8"/>
      <c r="DD5" s="24"/>
      <c r="DE5" s="24"/>
      <c r="DG5" s="6" t="s">
        <v>21</v>
      </c>
      <c r="DH5" s="7"/>
      <c r="DI5" s="8"/>
      <c r="DJ5" s="24"/>
      <c r="DK5" s="24"/>
      <c r="DM5" s="6" t="s">
        <v>22</v>
      </c>
      <c r="DN5" s="7"/>
      <c r="DO5" s="8"/>
      <c r="DP5" s="24"/>
      <c r="DQ5" s="24"/>
      <c r="DS5" s="6" t="s">
        <v>23</v>
      </c>
      <c r="DT5" s="7"/>
      <c r="DU5" s="8"/>
      <c r="DV5" s="24"/>
      <c r="DW5" s="24"/>
      <c r="DX5" s="14"/>
      <c r="DY5" s="6" t="s">
        <v>2</v>
      </c>
      <c r="DZ5" s="7"/>
      <c r="EA5" s="8"/>
      <c r="EB5" s="24"/>
      <c r="EC5" s="24"/>
      <c r="ED5" s="14"/>
    </row>
    <row r="6" spans="1:134" s="1" customFormat="1" ht="12">
      <c r="A6" s="29" t="s">
        <v>3</v>
      </c>
      <c r="C6" s="50" t="s">
        <v>52</v>
      </c>
      <c r="D6" s="50"/>
      <c r="E6" s="50"/>
      <c r="F6" s="24" t="s">
        <v>54</v>
      </c>
      <c r="G6" s="24" t="s">
        <v>57</v>
      </c>
      <c r="H6" s="18"/>
      <c r="I6" s="23"/>
      <c r="J6" s="36">
        <v>0.2725862000000001</v>
      </c>
      <c r="K6" s="22"/>
      <c r="L6" s="24" t="s">
        <v>54</v>
      </c>
      <c r="M6" s="24" t="s">
        <v>57</v>
      </c>
      <c r="O6" s="23"/>
      <c r="P6" s="41">
        <f>V6+AB6+AH6+AN6+AT6+AZ6+BF6+BL6+BR6+BX6+CD6+CJ6+CP6+CV6+DB6+DH6+DN6+DT6</f>
        <v>0.7274137999999999</v>
      </c>
      <c r="Q6" s="22"/>
      <c r="R6" s="24" t="s">
        <v>54</v>
      </c>
      <c r="S6" s="24" t="s">
        <v>57</v>
      </c>
      <c r="U6" s="30"/>
      <c r="V6" s="17">
        <v>0.0002074</v>
      </c>
      <c r="W6" s="31"/>
      <c r="X6" s="24" t="s">
        <v>54</v>
      </c>
      <c r="Y6" s="24" t="s">
        <v>57</v>
      </c>
      <c r="AA6" s="30"/>
      <c r="AB6" s="17">
        <v>0.1097811</v>
      </c>
      <c r="AC6" s="31"/>
      <c r="AD6" s="24" t="s">
        <v>54</v>
      </c>
      <c r="AE6" s="24" t="s">
        <v>57</v>
      </c>
      <c r="AG6" s="30"/>
      <c r="AH6" s="17">
        <v>0.077308</v>
      </c>
      <c r="AI6" s="31"/>
      <c r="AJ6" s="24" t="s">
        <v>54</v>
      </c>
      <c r="AK6" s="24" t="s">
        <v>57</v>
      </c>
      <c r="AL6" s="12"/>
      <c r="AM6" s="30"/>
      <c r="AN6" s="17">
        <v>0.0035746</v>
      </c>
      <c r="AO6" s="31"/>
      <c r="AP6" s="24" t="s">
        <v>54</v>
      </c>
      <c r="AQ6" s="24" t="s">
        <v>57</v>
      </c>
      <c r="AR6" s="12"/>
      <c r="AS6" s="30"/>
      <c r="AT6" s="17">
        <v>0.0002612</v>
      </c>
      <c r="AU6" s="31"/>
      <c r="AV6" s="24" t="s">
        <v>54</v>
      </c>
      <c r="AW6" s="24" t="s">
        <v>57</v>
      </c>
      <c r="AX6" s="12"/>
      <c r="AY6" s="30"/>
      <c r="AZ6" s="17">
        <v>0.0958305</v>
      </c>
      <c r="BA6" s="31"/>
      <c r="BB6" s="24" t="s">
        <v>54</v>
      </c>
      <c r="BC6" s="24" t="s">
        <v>57</v>
      </c>
      <c r="BE6" s="30"/>
      <c r="BF6" s="17">
        <v>0.0031923</v>
      </c>
      <c r="BG6" s="31"/>
      <c r="BH6" s="24" t="s">
        <v>54</v>
      </c>
      <c r="BI6" s="24" t="s">
        <v>57</v>
      </c>
      <c r="BK6" s="30"/>
      <c r="BL6" s="17">
        <v>0.0003889</v>
      </c>
      <c r="BM6" s="31"/>
      <c r="BN6" s="24" t="s">
        <v>54</v>
      </c>
      <c r="BO6" s="24" t="s">
        <v>57</v>
      </c>
      <c r="BQ6" s="40"/>
      <c r="BR6" s="41">
        <v>0.080735</v>
      </c>
      <c r="BS6" s="42"/>
      <c r="BT6" s="24" t="s">
        <v>54</v>
      </c>
      <c r="BU6" s="24" t="s">
        <v>57</v>
      </c>
      <c r="BW6" s="30"/>
      <c r="BX6" s="17">
        <v>0.0658731</v>
      </c>
      <c r="BY6" s="31"/>
      <c r="BZ6" s="24" t="s">
        <v>54</v>
      </c>
      <c r="CA6" s="24" t="s">
        <v>57</v>
      </c>
      <c r="CC6" s="30"/>
      <c r="CD6" s="17">
        <v>0.1500275</v>
      </c>
      <c r="CE6" s="31"/>
      <c r="CF6" s="24" t="s">
        <v>54</v>
      </c>
      <c r="CG6" s="24" t="s">
        <v>57</v>
      </c>
      <c r="CH6" s="12"/>
      <c r="CI6" s="30"/>
      <c r="CJ6" s="17">
        <v>0.0163762</v>
      </c>
      <c r="CK6" s="31"/>
      <c r="CL6" s="24" t="s">
        <v>54</v>
      </c>
      <c r="CM6" s="24" t="s">
        <v>57</v>
      </c>
      <c r="CO6" s="30"/>
      <c r="CP6" s="17">
        <v>0.0163968</v>
      </c>
      <c r="CQ6" s="31"/>
      <c r="CR6" s="24" t="s">
        <v>54</v>
      </c>
      <c r="CS6" s="24" t="s">
        <v>57</v>
      </c>
      <c r="CT6" s="12"/>
      <c r="CU6" s="30"/>
      <c r="CV6" s="17">
        <v>0.0004623</v>
      </c>
      <c r="CW6" s="31"/>
      <c r="CX6" s="24" t="s">
        <v>54</v>
      </c>
      <c r="CY6" s="24" t="s">
        <v>57</v>
      </c>
      <c r="DA6" s="30"/>
      <c r="DB6" s="17">
        <v>0.0988749</v>
      </c>
      <c r="DC6" s="31"/>
      <c r="DD6" s="24" t="s">
        <v>54</v>
      </c>
      <c r="DE6" s="24" t="s">
        <v>57</v>
      </c>
      <c r="DG6" s="30"/>
      <c r="DH6" s="17">
        <v>0.0007581</v>
      </c>
      <c r="DI6" s="31"/>
      <c r="DJ6" s="24" t="s">
        <v>54</v>
      </c>
      <c r="DK6" s="24" t="s">
        <v>57</v>
      </c>
      <c r="DM6" s="30"/>
      <c r="DN6" s="17">
        <v>0.0063749</v>
      </c>
      <c r="DO6" s="31"/>
      <c r="DP6" s="24" t="s">
        <v>54</v>
      </c>
      <c r="DQ6" s="24" t="s">
        <v>57</v>
      </c>
      <c r="DS6" s="30"/>
      <c r="DT6" s="17">
        <v>0.000991</v>
      </c>
      <c r="DU6" s="31"/>
      <c r="DV6" s="24" t="s">
        <v>54</v>
      </c>
      <c r="DW6" s="24" t="s">
        <v>57</v>
      </c>
      <c r="DX6" s="12"/>
      <c r="DY6" s="30"/>
      <c r="DZ6" s="17"/>
      <c r="EA6" s="31"/>
      <c r="EB6" s="24" t="s">
        <v>54</v>
      </c>
      <c r="EC6" s="24" t="s">
        <v>57</v>
      </c>
      <c r="ED6" s="12"/>
    </row>
    <row r="7" spans="1:134" ht="12">
      <c r="A7" s="9"/>
      <c r="C7" s="24" t="s">
        <v>4</v>
      </c>
      <c r="D7" s="24" t="s">
        <v>5</v>
      </c>
      <c r="E7" s="24" t="s">
        <v>0</v>
      </c>
      <c r="F7" s="24" t="s">
        <v>55</v>
      </c>
      <c r="G7" s="24" t="s">
        <v>56</v>
      </c>
      <c r="I7" s="24" t="s">
        <v>4</v>
      </c>
      <c r="J7" s="24" t="s">
        <v>5</v>
      </c>
      <c r="K7" s="24" t="s">
        <v>0</v>
      </c>
      <c r="L7" s="24" t="s">
        <v>55</v>
      </c>
      <c r="M7" s="24" t="s">
        <v>56</v>
      </c>
      <c r="O7" s="24" t="s">
        <v>4</v>
      </c>
      <c r="P7" s="24" t="s">
        <v>5</v>
      </c>
      <c r="Q7" s="24" t="s">
        <v>0</v>
      </c>
      <c r="R7" s="24" t="s">
        <v>55</v>
      </c>
      <c r="S7" s="24" t="s">
        <v>56</v>
      </c>
      <c r="U7" s="10" t="s">
        <v>4</v>
      </c>
      <c r="V7" s="10" t="s">
        <v>5</v>
      </c>
      <c r="W7" s="10" t="s">
        <v>0</v>
      </c>
      <c r="X7" s="24" t="s">
        <v>55</v>
      </c>
      <c r="Y7" s="24" t="s">
        <v>56</v>
      </c>
      <c r="AA7" s="10" t="s">
        <v>4</v>
      </c>
      <c r="AB7" s="10" t="s">
        <v>5</v>
      </c>
      <c r="AC7" s="10" t="s">
        <v>0</v>
      </c>
      <c r="AD7" s="24" t="s">
        <v>55</v>
      </c>
      <c r="AE7" s="24" t="s">
        <v>56</v>
      </c>
      <c r="AG7" s="10" t="s">
        <v>4</v>
      </c>
      <c r="AH7" s="10" t="s">
        <v>5</v>
      </c>
      <c r="AI7" s="10" t="s">
        <v>0</v>
      </c>
      <c r="AJ7" s="24" t="s">
        <v>55</v>
      </c>
      <c r="AK7" s="24" t="s">
        <v>56</v>
      </c>
      <c r="AL7" s="15"/>
      <c r="AM7" s="10" t="s">
        <v>4</v>
      </c>
      <c r="AN7" s="10" t="s">
        <v>5</v>
      </c>
      <c r="AO7" s="10" t="s">
        <v>0</v>
      </c>
      <c r="AP7" s="24" t="s">
        <v>55</v>
      </c>
      <c r="AQ7" s="24" t="s">
        <v>56</v>
      </c>
      <c r="AR7" s="15"/>
      <c r="AS7" s="10" t="s">
        <v>4</v>
      </c>
      <c r="AT7" s="10" t="s">
        <v>5</v>
      </c>
      <c r="AU7" s="10" t="s">
        <v>0</v>
      </c>
      <c r="AV7" s="24" t="s">
        <v>55</v>
      </c>
      <c r="AW7" s="24" t="s">
        <v>56</v>
      </c>
      <c r="AX7" s="15"/>
      <c r="AY7" s="10" t="s">
        <v>4</v>
      </c>
      <c r="AZ7" s="10" t="s">
        <v>5</v>
      </c>
      <c r="BA7" s="10" t="s">
        <v>0</v>
      </c>
      <c r="BB7" s="24" t="s">
        <v>55</v>
      </c>
      <c r="BC7" s="24" t="s">
        <v>56</v>
      </c>
      <c r="BE7" s="10" t="s">
        <v>4</v>
      </c>
      <c r="BF7" s="10" t="s">
        <v>5</v>
      </c>
      <c r="BG7" s="10" t="s">
        <v>0</v>
      </c>
      <c r="BH7" s="24" t="s">
        <v>55</v>
      </c>
      <c r="BI7" s="24" t="s">
        <v>56</v>
      </c>
      <c r="BK7" s="10" t="s">
        <v>4</v>
      </c>
      <c r="BL7" s="10" t="s">
        <v>5</v>
      </c>
      <c r="BM7" s="10" t="s">
        <v>0</v>
      </c>
      <c r="BN7" s="24" t="s">
        <v>55</v>
      </c>
      <c r="BO7" s="24" t="s">
        <v>56</v>
      </c>
      <c r="BQ7" s="10" t="s">
        <v>4</v>
      </c>
      <c r="BR7" s="10" t="s">
        <v>5</v>
      </c>
      <c r="BS7" s="10" t="s">
        <v>0</v>
      </c>
      <c r="BT7" s="24" t="s">
        <v>55</v>
      </c>
      <c r="BU7" s="24" t="s">
        <v>56</v>
      </c>
      <c r="BW7" s="10" t="s">
        <v>4</v>
      </c>
      <c r="BX7" s="10" t="s">
        <v>5</v>
      </c>
      <c r="BY7" s="10" t="s">
        <v>0</v>
      </c>
      <c r="BZ7" s="24" t="s">
        <v>55</v>
      </c>
      <c r="CA7" s="24" t="s">
        <v>56</v>
      </c>
      <c r="CC7" s="10" t="s">
        <v>4</v>
      </c>
      <c r="CD7" s="10" t="s">
        <v>5</v>
      </c>
      <c r="CE7" s="10" t="s">
        <v>0</v>
      </c>
      <c r="CF7" s="24" t="s">
        <v>55</v>
      </c>
      <c r="CG7" s="24" t="s">
        <v>56</v>
      </c>
      <c r="CH7" s="15"/>
      <c r="CI7" s="10" t="s">
        <v>4</v>
      </c>
      <c r="CJ7" s="10" t="s">
        <v>5</v>
      </c>
      <c r="CK7" s="10" t="s">
        <v>0</v>
      </c>
      <c r="CL7" s="24" t="s">
        <v>55</v>
      </c>
      <c r="CM7" s="24" t="s">
        <v>56</v>
      </c>
      <c r="CO7" s="10" t="s">
        <v>4</v>
      </c>
      <c r="CP7" s="10" t="s">
        <v>5</v>
      </c>
      <c r="CQ7" s="10" t="s">
        <v>0</v>
      </c>
      <c r="CR7" s="24" t="s">
        <v>55</v>
      </c>
      <c r="CS7" s="24" t="s">
        <v>56</v>
      </c>
      <c r="CT7" s="15"/>
      <c r="CU7" s="10" t="s">
        <v>4</v>
      </c>
      <c r="CV7" s="10" t="s">
        <v>5</v>
      </c>
      <c r="CW7" s="10" t="s">
        <v>0</v>
      </c>
      <c r="CX7" s="24" t="s">
        <v>55</v>
      </c>
      <c r="CY7" s="24" t="s">
        <v>56</v>
      </c>
      <c r="DA7" s="10" t="s">
        <v>4</v>
      </c>
      <c r="DB7" s="10" t="s">
        <v>5</v>
      </c>
      <c r="DC7" s="10" t="s">
        <v>0</v>
      </c>
      <c r="DD7" s="24" t="s">
        <v>55</v>
      </c>
      <c r="DE7" s="24" t="s">
        <v>56</v>
      </c>
      <c r="DG7" s="10" t="s">
        <v>4</v>
      </c>
      <c r="DH7" s="10" t="s">
        <v>5</v>
      </c>
      <c r="DI7" s="10" t="s">
        <v>0</v>
      </c>
      <c r="DJ7" s="24" t="s">
        <v>55</v>
      </c>
      <c r="DK7" s="24" t="s">
        <v>56</v>
      </c>
      <c r="DM7" s="10" t="s">
        <v>4</v>
      </c>
      <c r="DN7" s="10" t="s">
        <v>5</v>
      </c>
      <c r="DO7" s="10" t="s">
        <v>0</v>
      </c>
      <c r="DP7" s="24" t="s">
        <v>55</v>
      </c>
      <c r="DQ7" s="24" t="s">
        <v>56</v>
      </c>
      <c r="DS7" s="10" t="s">
        <v>4</v>
      </c>
      <c r="DT7" s="10" t="s">
        <v>5</v>
      </c>
      <c r="DU7" s="10" t="s">
        <v>0</v>
      </c>
      <c r="DV7" s="24" t="s">
        <v>55</v>
      </c>
      <c r="DW7" s="24" t="s">
        <v>56</v>
      </c>
      <c r="DX7" s="15"/>
      <c r="DY7" s="10" t="s">
        <v>4</v>
      </c>
      <c r="DZ7" s="10" t="s">
        <v>5</v>
      </c>
      <c r="EA7" s="10" t="s">
        <v>0</v>
      </c>
      <c r="EB7" s="24" t="s">
        <v>55</v>
      </c>
      <c r="EC7" s="24" t="s">
        <v>56</v>
      </c>
      <c r="ED7" s="15"/>
    </row>
    <row r="8" spans="1:134" ht="12">
      <c r="A8" s="2">
        <v>41183</v>
      </c>
      <c r="D8" s="19">
        <v>928150</v>
      </c>
      <c r="E8" s="19">
        <f aca="true" t="shared" si="0" ref="E8:E25">C8+D8</f>
        <v>928150</v>
      </c>
      <c r="F8" s="19">
        <f aca="true" t="shared" si="1" ref="F8:F25">L8+R8</f>
        <v>97908</v>
      </c>
      <c r="G8" s="19">
        <f aca="true" t="shared" si="2" ref="G8:G25">M8+S8</f>
        <v>83963</v>
      </c>
      <c r="I8" s="25">
        <v>0</v>
      </c>
      <c r="J8" s="25">
        <v>253001.06716</v>
      </c>
      <c r="K8" s="19">
        <f aca="true" t="shared" si="3" ref="K8:K25">SUM(I8:J8)</f>
        <v>253001.06716</v>
      </c>
      <c r="L8" s="19">
        <v>26688</v>
      </c>
      <c r="M8" s="19">
        <v>22886</v>
      </c>
      <c r="O8" s="18"/>
      <c r="P8" s="18">
        <f aca="true" t="shared" si="4" ref="P8:P25">V8+AB8+AH8+AN8+AT8+AZ8+BF8+BL8+BR8+BX8+CD8+CJ8+CP8+CV8+DB8+DH8+DN8+DT8+DZ8</f>
        <v>675149.1184699998</v>
      </c>
      <c r="Q8" s="18">
        <f aca="true" t="shared" si="5" ref="Q8:Q24">O8+P8</f>
        <v>675149.1184699998</v>
      </c>
      <c r="R8" s="18">
        <f aca="true" t="shared" si="6" ref="R8:R25">X8+AD8+AJ8+AP8+AV8+BB8+BH8+BN8+BT8+BZ8+CF8+CL8+CR8+CX8+DD8+DJ8+DP8+DV8+EB8</f>
        <v>71220</v>
      </c>
      <c r="S8" s="18">
        <f aca="true" t="shared" si="7" ref="S8:S25">Y8+AE8+AK8+AQ8+AW8+BC8+BI8+BO8+BU8+CA8+CG8+CM8+CS8+CY8+DE8+DK8+DQ8+DW8+EC8</f>
        <v>61077</v>
      </c>
      <c r="U8" s="18"/>
      <c r="V8" s="18">
        <f aca="true" t="shared" si="8" ref="V8:V24">D8*0.02074/100</f>
        <v>192.49831000000003</v>
      </c>
      <c r="W8" s="18">
        <f aca="true" t="shared" si="9" ref="W8:W24">U8+V8</f>
        <v>192.49831000000003</v>
      </c>
      <c r="X8" s="18">
        <v>20</v>
      </c>
      <c r="Y8" s="18">
        <v>17</v>
      </c>
      <c r="Z8" s="18"/>
      <c r="AA8" s="18"/>
      <c r="AB8" s="18">
        <f aca="true" t="shared" si="10" ref="AB8:AB23">D8*10.97811/100</f>
        <v>101893.32796499999</v>
      </c>
      <c r="AC8" s="18">
        <f aca="true" t="shared" si="11" ref="AC8:AC23">AA8+AB8</f>
        <v>101893.32796499999</v>
      </c>
      <c r="AD8" s="18">
        <v>10748</v>
      </c>
      <c r="AE8" s="18">
        <v>9218</v>
      </c>
      <c r="AF8" s="18"/>
      <c r="AG8" s="18"/>
      <c r="AH8" s="18">
        <f aca="true" t="shared" si="12" ref="AH8:AH25">D8*7.7308/100</f>
        <v>71753.42020000001</v>
      </c>
      <c r="AI8" s="18">
        <f aca="true" t="shared" si="13" ref="AI8:AI25">AG8+AH8</f>
        <v>71753.42020000001</v>
      </c>
      <c r="AJ8" s="18">
        <v>7569</v>
      </c>
      <c r="AK8" s="18">
        <v>6491</v>
      </c>
      <c r="AL8" s="18"/>
      <c r="AM8" s="18"/>
      <c r="AN8" s="18">
        <f aca="true" t="shared" si="14" ref="AN8:AN25">D8*0.35746/100</f>
        <v>3317.76499</v>
      </c>
      <c r="AO8" s="18">
        <f aca="true" t="shared" si="15" ref="AO8:AO25">AM8+AN8</f>
        <v>3317.76499</v>
      </c>
      <c r="AP8" s="18">
        <v>350</v>
      </c>
      <c r="AQ8" s="18">
        <v>300</v>
      </c>
      <c r="AR8" s="18"/>
      <c r="AS8" s="18"/>
      <c r="AT8" s="18">
        <f aca="true" t="shared" si="16" ref="AT8:AT25">D8*0.02612/100</f>
        <v>242.43278</v>
      </c>
      <c r="AU8" s="18">
        <f aca="true" t="shared" si="17" ref="AU8:AU25">AS8+AT8</f>
        <v>242.43278</v>
      </c>
      <c r="AV8" s="18">
        <v>26</v>
      </c>
      <c r="AW8" s="18">
        <v>22</v>
      </c>
      <c r="AX8" s="18"/>
      <c r="AY8" s="18"/>
      <c r="AZ8" s="18">
        <f aca="true" t="shared" si="18" ref="AZ8:AZ25">D8*9.58305/100</f>
        <v>88945.07857499999</v>
      </c>
      <c r="BA8" s="18">
        <f aca="true" t="shared" si="19" ref="BA8:BA25">AY8+AZ8</f>
        <v>88945.07857499999</v>
      </c>
      <c r="BB8" s="18">
        <v>9383</v>
      </c>
      <c r="BC8" s="18">
        <v>8046</v>
      </c>
      <c r="BD8" s="18"/>
      <c r="BE8" s="18"/>
      <c r="BF8" s="18">
        <f aca="true" t="shared" si="20" ref="BF8:BF25">D8*0.31923/100</f>
        <v>2962.9332449999997</v>
      </c>
      <c r="BG8" s="18">
        <f aca="true" t="shared" si="21" ref="BG8:BG25">BE8+BF8</f>
        <v>2962.9332449999997</v>
      </c>
      <c r="BH8" s="18">
        <v>313</v>
      </c>
      <c r="BI8" s="18">
        <v>268</v>
      </c>
      <c r="BJ8" s="18"/>
      <c r="BK8" s="18"/>
      <c r="BL8" s="18">
        <f aca="true" t="shared" si="22" ref="BL8:BL25">D8*0.03889/100</f>
        <v>360.957535</v>
      </c>
      <c r="BM8" s="18">
        <f aca="true" t="shared" si="23" ref="BM8:BM25">BK8+BL8</f>
        <v>360.957535</v>
      </c>
      <c r="BN8" s="18">
        <v>38</v>
      </c>
      <c r="BO8" s="18">
        <v>33</v>
      </c>
      <c r="BP8" s="18"/>
      <c r="BQ8" s="18"/>
      <c r="BR8" s="18">
        <f aca="true" t="shared" si="24" ref="BR8:BR25">D8*8.0735/100</f>
        <v>74934.19025</v>
      </c>
      <c r="BS8" s="18">
        <f aca="true" t="shared" si="25" ref="BS8:BS25">BQ8+BR8</f>
        <v>74934.19025</v>
      </c>
      <c r="BT8" s="18">
        <v>7905</v>
      </c>
      <c r="BU8" s="18">
        <v>6779</v>
      </c>
      <c r="BV8" s="18"/>
      <c r="BW8" s="18"/>
      <c r="BX8" s="18">
        <f aca="true" t="shared" si="26" ref="BX8:BX25">D8*6.58731/100</f>
        <v>61140.117765</v>
      </c>
      <c r="BY8" s="18">
        <f aca="true" t="shared" si="27" ref="BY8:BY25">BW8+BX8</f>
        <v>61140.117765</v>
      </c>
      <c r="BZ8" s="18">
        <v>6450</v>
      </c>
      <c r="CA8" s="18">
        <v>5531</v>
      </c>
      <c r="CB8" s="18"/>
      <c r="CC8" s="18"/>
      <c r="CD8" s="18">
        <f aca="true" t="shared" si="28" ref="CD8:CD25">D8*15.00275/100</f>
        <v>139248.02412500003</v>
      </c>
      <c r="CE8" s="18">
        <f aca="true" t="shared" si="29" ref="CE8:CE25">CC8+CD8</f>
        <v>139248.02412500003</v>
      </c>
      <c r="CF8" s="18">
        <v>14689</v>
      </c>
      <c r="CG8" s="18">
        <v>12597</v>
      </c>
      <c r="CH8" s="18"/>
      <c r="CI8" s="18"/>
      <c r="CJ8" s="18">
        <f aca="true" t="shared" si="30" ref="CJ8:CJ25">D8*1.63762/100</f>
        <v>15199.57003</v>
      </c>
      <c r="CK8" s="18">
        <f aca="true" t="shared" si="31" ref="CK8:CK25">CI8+CJ8</f>
        <v>15199.57003</v>
      </c>
      <c r="CL8" s="18">
        <v>1603</v>
      </c>
      <c r="CM8" s="18">
        <v>1375</v>
      </c>
      <c r="CN8" s="18"/>
      <c r="CO8" s="18"/>
      <c r="CP8" s="18">
        <f aca="true" t="shared" si="32" ref="CO8:CP25">D8*1.63968/100</f>
        <v>15218.68992</v>
      </c>
      <c r="CQ8" s="18">
        <f aca="true" t="shared" si="33" ref="CQ8:CQ25">CO8+CP8</f>
        <v>15218.68992</v>
      </c>
      <c r="CR8" s="18">
        <v>1605</v>
      </c>
      <c r="CS8" s="18">
        <v>1377</v>
      </c>
      <c r="CT8" s="18"/>
      <c r="CU8" s="18"/>
      <c r="CV8" s="18">
        <f aca="true" t="shared" si="34" ref="CV8:CV25">D8*0.04623/100</f>
        <v>429.08374499999996</v>
      </c>
      <c r="CW8" s="18">
        <f aca="true" t="shared" si="35" ref="CW8:CW25">CU8+CV8</f>
        <v>429.08374499999996</v>
      </c>
      <c r="CX8" s="18">
        <v>45</v>
      </c>
      <c r="CY8" s="18">
        <v>39</v>
      </c>
      <c r="CZ8" s="18"/>
      <c r="DA8" s="18"/>
      <c r="DB8" s="18">
        <f aca="true" t="shared" si="36" ref="DB8:DB25">D8*9.88749/100</f>
        <v>91770.73843499999</v>
      </c>
      <c r="DC8" s="18">
        <f aca="true" t="shared" si="37" ref="DC8:DC25">DA8+DB8</f>
        <v>91770.73843499999</v>
      </c>
      <c r="DD8" s="18">
        <v>9681</v>
      </c>
      <c r="DE8" s="18">
        <v>8302</v>
      </c>
      <c r="DF8" s="18"/>
      <c r="DG8" s="18"/>
      <c r="DH8" s="18">
        <f aca="true" t="shared" si="38" ref="DH8:DH25">D8*0.07581/100</f>
        <v>703.6305150000001</v>
      </c>
      <c r="DI8" s="18">
        <f aca="true" t="shared" si="39" ref="DI8:DI25">DG8+DH8</f>
        <v>703.6305150000001</v>
      </c>
      <c r="DJ8" s="18">
        <v>74</v>
      </c>
      <c r="DK8" s="18">
        <v>64</v>
      </c>
      <c r="DL8" s="18"/>
      <c r="DM8" s="18"/>
      <c r="DN8" s="18">
        <f aca="true" t="shared" si="40" ref="DN8:DN25">D8*0.63749/100</f>
        <v>5916.863434999999</v>
      </c>
      <c r="DO8" s="18">
        <f aca="true" t="shared" si="41" ref="DO8:DO25">DM8+DN8</f>
        <v>5916.863434999999</v>
      </c>
      <c r="DP8" s="18">
        <v>624</v>
      </c>
      <c r="DQ8" s="18">
        <v>535</v>
      </c>
      <c r="DR8" s="18"/>
      <c r="DS8" s="18"/>
      <c r="DT8" s="18">
        <f aca="true" t="shared" si="42" ref="DT8:DT25">D8*0.0991/100</f>
        <v>919.7966499999999</v>
      </c>
      <c r="DU8" s="18">
        <f aca="true" t="shared" si="43" ref="DU8:DU25">DS8+DT8</f>
        <v>919.7966499999999</v>
      </c>
      <c r="DV8" s="18">
        <v>97</v>
      </c>
      <c r="DW8" s="18">
        <v>83</v>
      </c>
      <c r="DX8" s="18"/>
      <c r="DY8" s="18"/>
      <c r="DZ8" s="18"/>
      <c r="EA8" s="18"/>
      <c r="EB8" s="18"/>
      <c r="EC8" s="18"/>
      <c r="ED8" s="18"/>
    </row>
    <row r="9" spans="1:134" ht="12">
      <c r="A9" s="2">
        <v>41365</v>
      </c>
      <c r="C9" s="19">
        <v>4575000</v>
      </c>
      <c r="D9" s="19">
        <v>928150</v>
      </c>
      <c r="E9" s="19">
        <f t="shared" si="0"/>
        <v>5503150</v>
      </c>
      <c r="F9" s="19">
        <f t="shared" si="1"/>
        <v>97908</v>
      </c>
      <c r="G9" s="19">
        <f t="shared" si="2"/>
        <v>83963</v>
      </c>
      <c r="I9" s="25">
        <v>1247082.7800000003</v>
      </c>
      <c r="J9" s="25">
        <v>253001.06716</v>
      </c>
      <c r="K9" s="19">
        <f t="shared" si="3"/>
        <v>1500083.8471600004</v>
      </c>
      <c r="L9" s="19">
        <v>26688</v>
      </c>
      <c r="M9" s="19">
        <v>22886</v>
      </c>
      <c r="O9" s="18">
        <f aca="true" t="shared" si="44" ref="O9:O25">U9+AA9+AG9+AM9+AS9+AY9+BE9+BK9+BQ9+BW9+CC9+CI9+CO9+CU9+DA9+DG9+DM9+DS9+DY9</f>
        <v>3327918.1350000002</v>
      </c>
      <c r="P9" s="18">
        <f t="shared" si="4"/>
        <v>675149.1184699998</v>
      </c>
      <c r="Q9" s="18">
        <f t="shared" si="5"/>
        <v>4003067.25347</v>
      </c>
      <c r="R9" s="18">
        <f t="shared" si="6"/>
        <v>71220</v>
      </c>
      <c r="S9" s="18">
        <f t="shared" si="7"/>
        <v>61077</v>
      </c>
      <c r="U9" s="18">
        <f aca="true" t="shared" si="45" ref="U9:U23">C9*0.02074/100</f>
        <v>948.855</v>
      </c>
      <c r="V9" s="18">
        <f t="shared" si="8"/>
        <v>192.49831000000003</v>
      </c>
      <c r="W9" s="18">
        <f t="shared" si="9"/>
        <v>1141.35331</v>
      </c>
      <c r="X9" s="18">
        <v>20</v>
      </c>
      <c r="Y9" s="18">
        <v>17</v>
      </c>
      <c r="Z9" s="18"/>
      <c r="AA9" s="18">
        <f aca="true" t="shared" si="46" ref="AA9:AA23">C9*10.97811/100</f>
        <v>502248.5324999999</v>
      </c>
      <c r="AB9" s="18">
        <f t="shared" si="10"/>
        <v>101893.32796499999</v>
      </c>
      <c r="AC9" s="18">
        <f t="shared" si="11"/>
        <v>604141.8604649999</v>
      </c>
      <c r="AD9" s="18">
        <v>10748</v>
      </c>
      <c r="AE9" s="18">
        <v>9218</v>
      </c>
      <c r="AF9" s="18"/>
      <c r="AG9" s="18">
        <f aca="true" t="shared" si="47" ref="AG9:AG25">C9*7.7308/100</f>
        <v>353684.1</v>
      </c>
      <c r="AH9" s="18">
        <f t="shared" si="12"/>
        <v>71753.42020000001</v>
      </c>
      <c r="AI9" s="18">
        <f t="shared" si="13"/>
        <v>425437.52019999997</v>
      </c>
      <c r="AJ9" s="18">
        <v>7569</v>
      </c>
      <c r="AK9" s="18">
        <v>6491</v>
      </c>
      <c r="AL9" s="18"/>
      <c r="AM9" s="18">
        <f aca="true" t="shared" si="48" ref="AM9:AM25">C9*0.35746/100</f>
        <v>16353.795</v>
      </c>
      <c r="AN9" s="18">
        <f t="shared" si="14"/>
        <v>3317.76499</v>
      </c>
      <c r="AO9" s="18">
        <f t="shared" si="15"/>
        <v>19671.55999</v>
      </c>
      <c r="AP9" s="18">
        <v>350</v>
      </c>
      <c r="AQ9" s="18">
        <v>300</v>
      </c>
      <c r="AR9" s="18"/>
      <c r="AS9" s="18">
        <f aca="true" t="shared" si="49" ref="AS9:AS25">C9*0.02612/100</f>
        <v>1194.99</v>
      </c>
      <c r="AT9" s="18">
        <f t="shared" si="16"/>
        <v>242.43278</v>
      </c>
      <c r="AU9" s="18">
        <f t="shared" si="17"/>
        <v>1437.42278</v>
      </c>
      <c r="AV9" s="18">
        <v>26</v>
      </c>
      <c r="AW9" s="18">
        <v>22</v>
      </c>
      <c r="AX9" s="18"/>
      <c r="AY9" s="18">
        <f aca="true" t="shared" si="50" ref="AY9:AY25">C9*9.58305/100</f>
        <v>438424.5375</v>
      </c>
      <c r="AZ9" s="18">
        <f t="shared" si="18"/>
        <v>88945.07857499999</v>
      </c>
      <c r="BA9" s="18">
        <f t="shared" si="19"/>
        <v>527369.616075</v>
      </c>
      <c r="BB9" s="18">
        <v>9383</v>
      </c>
      <c r="BC9" s="18">
        <v>8046</v>
      </c>
      <c r="BD9" s="18"/>
      <c r="BE9" s="18">
        <f aca="true" t="shared" si="51" ref="BE9:BE25">C9*0.31923/100</f>
        <v>14604.7725</v>
      </c>
      <c r="BF9" s="18">
        <f t="shared" si="20"/>
        <v>2962.9332449999997</v>
      </c>
      <c r="BG9" s="18">
        <f t="shared" si="21"/>
        <v>17567.705745</v>
      </c>
      <c r="BH9" s="18">
        <v>313</v>
      </c>
      <c r="BI9" s="18">
        <v>268</v>
      </c>
      <c r="BJ9" s="18"/>
      <c r="BK9" s="18">
        <f aca="true" t="shared" si="52" ref="BK9:BK25">C9*0.03889/100</f>
        <v>1779.2175</v>
      </c>
      <c r="BL9" s="18">
        <f t="shared" si="22"/>
        <v>360.957535</v>
      </c>
      <c r="BM9" s="18">
        <f t="shared" si="23"/>
        <v>2140.175035</v>
      </c>
      <c r="BN9" s="18">
        <v>38</v>
      </c>
      <c r="BO9" s="18">
        <v>33</v>
      </c>
      <c r="BP9" s="18"/>
      <c r="BQ9" s="18">
        <f aca="true" t="shared" si="53" ref="BQ9:BQ25">C9*8.0735/100</f>
        <v>369362.625</v>
      </c>
      <c r="BR9" s="18">
        <f t="shared" si="24"/>
        <v>74934.19025</v>
      </c>
      <c r="BS9" s="18">
        <f t="shared" si="25"/>
        <v>444296.81525</v>
      </c>
      <c r="BT9" s="18">
        <v>7905</v>
      </c>
      <c r="BU9" s="18">
        <v>6779</v>
      </c>
      <c r="BV9" s="18"/>
      <c r="BW9" s="18">
        <f aca="true" t="shared" si="54" ref="BW9:BW25">C9*6.58731/100</f>
        <v>301369.43250000005</v>
      </c>
      <c r="BX9" s="18">
        <f t="shared" si="26"/>
        <v>61140.117765</v>
      </c>
      <c r="BY9" s="18">
        <f t="shared" si="27"/>
        <v>362509.5502650001</v>
      </c>
      <c r="BZ9" s="18">
        <v>6450</v>
      </c>
      <c r="CA9" s="18">
        <v>5531</v>
      </c>
      <c r="CB9" s="18"/>
      <c r="CC9" s="18">
        <f aca="true" t="shared" si="55" ref="CC9:CC25">C9*15.00275/100</f>
        <v>686375.8125</v>
      </c>
      <c r="CD9" s="18">
        <f t="shared" si="28"/>
        <v>139248.02412500003</v>
      </c>
      <c r="CE9" s="18">
        <f t="shared" si="29"/>
        <v>825623.836625</v>
      </c>
      <c r="CF9" s="18">
        <v>14689</v>
      </c>
      <c r="CG9" s="18">
        <v>12597</v>
      </c>
      <c r="CH9" s="18"/>
      <c r="CI9" s="18">
        <f aca="true" t="shared" si="56" ref="CI9:CI25">C9*1.63762/100</f>
        <v>74921.115</v>
      </c>
      <c r="CJ9" s="18">
        <f t="shared" si="30"/>
        <v>15199.57003</v>
      </c>
      <c r="CK9" s="18">
        <f t="shared" si="31"/>
        <v>90120.68503000001</v>
      </c>
      <c r="CL9" s="18">
        <v>1603</v>
      </c>
      <c r="CM9" s="18">
        <v>1375</v>
      </c>
      <c r="CN9" s="18"/>
      <c r="CO9" s="18">
        <f t="shared" si="32"/>
        <v>75015.36</v>
      </c>
      <c r="CP9" s="18">
        <f t="shared" si="32"/>
        <v>15218.68992</v>
      </c>
      <c r="CQ9" s="18">
        <f t="shared" si="33"/>
        <v>90234.04992</v>
      </c>
      <c r="CR9" s="18">
        <v>1605</v>
      </c>
      <c r="CS9" s="18">
        <v>1377</v>
      </c>
      <c r="CT9" s="18"/>
      <c r="CU9" s="18">
        <f aca="true" t="shared" si="57" ref="CU9:CU25">C9*0.04623/100</f>
        <v>2115.0225</v>
      </c>
      <c r="CV9" s="18">
        <f t="shared" si="34"/>
        <v>429.08374499999996</v>
      </c>
      <c r="CW9" s="18">
        <f t="shared" si="35"/>
        <v>2544.106245</v>
      </c>
      <c r="CX9" s="18">
        <v>45</v>
      </c>
      <c r="CY9" s="18">
        <v>39</v>
      </c>
      <c r="CZ9" s="18"/>
      <c r="DA9" s="18">
        <f aca="true" t="shared" si="58" ref="DA9:DA25">C9*9.88749/100</f>
        <v>452352.6675</v>
      </c>
      <c r="DB9" s="18">
        <f t="shared" si="36"/>
        <v>91770.73843499999</v>
      </c>
      <c r="DC9" s="18">
        <f t="shared" si="37"/>
        <v>544123.4059349999</v>
      </c>
      <c r="DD9" s="18">
        <v>9681</v>
      </c>
      <c r="DE9" s="18">
        <v>8302</v>
      </c>
      <c r="DF9" s="18"/>
      <c r="DG9" s="18">
        <f aca="true" t="shared" si="59" ref="DG9:DG25">C9*0.07581/100</f>
        <v>3468.3075</v>
      </c>
      <c r="DH9" s="18">
        <f t="shared" si="38"/>
        <v>703.6305150000001</v>
      </c>
      <c r="DI9" s="18">
        <f t="shared" si="39"/>
        <v>4171.938015</v>
      </c>
      <c r="DJ9" s="18">
        <v>74</v>
      </c>
      <c r="DK9" s="18">
        <v>64</v>
      </c>
      <c r="DL9" s="18"/>
      <c r="DM9" s="18">
        <f aca="true" t="shared" si="60" ref="DM9:DM25">C9*0.63749/100</f>
        <v>29165.1675</v>
      </c>
      <c r="DN9" s="18">
        <f t="shared" si="40"/>
        <v>5916.863434999999</v>
      </c>
      <c r="DO9" s="18">
        <f t="shared" si="41"/>
        <v>35082.030935</v>
      </c>
      <c r="DP9" s="18">
        <v>624</v>
      </c>
      <c r="DQ9" s="18">
        <v>535</v>
      </c>
      <c r="DR9" s="18"/>
      <c r="DS9" s="18">
        <f aca="true" t="shared" si="61" ref="DS9:DS25">C9*0.0991/100</f>
        <v>4533.825</v>
      </c>
      <c r="DT9" s="18">
        <f t="shared" si="42"/>
        <v>919.7966499999999</v>
      </c>
      <c r="DU9" s="18">
        <f t="shared" si="43"/>
        <v>5453.62165</v>
      </c>
      <c r="DV9" s="18">
        <v>97</v>
      </c>
      <c r="DW9" s="18">
        <v>83</v>
      </c>
      <c r="DX9" s="18"/>
      <c r="DY9" s="18"/>
      <c r="DZ9" s="18"/>
      <c r="EA9" s="18"/>
      <c r="EB9" s="18"/>
      <c r="EC9" s="18"/>
      <c r="ED9" s="18"/>
    </row>
    <row r="10" spans="1:134" ht="12">
      <c r="A10" s="2">
        <v>41548</v>
      </c>
      <c r="B10" s="11"/>
      <c r="D10" s="19">
        <v>813775</v>
      </c>
      <c r="E10" s="19">
        <f t="shared" si="0"/>
        <v>813775</v>
      </c>
      <c r="F10" s="19">
        <f t="shared" si="1"/>
        <v>97908</v>
      </c>
      <c r="G10" s="19">
        <f t="shared" si="2"/>
        <v>83963</v>
      </c>
      <c r="I10" s="25">
        <v>0</v>
      </c>
      <c r="J10" s="25">
        <v>221823.99766000005</v>
      </c>
      <c r="K10" s="19">
        <f t="shared" si="3"/>
        <v>221823.99766000005</v>
      </c>
      <c r="L10" s="19">
        <v>26688</v>
      </c>
      <c r="M10" s="19">
        <v>22886</v>
      </c>
      <c r="N10" s="11"/>
      <c r="O10" s="18"/>
      <c r="P10" s="18">
        <f t="shared" si="4"/>
        <v>591951.1650949998</v>
      </c>
      <c r="Q10" s="18">
        <f t="shared" si="5"/>
        <v>591951.1650949998</v>
      </c>
      <c r="R10" s="18">
        <f t="shared" si="6"/>
        <v>71220</v>
      </c>
      <c r="S10" s="18">
        <f t="shared" si="7"/>
        <v>61077</v>
      </c>
      <c r="T10" s="11"/>
      <c r="U10" s="18"/>
      <c r="V10" s="18">
        <f t="shared" si="8"/>
        <v>168.776935</v>
      </c>
      <c r="W10" s="18">
        <f t="shared" si="9"/>
        <v>168.776935</v>
      </c>
      <c r="X10" s="18">
        <v>20</v>
      </c>
      <c r="Y10" s="18">
        <v>17</v>
      </c>
      <c r="Z10" s="18"/>
      <c r="AA10" s="18"/>
      <c r="AB10" s="18">
        <f t="shared" si="10"/>
        <v>89337.11465249998</v>
      </c>
      <c r="AC10" s="18">
        <f t="shared" si="11"/>
        <v>89337.11465249998</v>
      </c>
      <c r="AD10" s="18">
        <v>10748</v>
      </c>
      <c r="AE10" s="18">
        <v>9218</v>
      </c>
      <c r="AF10" s="18"/>
      <c r="AG10" s="18"/>
      <c r="AH10" s="18">
        <f t="shared" si="12"/>
        <v>62911.31770000001</v>
      </c>
      <c r="AI10" s="18">
        <f t="shared" si="13"/>
        <v>62911.31770000001</v>
      </c>
      <c r="AJ10" s="18">
        <v>7569</v>
      </c>
      <c r="AK10" s="18">
        <v>6491</v>
      </c>
      <c r="AL10" s="18"/>
      <c r="AM10" s="18"/>
      <c r="AN10" s="18">
        <f t="shared" si="14"/>
        <v>2908.9201150000004</v>
      </c>
      <c r="AO10" s="18">
        <f t="shared" si="15"/>
        <v>2908.9201150000004</v>
      </c>
      <c r="AP10" s="18">
        <v>350</v>
      </c>
      <c r="AQ10" s="18">
        <v>300</v>
      </c>
      <c r="AR10" s="18"/>
      <c r="AS10" s="18"/>
      <c r="AT10" s="18">
        <f t="shared" si="16"/>
        <v>212.55803</v>
      </c>
      <c r="AU10" s="18">
        <f t="shared" si="17"/>
        <v>212.55803</v>
      </c>
      <c r="AV10" s="18">
        <v>26</v>
      </c>
      <c r="AW10" s="18">
        <v>22</v>
      </c>
      <c r="AX10" s="18"/>
      <c r="AY10" s="18"/>
      <c r="AZ10" s="18">
        <f t="shared" si="18"/>
        <v>77984.4651375</v>
      </c>
      <c r="BA10" s="18">
        <f t="shared" si="19"/>
        <v>77984.4651375</v>
      </c>
      <c r="BB10" s="18">
        <v>9383</v>
      </c>
      <c r="BC10" s="18">
        <v>8046</v>
      </c>
      <c r="BD10" s="18"/>
      <c r="BE10" s="18"/>
      <c r="BF10" s="18">
        <f t="shared" si="20"/>
        <v>2597.8139325</v>
      </c>
      <c r="BG10" s="18">
        <f t="shared" si="21"/>
        <v>2597.8139325</v>
      </c>
      <c r="BH10" s="18">
        <v>313</v>
      </c>
      <c r="BI10" s="18">
        <v>268</v>
      </c>
      <c r="BJ10" s="18"/>
      <c r="BK10" s="18"/>
      <c r="BL10" s="18">
        <f t="shared" si="22"/>
        <v>316.4770975</v>
      </c>
      <c r="BM10" s="18">
        <f t="shared" si="23"/>
        <v>316.4770975</v>
      </c>
      <c r="BN10" s="18">
        <v>38</v>
      </c>
      <c r="BO10" s="18">
        <v>33</v>
      </c>
      <c r="BP10" s="18"/>
      <c r="BQ10" s="18"/>
      <c r="BR10" s="18">
        <f t="shared" si="24"/>
        <v>65700.124625</v>
      </c>
      <c r="BS10" s="18">
        <f t="shared" si="25"/>
        <v>65700.124625</v>
      </c>
      <c r="BT10" s="18">
        <v>7905</v>
      </c>
      <c r="BU10" s="18">
        <v>6779</v>
      </c>
      <c r="BV10" s="18"/>
      <c r="BW10" s="18"/>
      <c r="BX10" s="18">
        <f t="shared" si="26"/>
        <v>53605.88195250001</v>
      </c>
      <c r="BY10" s="18">
        <f t="shared" si="27"/>
        <v>53605.88195250001</v>
      </c>
      <c r="BZ10" s="18">
        <v>6450</v>
      </c>
      <c r="CA10" s="18">
        <v>5531</v>
      </c>
      <c r="CB10" s="18"/>
      <c r="CC10" s="18"/>
      <c r="CD10" s="18">
        <f t="shared" si="28"/>
        <v>122088.62881250001</v>
      </c>
      <c r="CE10" s="18">
        <f t="shared" si="29"/>
        <v>122088.62881250001</v>
      </c>
      <c r="CF10" s="18">
        <v>14689</v>
      </c>
      <c r="CG10" s="18">
        <v>12597</v>
      </c>
      <c r="CH10" s="18"/>
      <c r="CI10" s="18"/>
      <c r="CJ10" s="18">
        <f t="shared" si="30"/>
        <v>13326.542155000001</v>
      </c>
      <c r="CK10" s="18">
        <f t="shared" si="31"/>
        <v>13326.542155000001</v>
      </c>
      <c r="CL10" s="18">
        <v>1603</v>
      </c>
      <c r="CM10" s="18">
        <v>1375</v>
      </c>
      <c r="CN10" s="18"/>
      <c r="CO10" s="18"/>
      <c r="CP10" s="18">
        <f t="shared" si="32"/>
        <v>13343.305919999999</v>
      </c>
      <c r="CQ10" s="18">
        <f t="shared" si="33"/>
        <v>13343.305919999999</v>
      </c>
      <c r="CR10" s="18">
        <v>1605</v>
      </c>
      <c r="CS10" s="18">
        <v>1377</v>
      </c>
      <c r="CT10" s="18"/>
      <c r="CU10" s="18"/>
      <c r="CV10" s="18">
        <f t="shared" si="34"/>
        <v>376.20818249999996</v>
      </c>
      <c r="CW10" s="18">
        <f t="shared" si="35"/>
        <v>376.20818249999996</v>
      </c>
      <c r="CX10" s="18">
        <v>45</v>
      </c>
      <c r="CY10" s="18">
        <v>39</v>
      </c>
      <c r="CZ10" s="18"/>
      <c r="DA10" s="18"/>
      <c r="DB10" s="18">
        <f t="shared" si="36"/>
        <v>80461.92174749999</v>
      </c>
      <c r="DC10" s="18">
        <f t="shared" si="37"/>
        <v>80461.92174749999</v>
      </c>
      <c r="DD10" s="18">
        <v>9681</v>
      </c>
      <c r="DE10" s="18">
        <v>8302</v>
      </c>
      <c r="DF10" s="18"/>
      <c r="DG10" s="18"/>
      <c r="DH10" s="18">
        <f t="shared" si="38"/>
        <v>616.9228275</v>
      </c>
      <c r="DI10" s="18">
        <f t="shared" si="39"/>
        <v>616.9228275</v>
      </c>
      <c r="DJ10" s="18">
        <v>74</v>
      </c>
      <c r="DK10" s="18">
        <v>64</v>
      </c>
      <c r="DL10" s="18"/>
      <c r="DM10" s="18"/>
      <c r="DN10" s="18">
        <f t="shared" si="40"/>
        <v>5187.7342475000005</v>
      </c>
      <c r="DO10" s="18">
        <f t="shared" si="41"/>
        <v>5187.7342475000005</v>
      </c>
      <c r="DP10" s="18">
        <v>624</v>
      </c>
      <c r="DQ10" s="18">
        <v>535</v>
      </c>
      <c r="DR10" s="18"/>
      <c r="DS10" s="18"/>
      <c r="DT10" s="18">
        <f t="shared" si="42"/>
        <v>806.451025</v>
      </c>
      <c r="DU10" s="18">
        <f t="shared" si="43"/>
        <v>806.451025</v>
      </c>
      <c r="DV10" s="18">
        <v>97</v>
      </c>
      <c r="DW10" s="18">
        <v>83</v>
      </c>
      <c r="DX10" s="18"/>
      <c r="DY10" s="18"/>
      <c r="DZ10" s="18"/>
      <c r="EA10" s="18"/>
      <c r="EB10" s="18"/>
      <c r="EC10" s="18"/>
      <c r="ED10" s="18"/>
    </row>
    <row r="11" spans="1:134" ht="12">
      <c r="A11" s="2">
        <v>41730</v>
      </c>
      <c r="C11" s="19">
        <v>4805000</v>
      </c>
      <c r="D11" s="19">
        <v>813775</v>
      </c>
      <c r="E11" s="19">
        <f t="shared" si="0"/>
        <v>5618775</v>
      </c>
      <c r="F11" s="19">
        <f t="shared" si="1"/>
        <v>97908</v>
      </c>
      <c r="G11" s="19">
        <f t="shared" si="2"/>
        <v>83963</v>
      </c>
      <c r="I11" s="25">
        <v>1309777.6520000002</v>
      </c>
      <c r="J11" s="25">
        <v>221823.99766000005</v>
      </c>
      <c r="K11" s="19">
        <f t="shared" si="3"/>
        <v>1531601.6496600003</v>
      </c>
      <c r="L11" s="19">
        <v>26688</v>
      </c>
      <c r="M11" s="19">
        <v>22886</v>
      </c>
      <c r="O11" s="18">
        <f t="shared" si="44"/>
        <v>3495223.3089999994</v>
      </c>
      <c r="P11" s="18">
        <f t="shared" si="4"/>
        <v>591951.1650949998</v>
      </c>
      <c r="Q11" s="18">
        <f t="shared" si="5"/>
        <v>4087174.474094999</v>
      </c>
      <c r="R11" s="18">
        <f t="shared" si="6"/>
        <v>71220</v>
      </c>
      <c r="S11" s="18">
        <f t="shared" si="7"/>
        <v>61077</v>
      </c>
      <c r="U11" s="18">
        <f t="shared" si="45"/>
        <v>996.5570000000001</v>
      </c>
      <c r="V11" s="18">
        <f t="shared" si="8"/>
        <v>168.776935</v>
      </c>
      <c r="W11" s="18">
        <f t="shared" si="9"/>
        <v>1165.333935</v>
      </c>
      <c r="X11" s="18">
        <v>20</v>
      </c>
      <c r="Y11" s="18">
        <v>17</v>
      </c>
      <c r="Z11" s="18"/>
      <c r="AA11" s="18">
        <f t="shared" si="46"/>
        <v>527498.1855</v>
      </c>
      <c r="AB11" s="18">
        <f t="shared" si="10"/>
        <v>89337.11465249998</v>
      </c>
      <c r="AC11" s="18">
        <f t="shared" si="11"/>
        <v>616835.3001525</v>
      </c>
      <c r="AD11" s="18">
        <v>10748</v>
      </c>
      <c r="AE11" s="18">
        <v>9218</v>
      </c>
      <c r="AF11" s="18"/>
      <c r="AG11" s="18">
        <f t="shared" si="47"/>
        <v>371464.94</v>
      </c>
      <c r="AH11" s="18">
        <f t="shared" si="12"/>
        <v>62911.31770000001</v>
      </c>
      <c r="AI11" s="18">
        <f t="shared" si="13"/>
        <v>434376.2577</v>
      </c>
      <c r="AJ11" s="18">
        <v>7569</v>
      </c>
      <c r="AK11" s="18">
        <v>6491</v>
      </c>
      <c r="AL11" s="18"/>
      <c r="AM11" s="18">
        <f t="shared" si="48"/>
        <v>17175.953</v>
      </c>
      <c r="AN11" s="18">
        <f t="shared" si="14"/>
        <v>2908.9201150000004</v>
      </c>
      <c r="AO11" s="18">
        <f t="shared" si="15"/>
        <v>20084.873115000002</v>
      </c>
      <c r="AP11" s="18">
        <v>350</v>
      </c>
      <c r="AQ11" s="18">
        <v>300</v>
      </c>
      <c r="AR11" s="18"/>
      <c r="AS11" s="18">
        <f t="shared" si="49"/>
        <v>1255.066</v>
      </c>
      <c r="AT11" s="18">
        <f t="shared" si="16"/>
        <v>212.55803</v>
      </c>
      <c r="AU11" s="18">
        <f t="shared" si="17"/>
        <v>1467.62403</v>
      </c>
      <c r="AV11" s="18">
        <v>26</v>
      </c>
      <c r="AW11" s="18">
        <v>22</v>
      </c>
      <c r="AX11" s="18"/>
      <c r="AY11" s="18">
        <f t="shared" si="50"/>
        <v>460465.5525</v>
      </c>
      <c r="AZ11" s="18">
        <f t="shared" si="18"/>
        <v>77984.4651375</v>
      </c>
      <c r="BA11" s="18">
        <f t="shared" si="19"/>
        <v>538450.0176375</v>
      </c>
      <c r="BB11" s="18">
        <v>9383</v>
      </c>
      <c r="BC11" s="18">
        <v>8046</v>
      </c>
      <c r="BD11" s="18"/>
      <c r="BE11" s="18">
        <f t="shared" si="51"/>
        <v>15339.001500000002</v>
      </c>
      <c r="BF11" s="18">
        <f t="shared" si="20"/>
        <v>2597.8139325</v>
      </c>
      <c r="BG11" s="18">
        <f t="shared" si="21"/>
        <v>17936.815432500003</v>
      </c>
      <c r="BH11" s="18">
        <v>313</v>
      </c>
      <c r="BI11" s="18">
        <v>268</v>
      </c>
      <c r="BJ11" s="18"/>
      <c r="BK11" s="18">
        <f t="shared" si="52"/>
        <v>1868.6645</v>
      </c>
      <c r="BL11" s="18">
        <f t="shared" si="22"/>
        <v>316.4770975</v>
      </c>
      <c r="BM11" s="18">
        <f t="shared" si="23"/>
        <v>2185.1415975</v>
      </c>
      <c r="BN11" s="18">
        <v>38</v>
      </c>
      <c r="BO11" s="18">
        <v>33</v>
      </c>
      <c r="BP11" s="18"/>
      <c r="BQ11" s="18">
        <f t="shared" si="53"/>
        <v>387931.675</v>
      </c>
      <c r="BR11" s="18">
        <f t="shared" si="24"/>
        <v>65700.124625</v>
      </c>
      <c r="BS11" s="18">
        <f t="shared" si="25"/>
        <v>453631.799625</v>
      </c>
      <c r="BT11" s="18">
        <v>7905</v>
      </c>
      <c r="BU11" s="18">
        <v>6779</v>
      </c>
      <c r="BV11" s="18"/>
      <c r="BW11" s="18">
        <f t="shared" si="54"/>
        <v>316520.2455</v>
      </c>
      <c r="BX11" s="18">
        <f t="shared" si="26"/>
        <v>53605.88195250001</v>
      </c>
      <c r="BY11" s="18">
        <f t="shared" si="27"/>
        <v>370126.12745250005</v>
      </c>
      <c r="BZ11" s="18">
        <v>6450</v>
      </c>
      <c r="CA11" s="18">
        <v>5531</v>
      </c>
      <c r="CB11" s="18"/>
      <c r="CC11" s="18">
        <f t="shared" si="55"/>
        <v>720882.1375</v>
      </c>
      <c r="CD11" s="18">
        <f t="shared" si="28"/>
        <v>122088.62881250001</v>
      </c>
      <c r="CE11" s="18">
        <f t="shared" si="29"/>
        <v>842970.7663125</v>
      </c>
      <c r="CF11" s="18">
        <v>14689</v>
      </c>
      <c r="CG11" s="18">
        <v>12597</v>
      </c>
      <c r="CH11" s="18"/>
      <c r="CI11" s="18">
        <f t="shared" si="56"/>
        <v>78687.641</v>
      </c>
      <c r="CJ11" s="18">
        <f t="shared" si="30"/>
        <v>13326.542155000001</v>
      </c>
      <c r="CK11" s="18">
        <f t="shared" si="31"/>
        <v>92014.183155</v>
      </c>
      <c r="CL11" s="18">
        <v>1603</v>
      </c>
      <c r="CM11" s="18">
        <v>1375</v>
      </c>
      <c r="CN11" s="18"/>
      <c r="CO11" s="18">
        <f t="shared" si="32"/>
        <v>78786.62400000001</v>
      </c>
      <c r="CP11" s="18">
        <f t="shared" si="32"/>
        <v>13343.305919999999</v>
      </c>
      <c r="CQ11" s="18">
        <f t="shared" si="33"/>
        <v>92129.92992000001</v>
      </c>
      <c r="CR11" s="18">
        <v>1605</v>
      </c>
      <c r="CS11" s="18">
        <v>1377</v>
      </c>
      <c r="CT11" s="18"/>
      <c r="CU11" s="18">
        <f t="shared" si="57"/>
        <v>2221.3514999999998</v>
      </c>
      <c r="CV11" s="18">
        <f t="shared" si="34"/>
        <v>376.20818249999996</v>
      </c>
      <c r="CW11" s="18">
        <f t="shared" si="35"/>
        <v>2597.5596825</v>
      </c>
      <c r="CX11" s="18">
        <v>45</v>
      </c>
      <c r="CY11" s="18">
        <v>39</v>
      </c>
      <c r="CZ11" s="18"/>
      <c r="DA11" s="18">
        <f t="shared" si="58"/>
        <v>475093.89449999994</v>
      </c>
      <c r="DB11" s="18">
        <f t="shared" si="36"/>
        <v>80461.92174749999</v>
      </c>
      <c r="DC11" s="18">
        <f t="shared" si="37"/>
        <v>555555.8162474999</v>
      </c>
      <c r="DD11" s="18">
        <v>9681</v>
      </c>
      <c r="DE11" s="18">
        <v>8302</v>
      </c>
      <c r="DF11" s="18"/>
      <c r="DG11" s="18">
        <f t="shared" si="59"/>
        <v>3642.6704999999997</v>
      </c>
      <c r="DH11" s="18">
        <f t="shared" si="38"/>
        <v>616.9228275</v>
      </c>
      <c r="DI11" s="18">
        <f t="shared" si="39"/>
        <v>4259.5933275</v>
      </c>
      <c r="DJ11" s="18">
        <v>74</v>
      </c>
      <c r="DK11" s="18">
        <v>64</v>
      </c>
      <c r="DL11" s="18"/>
      <c r="DM11" s="18">
        <f t="shared" si="60"/>
        <v>30631.394500000002</v>
      </c>
      <c r="DN11" s="18">
        <f t="shared" si="40"/>
        <v>5187.7342475000005</v>
      </c>
      <c r="DO11" s="18">
        <f t="shared" si="41"/>
        <v>35819.1287475</v>
      </c>
      <c r="DP11" s="18">
        <v>624</v>
      </c>
      <c r="DQ11" s="18">
        <v>535</v>
      </c>
      <c r="DR11" s="18"/>
      <c r="DS11" s="18">
        <f t="shared" si="61"/>
        <v>4761.754999999999</v>
      </c>
      <c r="DT11" s="18">
        <f t="shared" si="42"/>
        <v>806.451025</v>
      </c>
      <c r="DU11" s="18">
        <f t="shared" si="43"/>
        <v>5568.2060249999995</v>
      </c>
      <c r="DV11" s="18">
        <v>97</v>
      </c>
      <c r="DW11" s="18">
        <v>83</v>
      </c>
      <c r="DX11" s="18"/>
      <c r="DY11" s="18"/>
      <c r="DZ11" s="18"/>
      <c r="EA11" s="18"/>
      <c r="EB11" s="18"/>
      <c r="EC11" s="18"/>
      <c r="ED11" s="18"/>
    </row>
    <row r="12" spans="1:134" ht="12">
      <c r="A12" s="2">
        <v>41913</v>
      </c>
      <c r="D12" s="19">
        <v>693650</v>
      </c>
      <c r="E12" s="19">
        <f t="shared" si="0"/>
        <v>693650</v>
      </c>
      <c r="F12" s="19">
        <f t="shared" si="1"/>
        <v>97908</v>
      </c>
      <c r="G12" s="19">
        <f t="shared" si="2"/>
        <v>83963</v>
      </c>
      <c r="I12" s="25">
        <v>0</v>
      </c>
      <c r="J12" s="25">
        <v>189079.55636000002</v>
      </c>
      <c r="K12" s="19">
        <f t="shared" si="3"/>
        <v>189079.55636000002</v>
      </c>
      <c r="L12" s="19">
        <v>26688</v>
      </c>
      <c r="M12" s="19">
        <v>22886</v>
      </c>
      <c r="O12" s="18"/>
      <c r="P12" s="18">
        <f t="shared" si="4"/>
        <v>504570.58236999996</v>
      </c>
      <c r="Q12" s="18">
        <f t="shared" si="5"/>
        <v>504570.58236999996</v>
      </c>
      <c r="R12" s="18">
        <f t="shared" si="6"/>
        <v>71220</v>
      </c>
      <c r="S12" s="18">
        <f t="shared" si="7"/>
        <v>61077</v>
      </c>
      <c r="U12" s="18"/>
      <c r="V12" s="18">
        <f t="shared" si="8"/>
        <v>143.86301</v>
      </c>
      <c r="W12" s="18">
        <f t="shared" si="9"/>
        <v>143.86301</v>
      </c>
      <c r="X12" s="18">
        <v>20</v>
      </c>
      <c r="Y12" s="18">
        <v>17</v>
      </c>
      <c r="Z12" s="18"/>
      <c r="AA12" s="18"/>
      <c r="AB12" s="18">
        <f t="shared" si="10"/>
        <v>76149.66001499999</v>
      </c>
      <c r="AC12" s="18">
        <f t="shared" si="11"/>
        <v>76149.66001499999</v>
      </c>
      <c r="AD12" s="18">
        <v>10748</v>
      </c>
      <c r="AE12" s="18">
        <v>9218</v>
      </c>
      <c r="AF12" s="18"/>
      <c r="AG12" s="18"/>
      <c r="AH12" s="18">
        <f t="shared" si="12"/>
        <v>53624.6942</v>
      </c>
      <c r="AI12" s="18">
        <f t="shared" si="13"/>
        <v>53624.6942</v>
      </c>
      <c r="AJ12" s="18">
        <v>7569</v>
      </c>
      <c r="AK12" s="18">
        <v>6491</v>
      </c>
      <c r="AL12" s="18"/>
      <c r="AM12" s="18"/>
      <c r="AN12" s="18">
        <f t="shared" si="14"/>
        <v>2479.5212899999997</v>
      </c>
      <c r="AO12" s="18">
        <f t="shared" si="15"/>
        <v>2479.5212899999997</v>
      </c>
      <c r="AP12" s="18">
        <v>350</v>
      </c>
      <c r="AQ12" s="18">
        <v>300</v>
      </c>
      <c r="AR12" s="18"/>
      <c r="AS12" s="18"/>
      <c r="AT12" s="18">
        <f t="shared" si="16"/>
        <v>181.18138</v>
      </c>
      <c r="AU12" s="18">
        <f t="shared" si="17"/>
        <v>181.18138</v>
      </c>
      <c r="AV12" s="18">
        <v>26</v>
      </c>
      <c r="AW12" s="18">
        <v>22</v>
      </c>
      <c r="AX12" s="18"/>
      <c r="AY12" s="18"/>
      <c r="AZ12" s="18">
        <f t="shared" si="18"/>
        <v>66472.826325</v>
      </c>
      <c r="BA12" s="18">
        <f t="shared" si="19"/>
        <v>66472.826325</v>
      </c>
      <c r="BB12" s="18">
        <v>9383</v>
      </c>
      <c r="BC12" s="18">
        <v>8046</v>
      </c>
      <c r="BD12" s="18"/>
      <c r="BE12" s="18"/>
      <c r="BF12" s="18">
        <f t="shared" si="20"/>
        <v>2214.3388950000003</v>
      </c>
      <c r="BG12" s="18">
        <f t="shared" si="21"/>
        <v>2214.3388950000003</v>
      </c>
      <c r="BH12" s="18">
        <v>313</v>
      </c>
      <c r="BI12" s="18">
        <v>268</v>
      </c>
      <c r="BJ12" s="18"/>
      <c r="BK12" s="18"/>
      <c r="BL12" s="18">
        <f t="shared" si="22"/>
        <v>269.760485</v>
      </c>
      <c r="BM12" s="18">
        <f t="shared" si="23"/>
        <v>269.760485</v>
      </c>
      <c r="BN12" s="18">
        <v>38</v>
      </c>
      <c r="BO12" s="18">
        <v>33</v>
      </c>
      <c r="BP12" s="18"/>
      <c r="BQ12" s="18"/>
      <c r="BR12" s="18">
        <f t="shared" si="24"/>
        <v>56001.832749999994</v>
      </c>
      <c r="BS12" s="18">
        <f t="shared" si="25"/>
        <v>56001.832749999994</v>
      </c>
      <c r="BT12" s="18">
        <v>7905</v>
      </c>
      <c r="BU12" s="18">
        <v>6779</v>
      </c>
      <c r="BV12" s="18"/>
      <c r="BW12" s="18"/>
      <c r="BX12" s="18">
        <f t="shared" si="26"/>
        <v>45692.87581500001</v>
      </c>
      <c r="BY12" s="18">
        <f t="shared" si="27"/>
        <v>45692.87581500001</v>
      </c>
      <c r="BZ12" s="18">
        <v>6450</v>
      </c>
      <c r="CA12" s="18">
        <v>5531</v>
      </c>
      <c r="CB12" s="18"/>
      <c r="CC12" s="18"/>
      <c r="CD12" s="18">
        <f t="shared" si="28"/>
        <v>104066.575375</v>
      </c>
      <c r="CE12" s="18">
        <f t="shared" si="29"/>
        <v>104066.575375</v>
      </c>
      <c r="CF12" s="18">
        <v>14689</v>
      </c>
      <c r="CG12" s="18">
        <v>12597</v>
      </c>
      <c r="CH12" s="18"/>
      <c r="CI12" s="18"/>
      <c r="CJ12" s="18">
        <f t="shared" si="30"/>
        <v>11359.351130000001</v>
      </c>
      <c r="CK12" s="18">
        <f t="shared" si="31"/>
        <v>11359.351130000001</v>
      </c>
      <c r="CL12" s="18">
        <v>1603</v>
      </c>
      <c r="CM12" s="18">
        <v>1375</v>
      </c>
      <c r="CN12" s="18"/>
      <c r="CO12" s="18"/>
      <c r="CP12" s="18">
        <f t="shared" si="32"/>
        <v>11373.64032</v>
      </c>
      <c r="CQ12" s="18">
        <f t="shared" si="33"/>
        <v>11373.64032</v>
      </c>
      <c r="CR12" s="18">
        <v>1605</v>
      </c>
      <c r="CS12" s="18">
        <v>1377</v>
      </c>
      <c r="CT12" s="18"/>
      <c r="CU12" s="18"/>
      <c r="CV12" s="18">
        <f t="shared" si="34"/>
        <v>320.674395</v>
      </c>
      <c r="CW12" s="18">
        <f t="shared" si="35"/>
        <v>320.674395</v>
      </c>
      <c r="CX12" s="18">
        <v>45</v>
      </c>
      <c r="CY12" s="18">
        <v>39</v>
      </c>
      <c r="CZ12" s="18"/>
      <c r="DA12" s="18"/>
      <c r="DB12" s="18">
        <f t="shared" si="36"/>
        <v>68584.574385</v>
      </c>
      <c r="DC12" s="18">
        <f t="shared" si="37"/>
        <v>68584.574385</v>
      </c>
      <c r="DD12" s="18">
        <v>9681</v>
      </c>
      <c r="DE12" s="18">
        <v>8302</v>
      </c>
      <c r="DF12" s="18"/>
      <c r="DG12" s="18"/>
      <c r="DH12" s="18">
        <f t="shared" si="38"/>
        <v>525.8560650000001</v>
      </c>
      <c r="DI12" s="18">
        <f t="shared" si="39"/>
        <v>525.8560650000001</v>
      </c>
      <c r="DJ12" s="18">
        <v>74</v>
      </c>
      <c r="DK12" s="18">
        <v>64</v>
      </c>
      <c r="DL12" s="18"/>
      <c r="DM12" s="18"/>
      <c r="DN12" s="18">
        <f t="shared" si="40"/>
        <v>4421.949385</v>
      </c>
      <c r="DO12" s="18">
        <f t="shared" si="41"/>
        <v>4421.949385</v>
      </c>
      <c r="DP12" s="18">
        <v>624</v>
      </c>
      <c r="DQ12" s="18">
        <v>535</v>
      </c>
      <c r="DR12" s="18"/>
      <c r="DS12" s="18"/>
      <c r="DT12" s="18">
        <f t="shared" si="42"/>
        <v>687.40715</v>
      </c>
      <c r="DU12" s="18">
        <f t="shared" si="43"/>
        <v>687.40715</v>
      </c>
      <c r="DV12" s="18">
        <v>97</v>
      </c>
      <c r="DW12" s="18">
        <v>83</v>
      </c>
      <c r="DX12" s="18"/>
      <c r="DY12" s="18"/>
      <c r="DZ12" s="18"/>
      <c r="EA12" s="18"/>
      <c r="EB12" s="18"/>
      <c r="EC12" s="18"/>
      <c r="ED12" s="18"/>
    </row>
    <row r="13" spans="1:134" ht="12">
      <c r="A13" s="2">
        <v>42095</v>
      </c>
      <c r="C13" s="19">
        <v>5035000</v>
      </c>
      <c r="D13" s="19">
        <v>693650</v>
      </c>
      <c r="E13" s="19">
        <f t="shared" si="0"/>
        <v>5728650</v>
      </c>
      <c r="F13" s="19">
        <f t="shared" si="1"/>
        <v>97908</v>
      </c>
      <c r="G13" s="19">
        <f t="shared" si="2"/>
        <v>83963</v>
      </c>
      <c r="I13" s="25">
        <v>1372472.5240000004</v>
      </c>
      <c r="J13" s="25">
        <v>189079.55636000002</v>
      </c>
      <c r="K13" s="19">
        <f t="shared" si="3"/>
        <v>1561552.0803600005</v>
      </c>
      <c r="L13" s="19">
        <v>26688</v>
      </c>
      <c r="M13" s="19">
        <v>22886</v>
      </c>
      <c r="O13" s="18">
        <f t="shared" si="44"/>
        <v>3662528.482999999</v>
      </c>
      <c r="P13" s="18">
        <f t="shared" si="4"/>
        <v>504570.58236999996</v>
      </c>
      <c r="Q13" s="18">
        <f t="shared" si="5"/>
        <v>4167099.065369999</v>
      </c>
      <c r="R13" s="18">
        <f t="shared" si="6"/>
        <v>71220</v>
      </c>
      <c r="S13" s="18">
        <f t="shared" si="7"/>
        <v>61077</v>
      </c>
      <c r="U13" s="18">
        <f t="shared" si="45"/>
        <v>1044.259</v>
      </c>
      <c r="V13" s="18">
        <f t="shared" si="8"/>
        <v>143.86301</v>
      </c>
      <c r="W13" s="18">
        <f t="shared" si="9"/>
        <v>1188.12201</v>
      </c>
      <c r="X13" s="18">
        <v>20</v>
      </c>
      <c r="Y13" s="18">
        <v>17</v>
      </c>
      <c r="Z13" s="18"/>
      <c r="AA13" s="18">
        <f t="shared" si="46"/>
        <v>552747.8385</v>
      </c>
      <c r="AB13" s="18">
        <f t="shared" si="10"/>
        <v>76149.66001499999</v>
      </c>
      <c r="AC13" s="18">
        <f t="shared" si="11"/>
        <v>628897.498515</v>
      </c>
      <c r="AD13" s="18">
        <v>10748</v>
      </c>
      <c r="AE13" s="18">
        <v>9218</v>
      </c>
      <c r="AF13" s="18"/>
      <c r="AG13" s="18">
        <f t="shared" si="47"/>
        <v>389245.78</v>
      </c>
      <c r="AH13" s="18">
        <f t="shared" si="12"/>
        <v>53624.6942</v>
      </c>
      <c r="AI13" s="18">
        <f t="shared" si="13"/>
        <v>442870.47420000006</v>
      </c>
      <c r="AJ13" s="18">
        <v>7569</v>
      </c>
      <c r="AK13" s="18">
        <v>6491</v>
      </c>
      <c r="AL13" s="18"/>
      <c r="AM13" s="18">
        <f t="shared" si="48"/>
        <v>17998.111</v>
      </c>
      <c r="AN13" s="18">
        <f t="shared" si="14"/>
        <v>2479.5212899999997</v>
      </c>
      <c r="AO13" s="18">
        <f t="shared" si="15"/>
        <v>20477.63229</v>
      </c>
      <c r="AP13" s="18">
        <v>350</v>
      </c>
      <c r="AQ13" s="18">
        <v>300</v>
      </c>
      <c r="AR13" s="18"/>
      <c r="AS13" s="18">
        <f t="shared" si="49"/>
        <v>1315.142</v>
      </c>
      <c r="AT13" s="18">
        <f t="shared" si="16"/>
        <v>181.18138</v>
      </c>
      <c r="AU13" s="18">
        <f t="shared" si="17"/>
        <v>1496.32338</v>
      </c>
      <c r="AV13" s="18">
        <v>26</v>
      </c>
      <c r="AW13" s="18">
        <v>22</v>
      </c>
      <c r="AX13" s="18"/>
      <c r="AY13" s="18">
        <f t="shared" si="50"/>
        <v>482506.5675</v>
      </c>
      <c r="AZ13" s="18">
        <f t="shared" si="18"/>
        <v>66472.826325</v>
      </c>
      <c r="BA13" s="18">
        <f t="shared" si="19"/>
        <v>548979.393825</v>
      </c>
      <c r="BB13" s="18">
        <v>9383</v>
      </c>
      <c r="BC13" s="18">
        <v>8046</v>
      </c>
      <c r="BD13" s="18"/>
      <c r="BE13" s="18">
        <f t="shared" si="51"/>
        <v>16073.2305</v>
      </c>
      <c r="BF13" s="18">
        <f t="shared" si="20"/>
        <v>2214.3388950000003</v>
      </c>
      <c r="BG13" s="18">
        <f t="shared" si="21"/>
        <v>18287.569395</v>
      </c>
      <c r="BH13" s="18">
        <v>313</v>
      </c>
      <c r="BI13" s="18">
        <v>268</v>
      </c>
      <c r="BJ13" s="18"/>
      <c r="BK13" s="18">
        <f t="shared" si="52"/>
        <v>1958.1115</v>
      </c>
      <c r="BL13" s="18">
        <f t="shared" si="22"/>
        <v>269.760485</v>
      </c>
      <c r="BM13" s="18">
        <f t="shared" si="23"/>
        <v>2227.8719849999998</v>
      </c>
      <c r="BN13" s="18">
        <v>38</v>
      </c>
      <c r="BO13" s="18">
        <v>33</v>
      </c>
      <c r="BP13" s="18"/>
      <c r="BQ13" s="18">
        <f t="shared" si="53"/>
        <v>406500.7249999999</v>
      </c>
      <c r="BR13" s="18">
        <f t="shared" si="24"/>
        <v>56001.832749999994</v>
      </c>
      <c r="BS13" s="18">
        <f t="shared" si="25"/>
        <v>462502.5577499999</v>
      </c>
      <c r="BT13" s="18">
        <v>7905</v>
      </c>
      <c r="BU13" s="18">
        <v>6779</v>
      </c>
      <c r="BV13" s="18"/>
      <c r="BW13" s="18">
        <f t="shared" si="54"/>
        <v>331671.05850000004</v>
      </c>
      <c r="BX13" s="18">
        <f t="shared" si="26"/>
        <v>45692.87581500001</v>
      </c>
      <c r="BY13" s="18">
        <f t="shared" si="27"/>
        <v>377363.9343150001</v>
      </c>
      <c r="BZ13" s="18">
        <v>6450</v>
      </c>
      <c r="CA13" s="18">
        <v>5531</v>
      </c>
      <c r="CB13" s="18"/>
      <c r="CC13" s="18">
        <f t="shared" si="55"/>
        <v>755388.4625</v>
      </c>
      <c r="CD13" s="18">
        <f t="shared" si="28"/>
        <v>104066.575375</v>
      </c>
      <c r="CE13" s="18">
        <f t="shared" si="29"/>
        <v>859455.037875</v>
      </c>
      <c r="CF13" s="18">
        <v>14689</v>
      </c>
      <c r="CG13" s="18">
        <v>12597</v>
      </c>
      <c r="CH13" s="18"/>
      <c r="CI13" s="18">
        <f t="shared" si="56"/>
        <v>82454.167</v>
      </c>
      <c r="CJ13" s="18">
        <f t="shared" si="30"/>
        <v>11359.351130000001</v>
      </c>
      <c r="CK13" s="18">
        <f t="shared" si="31"/>
        <v>93813.51813</v>
      </c>
      <c r="CL13" s="18">
        <v>1603</v>
      </c>
      <c r="CM13" s="18">
        <v>1375</v>
      </c>
      <c r="CN13" s="18"/>
      <c r="CO13" s="18">
        <f t="shared" si="32"/>
        <v>82557.88799999999</v>
      </c>
      <c r="CP13" s="18">
        <f t="shared" si="32"/>
        <v>11373.64032</v>
      </c>
      <c r="CQ13" s="18">
        <f t="shared" si="33"/>
        <v>93931.52832</v>
      </c>
      <c r="CR13" s="18">
        <v>1605</v>
      </c>
      <c r="CS13" s="18">
        <v>1377</v>
      </c>
      <c r="CT13" s="18"/>
      <c r="CU13" s="18">
        <f t="shared" si="57"/>
        <v>2327.6805</v>
      </c>
      <c r="CV13" s="18">
        <f t="shared" si="34"/>
        <v>320.674395</v>
      </c>
      <c r="CW13" s="18">
        <f t="shared" si="35"/>
        <v>2648.354895</v>
      </c>
      <c r="CX13" s="18">
        <v>45</v>
      </c>
      <c r="CY13" s="18">
        <v>39</v>
      </c>
      <c r="CZ13" s="18"/>
      <c r="DA13" s="18">
        <f t="shared" si="58"/>
        <v>497835.1215</v>
      </c>
      <c r="DB13" s="18">
        <f t="shared" si="36"/>
        <v>68584.574385</v>
      </c>
      <c r="DC13" s="18">
        <f t="shared" si="37"/>
        <v>566419.695885</v>
      </c>
      <c r="DD13" s="18">
        <v>9681</v>
      </c>
      <c r="DE13" s="18">
        <v>8302</v>
      </c>
      <c r="DF13" s="18"/>
      <c r="DG13" s="18">
        <f t="shared" si="59"/>
        <v>3817.0335000000005</v>
      </c>
      <c r="DH13" s="18">
        <f t="shared" si="38"/>
        <v>525.8560650000001</v>
      </c>
      <c r="DI13" s="18">
        <f t="shared" si="39"/>
        <v>4342.889565</v>
      </c>
      <c r="DJ13" s="18">
        <v>74</v>
      </c>
      <c r="DK13" s="18">
        <v>64</v>
      </c>
      <c r="DL13" s="18"/>
      <c r="DM13" s="18">
        <f t="shared" si="60"/>
        <v>32097.621499999997</v>
      </c>
      <c r="DN13" s="18">
        <f t="shared" si="40"/>
        <v>4421.949385</v>
      </c>
      <c r="DO13" s="18">
        <f t="shared" si="41"/>
        <v>36519.570884999994</v>
      </c>
      <c r="DP13" s="18">
        <v>624</v>
      </c>
      <c r="DQ13" s="18">
        <v>535</v>
      </c>
      <c r="DR13" s="18"/>
      <c r="DS13" s="18">
        <f t="shared" si="61"/>
        <v>4989.6849999999995</v>
      </c>
      <c r="DT13" s="18">
        <f t="shared" si="42"/>
        <v>687.40715</v>
      </c>
      <c r="DU13" s="18">
        <f t="shared" si="43"/>
        <v>5677.0921499999995</v>
      </c>
      <c r="DV13" s="18">
        <v>97</v>
      </c>
      <c r="DW13" s="18">
        <v>83</v>
      </c>
      <c r="DX13" s="18"/>
      <c r="DY13" s="18"/>
      <c r="DZ13" s="18"/>
      <c r="EA13" s="18"/>
      <c r="EB13" s="18"/>
      <c r="EC13" s="18"/>
      <c r="ED13" s="18"/>
    </row>
    <row r="14" spans="1:134" ht="12">
      <c r="A14" s="2">
        <v>42278</v>
      </c>
      <c r="D14" s="19">
        <v>567775</v>
      </c>
      <c r="E14" s="19">
        <f t="shared" si="0"/>
        <v>567775</v>
      </c>
      <c r="F14" s="19">
        <f t="shared" si="1"/>
        <v>97908</v>
      </c>
      <c r="G14" s="19">
        <f t="shared" si="2"/>
        <v>83963</v>
      </c>
      <c r="I14" s="25">
        <v>0</v>
      </c>
      <c r="J14" s="25">
        <v>154767.74326000005</v>
      </c>
      <c r="K14" s="19">
        <f t="shared" si="3"/>
        <v>154767.74326000005</v>
      </c>
      <c r="L14" s="19">
        <v>26688</v>
      </c>
      <c r="M14" s="19">
        <v>22886</v>
      </c>
      <c r="O14" s="18"/>
      <c r="P14" s="18">
        <f t="shared" si="4"/>
        <v>413007.370295</v>
      </c>
      <c r="Q14" s="18">
        <f t="shared" si="5"/>
        <v>413007.370295</v>
      </c>
      <c r="R14" s="18">
        <f t="shared" si="6"/>
        <v>71220</v>
      </c>
      <c r="S14" s="18">
        <f t="shared" si="7"/>
        <v>61077</v>
      </c>
      <c r="U14" s="18"/>
      <c r="V14" s="18">
        <f t="shared" si="8"/>
        <v>117.756535</v>
      </c>
      <c r="W14" s="18">
        <f t="shared" si="9"/>
        <v>117.756535</v>
      </c>
      <c r="X14" s="18">
        <v>20</v>
      </c>
      <c r="Y14" s="18">
        <v>17</v>
      </c>
      <c r="Z14" s="18"/>
      <c r="AA14" s="18"/>
      <c r="AB14" s="18">
        <f t="shared" si="10"/>
        <v>62330.9640525</v>
      </c>
      <c r="AC14" s="18">
        <f t="shared" si="11"/>
        <v>62330.9640525</v>
      </c>
      <c r="AD14" s="18">
        <v>10748</v>
      </c>
      <c r="AE14" s="18">
        <v>9218</v>
      </c>
      <c r="AF14" s="18"/>
      <c r="AG14" s="18"/>
      <c r="AH14" s="18">
        <f t="shared" si="12"/>
        <v>43893.549699999996</v>
      </c>
      <c r="AI14" s="18">
        <f t="shared" si="13"/>
        <v>43893.549699999996</v>
      </c>
      <c r="AJ14" s="18">
        <v>7569</v>
      </c>
      <c r="AK14" s="18">
        <v>6491</v>
      </c>
      <c r="AL14" s="18"/>
      <c r="AM14" s="18"/>
      <c r="AN14" s="18">
        <f t="shared" si="14"/>
        <v>2029.568515</v>
      </c>
      <c r="AO14" s="18">
        <f t="shared" si="15"/>
        <v>2029.568515</v>
      </c>
      <c r="AP14" s="18">
        <v>350</v>
      </c>
      <c r="AQ14" s="18">
        <v>300</v>
      </c>
      <c r="AR14" s="18"/>
      <c r="AS14" s="18"/>
      <c r="AT14" s="18">
        <f t="shared" si="16"/>
        <v>148.30283</v>
      </c>
      <c r="AU14" s="18">
        <f t="shared" si="17"/>
        <v>148.30283</v>
      </c>
      <c r="AV14" s="18">
        <v>26</v>
      </c>
      <c r="AW14" s="18">
        <v>22</v>
      </c>
      <c r="AX14" s="18"/>
      <c r="AY14" s="18"/>
      <c r="AZ14" s="18">
        <f t="shared" si="18"/>
        <v>54410.1621375</v>
      </c>
      <c r="BA14" s="18">
        <f t="shared" si="19"/>
        <v>54410.1621375</v>
      </c>
      <c r="BB14" s="18">
        <v>9383</v>
      </c>
      <c r="BC14" s="18">
        <v>8046</v>
      </c>
      <c r="BD14" s="18"/>
      <c r="BE14" s="18"/>
      <c r="BF14" s="18">
        <f t="shared" si="20"/>
        <v>1812.5081325</v>
      </c>
      <c r="BG14" s="18">
        <f t="shared" si="21"/>
        <v>1812.5081325</v>
      </c>
      <c r="BH14" s="18">
        <v>313</v>
      </c>
      <c r="BI14" s="18">
        <v>268</v>
      </c>
      <c r="BJ14" s="18"/>
      <c r="BK14" s="18"/>
      <c r="BL14" s="18">
        <f t="shared" si="22"/>
        <v>220.8076975</v>
      </c>
      <c r="BM14" s="18">
        <f t="shared" si="23"/>
        <v>220.8076975</v>
      </c>
      <c r="BN14" s="18">
        <v>38</v>
      </c>
      <c r="BO14" s="18">
        <v>33</v>
      </c>
      <c r="BP14" s="18"/>
      <c r="BQ14" s="18"/>
      <c r="BR14" s="18">
        <f t="shared" si="24"/>
        <v>45839.31462499999</v>
      </c>
      <c r="BS14" s="18">
        <f t="shared" si="25"/>
        <v>45839.31462499999</v>
      </c>
      <c r="BT14" s="18">
        <v>7905</v>
      </c>
      <c r="BU14" s="18">
        <v>6779</v>
      </c>
      <c r="BV14" s="18"/>
      <c r="BW14" s="18"/>
      <c r="BX14" s="18">
        <f t="shared" si="26"/>
        <v>37401.0993525</v>
      </c>
      <c r="BY14" s="18">
        <f t="shared" si="27"/>
        <v>37401.0993525</v>
      </c>
      <c r="BZ14" s="18">
        <v>6450</v>
      </c>
      <c r="CA14" s="18">
        <v>5531</v>
      </c>
      <c r="CB14" s="18"/>
      <c r="CC14" s="18"/>
      <c r="CD14" s="18">
        <f t="shared" si="28"/>
        <v>85181.8638125</v>
      </c>
      <c r="CE14" s="18">
        <f t="shared" si="29"/>
        <v>85181.8638125</v>
      </c>
      <c r="CF14" s="18">
        <v>14689</v>
      </c>
      <c r="CG14" s="18">
        <v>12597</v>
      </c>
      <c r="CH14" s="18"/>
      <c r="CI14" s="18"/>
      <c r="CJ14" s="18">
        <f t="shared" si="30"/>
        <v>9297.996955</v>
      </c>
      <c r="CK14" s="18">
        <f t="shared" si="31"/>
        <v>9297.996955</v>
      </c>
      <c r="CL14" s="18">
        <v>1603</v>
      </c>
      <c r="CM14" s="18">
        <v>1375</v>
      </c>
      <c r="CN14" s="18"/>
      <c r="CO14" s="18"/>
      <c r="CP14" s="18">
        <f t="shared" si="32"/>
        <v>9309.69312</v>
      </c>
      <c r="CQ14" s="18">
        <f t="shared" si="33"/>
        <v>9309.69312</v>
      </c>
      <c r="CR14" s="18">
        <v>1605</v>
      </c>
      <c r="CS14" s="18">
        <v>1377</v>
      </c>
      <c r="CT14" s="18"/>
      <c r="CU14" s="18"/>
      <c r="CV14" s="18">
        <f t="shared" si="34"/>
        <v>262.48238249999997</v>
      </c>
      <c r="CW14" s="18">
        <f t="shared" si="35"/>
        <v>262.48238249999997</v>
      </c>
      <c r="CX14" s="18">
        <v>45</v>
      </c>
      <c r="CY14" s="18">
        <v>39</v>
      </c>
      <c r="CZ14" s="18"/>
      <c r="DA14" s="18"/>
      <c r="DB14" s="18">
        <f t="shared" si="36"/>
        <v>56138.6963475</v>
      </c>
      <c r="DC14" s="18">
        <f t="shared" si="37"/>
        <v>56138.6963475</v>
      </c>
      <c r="DD14" s="18">
        <v>9681</v>
      </c>
      <c r="DE14" s="18">
        <v>8302</v>
      </c>
      <c r="DF14" s="18"/>
      <c r="DG14" s="18"/>
      <c r="DH14" s="18">
        <f t="shared" si="38"/>
        <v>430.43022750000006</v>
      </c>
      <c r="DI14" s="18">
        <f t="shared" si="39"/>
        <v>430.43022750000006</v>
      </c>
      <c r="DJ14" s="18">
        <v>74</v>
      </c>
      <c r="DK14" s="18">
        <v>64</v>
      </c>
      <c r="DL14" s="18"/>
      <c r="DM14" s="18"/>
      <c r="DN14" s="18">
        <f t="shared" si="40"/>
        <v>3619.5088475000002</v>
      </c>
      <c r="DO14" s="18">
        <f t="shared" si="41"/>
        <v>3619.5088475000002</v>
      </c>
      <c r="DP14" s="18">
        <v>624</v>
      </c>
      <c r="DQ14" s="18">
        <v>535</v>
      </c>
      <c r="DR14" s="18"/>
      <c r="DS14" s="18"/>
      <c r="DT14" s="18">
        <f t="shared" si="42"/>
        <v>562.6650249999999</v>
      </c>
      <c r="DU14" s="18">
        <f t="shared" si="43"/>
        <v>562.6650249999999</v>
      </c>
      <c r="DV14" s="18">
        <v>97</v>
      </c>
      <c r="DW14" s="18">
        <v>83</v>
      </c>
      <c r="DX14" s="18"/>
      <c r="DY14" s="18"/>
      <c r="DZ14" s="18"/>
      <c r="EA14" s="18"/>
      <c r="EB14" s="18"/>
      <c r="EC14" s="18"/>
      <c r="ED14" s="18"/>
    </row>
    <row r="15" spans="1:134" ht="12">
      <c r="A15" s="2">
        <v>42461</v>
      </c>
      <c r="C15" s="19">
        <v>5275000</v>
      </c>
      <c r="D15" s="19">
        <v>567775</v>
      </c>
      <c r="E15" s="19">
        <f t="shared" si="0"/>
        <v>5842775</v>
      </c>
      <c r="F15" s="19">
        <f t="shared" si="1"/>
        <v>97908</v>
      </c>
      <c r="G15" s="19">
        <f t="shared" si="2"/>
        <v>83963</v>
      </c>
      <c r="I15" s="25">
        <v>1437893.26</v>
      </c>
      <c r="J15" s="25">
        <v>154767.74326000005</v>
      </c>
      <c r="K15" s="19">
        <f t="shared" si="3"/>
        <v>1592661.0032600001</v>
      </c>
      <c r="L15" s="19">
        <v>26688</v>
      </c>
      <c r="M15" s="19">
        <v>22886</v>
      </c>
      <c r="O15" s="18">
        <f t="shared" si="44"/>
        <v>3837107.795</v>
      </c>
      <c r="P15" s="18">
        <f t="shared" si="4"/>
        <v>413007.370295</v>
      </c>
      <c r="Q15" s="18">
        <f t="shared" si="5"/>
        <v>4250115.165295</v>
      </c>
      <c r="R15" s="18">
        <f t="shared" si="6"/>
        <v>71220</v>
      </c>
      <c r="S15" s="18">
        <f t="shared" si="7"/>
        <v>61077</v>
      </c>
      <c r="U15" s="18">
        <f t="shared" si="45"/>
        <v>1094.035</v>
      </c>
      <c r="V15" s="18">
        <f t="shared" si="8"/>
        <v>117.756535</v>
      </c>
      <c r="W15" s="18">
        <f t="shared" si="9"/>
        <v>1211.791535</v>
      </c>
      <c r="X15" s="18">
        <v>20</v>
      </c>
      <c r="Y15" s="18">
        <v>17</v>
      </c>
      <c r="Z15" s="18"/>
      <c r="AA15" s="18">
        <f t="shared" si="46"/>
        <v>579095.3024999999</v>
      </c>
      <c r="AB15" s="18">
        <f t="shared" si="10"/>
        <v>62330.9640525</v>
      </c>
      <c r="AC15" s="18">
        <f t="shared" si="11"/>
        <v>641426.2665524998</v>
      </c>
      <c r="AD15" s="18">
        <v>10748</v>
      </c>
      <c r="AE15" s="18">
        <v>9218</v>
      </c>
      <c r="AF15" s="18"/>
      <c r="AG15" s="18">
        <f t="shared" si="47"/>
        <v>407799.7</v>
      </c>
      <c r="AH15" s="18">
        <f t="shared" si="12"/>
        <v>43893.549699999996</v>
      </c>
      <c r="AI15" s="18">
        <f t="shared" si="13"/>
        <v>451693.2497</v>
      </c>
      <c r="AJ15" s="18">
        <v>7569</v>
      </c>
      <c r="AK15" s="18">
        <v>6491</v>
      </c>
      <c r="AL15" s="18"/>
      <c r="AM15" s="18">
        <f t="shared" si="48"/>
        <v>18856.015</v>
      </c>
      <c r="AN15" s="18">
        <f t="shared" si="14"/>
        <v>2029.568515</v>
      </c>
      <c r="AO15" s="18">
        <f t="shared" si="15"/>
        <v>20885.583515</v>
      </c>
      <c r="AP15" s="18">
        <v>350</v>
      </c>
      <c r="AQ15" s="18">
        <v>300</v>
      </c>
      <c r="AR15" s="18"/>
      <c r="AS15" s="18">
        <f t="shared" si="49"/>
        <v>1377.83</v>
      </c>
      <c r="AT15" s="18">
        <f t="shared" si="16"/>
        <v>148.30283</v>
      </c>
      <c r="AU15" s="18">
        <f t="shared" si="17"/>
        <v>1526.13283</v>
      </c>
      <c r="AV15" s="18">
        <v>26</v>
      </c>
      <c r="AW15" s="18">
        <v>22</v>
      </c>
      <c r="AX15" s="18"/>
      <c r="AY15" s="18">
        <f t="shared" si="50"/>
        <v>505505.8875</v>
      </c>
      <c r="AZ15" s="18">
        <f t="shared" si="18"/>
        <v>54410.1621375</v>
      </c>
      <c r="BA15" s="18">
        <f t="shared" si="19"/>
        <v>559916.0496375</v>
      </c>
      <c r="BB15" s="18">
        <v>9383</v>
      </c>
      <c r="BC15" s="18">
        <v>8046</v>
      </c>
      <c r="BD15" s="18"/>
      <c r="BE15" s="18">
        <f t="shared" si="51"/>
        <v>16839.3825</v>
      </c>
      <c r="BF15" s="18">
        <f t="shared" si="20"/>
        <v>1812.5081325</v>
      </c>
      <c r="BG15" s="18">
        <f t="shared" si="21"/>
        <v>18651.8906325</v>
      </c>
      <c r="BH15" s="18">
        <v>313</v>
      </c>
      <c r="BI15" s="18">
        <v>268</v>
      </c>
      <c r="BJ15" s="18"/>
      <c r="BK15" s="18">
        <f t="shared" si="52"/>
        <v>2051.4475</v>
      </c>
      <c r="BL15" s="18">
        <f t="shared" si="22"/>
        <v>220.8076975</v>
      </c>
      <c r="BM15" s="18">
        <f t="shared" si="23"/>
        <v>2272.2551975</v>
      </c>
      <c r="BN15" s="18">
        <v>38</v>
      </c>
      <c r="BO15" s="18">
        <v>33</v>
      </c>
      <c r="BP15" s="18"/>
      <c r="BQ15" s="18">
        <f t="shared" si="53"/>
        <v>425877.12499999994</v>
      </c>
      <c r="BR15" s="18">
        <f t="shared" si="24"/>
        <v>45839.31462499999</v>
      </c>
      <c r="BS15" s="18">
        <f t="shared" si="25"/>
        <v>471716.43962499994</v>
      </c>
      <c r="BT15" s="18">
        <v>7905</v>
      </c>
      <c r="BU15" s="18">
        <v>6779</v>
      </c>
      <c r="BV15" s="18"/>
      <c r="BW15" s="18">
        <f t="shared" si="54"/>
        <v>347480.6025</v>
      </c>
      <c r="BX15" s="18">
        <f t="shared" si="26"/>
        <v>37401.0993525</v>
      </c>
      <c r="BY15" s="18">
        <f t="shared" si="27"/>
        <v>384881.7018525</v>
      </c>
      <c r="BZ15" s="18">
        <v>6450</v>
      </c>
      <c r="CA15" s="18">
        <v>5531</v>
      </c>
      <c r="CB15" s="18"/>
      <c r="CC15" s="18">
        <f t="shared" si="55"/>
        <v>791395.0625</v>
      </c>
      <c r="CD15" s="18">
        <f t="shared" si="28"/>
        <v>85181.8638125</v>
      </c>
      <c r="CE15" s="18">
        <f t="shared" si="29"/>
        <v>876576.9263125</v>
      </c>
      <c r="CF15" s="18">
        <v>14689</v>
      </c>
      <c r="CG15" s="18">
        <v>12597</v>
      </c>
      <c r="CH15" s="18"/>
      <c r="CI15" s="18">
        <f t="shared" si="56"/>
        <v>86384.455</v>
      </c>
      <c r="CJ15" s="18">
        <f t="shared" si="30"/>
        <v>9297.996955</v>
      </c>
      <c r="CK15" s="18">
        <f t="shared" si="31"/>
        <v>95682.451955</v>
      </c>
      <c r="CL15" s="18">
        <v>1603</v>
      </c>
      <c r="CM15" s="18">
        <v>1375</v>
      </c>
      <c r="CN15" s="18"/>
      <c r="CO15" s="18">
        <f t="shared" si="32"/>
        <v>86493.12</v>
      </c>
      <c r="CP15" s="18">
        <f t="shared" si="32"/>
        <v>9309.69312</v>
      </c>
      <c r="CQ15" s="18">
        <f t="shared" si="33"/>
        <v>95802.81311999999</v>
      </c>
      <c r="CR15" s="18">
        <v>1605</v>
      </c>
      <c r="CS15" s="18">
        <v>1377</v>
      </c>
      <c r="CT15" s="18"/>
      <c r="CU15" s="18">
        <f t="shared" si="57"/>
        <v>2438.6325</v>
      </c>
      <c r="CV15" s="18">
        <f t="shared" si="34"/>
        <v>262.48238249999997</v>
      </c>
      <c r="CW15" s="18">
        <f t="shared" si="35"/>
        <v>2701.1148825</v>
      </c>
      <c r="CX15" s="18">
        <v>45</v>
      </c>
      <c r="CY15" s="18">
        <v>39</v>
      </c>
      <c r="CZ15" s="18"/>
      <c r="DA15" s="18">
        <f t="shared" si="58"/>
        <v>521565.0975</v>
      </c>
      <c r="DB15" s="18">
        <f t="shared" si="36"/>
        <v>56138.6963475</v>
      </c>
      <c r="DC15" s="18">
        <f t="shared" si="37"/>
        <v>577703.7938475</v>
      </c>
      <c r="DD15" s="18">
        <v>9681</v>
      </c>
      <c r="DE15" s="18">
        <v>8302</v>
      </c>
      <c r="DF15" s="18"/>
      <c r="DG15" s="18">
        <f t="shared" si="59"/>
        <v>3998.9775</v>
      </c>
      <c r="DH15" s="18">
        <f t="shared" si="38"/>
        <v>430.43022750000006</v>
      </c>
      <c r="DI15" s="18">
        <f t="shared" si="39"/>
        <v>4429.4077275</v>
      </c>
      <c r="DJ15" s="18">
        <v>74</v>
      </c>
      <c r="DK15" s="18">
        <v>64</v>
      </c>
      <c r="DL15" s="18"/>
      <c r="DM15" s="18">
        <f t="shared" si="60"/>
        <v>33627.5975</v>
      </c>
      <c r="DN15" s="18">
        <f t="shared" si="40"/>
        <v>3619.5088475000002</v>
      </c>
      <c r="DO15" s="18">
        <f t="shared" si="41"/>
        <v>37247.106347500005</v>
      </c>
      <c r="DP15" s="18">
        <v>624</v>
      </c>
      <c r="DQ15" s="18">
        <v>535</v>
      </c>
      <c r="DR15" s="18"/>
      <c r="DS15" s="18">
        <f t="shared" si="61"/>
        <v>5227.525</v>
      </c>
      <c r="DT15" s="18">
        <f t="shared" si="42"/>
        <v>562.6650249999999</v>
      </c>
      <c r="DU15" s="18">
        <f t="shared" si="43"/>
        <v>5790.190025</v>
      </c>
      <c r="DV15" s="18">
        <v>97</v>
      </c>
      <c r="DW15" s="18">
        <v>83</v>
      </c>
      <c r="DX15" s="18"/>
      <c r="DY15" s="18"/>
      <c r="DZ15" s="18"/>
      <c r="EA15" s="18"/>
      <c r="EB15" s="18"/>
      <c r="EC15" s="18"/>
      <c r="ED15" s="18"/>
    </row>
    <row r="16" spans="1:134" ht="12">
      <c r="A16" s="2">
        <v>42644</v>
      </c>
      <c r="D16" s="19">
        <v>435900</v>
      </c>
      <c r="E16" s="19">
        <f t="shared" si="0"/>
        <v>435900</v>
      </c>
      <c r="F16" s="19">
        <f t="shared" si="1"/>
        <v>97908</v>
      </c>
      <c r="G16" s="19">
        <f t="shared" si="2"/>
        <v>83963</v>
      </c>
      <c r="I16" s="25">
        <v>0</v>
      </c>
      <c r="J16" s="25">
        <v>118820.41176000002</v>
      </c>
      <c r="K16" s="19">
        <f t="shared" si="3"/>
        <v>118820.41176000002</v>
      </c>
      <c r="L16" s="19">
        <v>26688</v>
      </c>
      <c r="M16" s="19">
        <v>22886</v>
      </c>
      <c r="O16" s="18"/>
      <c r="P16" s="18">
        <f t="shared" si="4"/>
        <v>317079.67541999987</v>
      </c>
      <c r="Q16" s="18">
        <f t="shared" si="5"/>
        <v>317079.67541999987</v>
      </c>
      <c r="R16" s="18">
        <f t="shared" si="6"/>
        <v>71220</v>
      </c>
      <c r="S16" s="18">
        <f t="shared" si="7"/>
        <v>61077</v>
      </c>
      <c r="U16" s="18"/>
      <c r="V16" s="18">
        <f t="shared" si="8"/>
        <v>90.40566000000001</v>
      </c>
      <c r="W16" s="18">
        <f t="shared" si="9"/>
        <v>90.40566000000001</v>
      </c>
      <c r="X16" s="18">
        <v>20</v>
      </c>
      <c r="Y16" s="18">
        <v>17</v>
      </c>
      <c r="Z16" s="18"/>
      <c r="AA16" s="18"/>
      <c r="AB16" s="18">
        <f t="shared" si="10"/>
        <v>47853.58148999999</v>
      </c>
      <c r="AC16" s="18">
        <f t="shared" si="11"/>
        <v>47853.58148999999</v>
      </c>
      <c r="AD16" s="18">
        <v>10748</v>
      </c>
      <c r="AE16" s="18">
        <v>9218</v>
      </c>
      <c r="AF16" s="18"/>
      <c r="AG16" s="18"/>
      <c r="AH16" s="18">
        <f t="shared" si="12"/>
        <v>33698.5572</v>
      </c>
      <c r="AI16" s="18">
        <f t="shared" si="13"/>
        <v>33698.5572</v>
      </c>
      <c r="AJ16" s="18">
        <v>7569</v>
      </c>
      <c r="AK16" s="18">
        <v>6491</v>
      </c>
      <c r="AL16" s="18"/>
      <c r="AM16" s="18"/>
      <c r="AN16" s="18">
        <f t="shared" si="14"/>
        <v>1558.1681400000002</v>
      </c>
      <c r="AO16" s="18">
        <f t="shared" si="15"/>
        <v>1558.1681400000002</v>
      </c>
      <c r="AP16" s="18">
        <v>350</v>
      </c>
      <c r="AQ16" s="18">
        <v>300</v>
      </c>
      <c r="AR16" s="18"/>
      <c r="AS16" s="18"/>
      <c r="AT16" s="18">
        <f t="shared" si="16"/>
        <v>113.85708000000001</v>
      </c>
      <c r="AU16" s="18">
        <f t="shared" si="17"/>
        <v>113.85708000000001</v>
      </c>
      <c r="AV16" s="18">
        <v>26</v>
      </c>
      <c r="AW16" s="18">
        <v>22</v>
      </c>
      <c r="AX16" s="18"/>
      <c r="AY16" s="18"/>
      <c r="AZ16" s="18">
        <f t="shared" si="18"/>
        <v>41772.514950000004</v>
      </c>
      <c r="BA16" s="18">
        <f t="shared" si="19"/>
        <v>41772.514950000004</v>
      </c>
      <c r="BB16" s="18">
        <v>9383</v>
      </c>
      <c r="BC16" s="18">
        <v>8046</v>
      </c>
      <c r="BD16" s="18"/>
      <c r="BE16" s="18"/>
      <c r="BF16" s="18">
        <f t="shared" si="20"/>
        <v>1391.5235700000003</v>
      </c>
      <c r="BG16" s="18">
        <f t="shared" si="21"/>
        <v>1391.5235700000003</v>
      </c>
      <c r="BH16" s="18">
        <v>313</v>
      </c>
      <c r="BI16" s="18">
        <v>268</v>
      </c>
      <c r="BJ16" s="18"/>
      <c r="BK16" s="18"/>
      <c r="BL16" s="18">
        <f t="shared" si="22"/>
        <v>169.52151</v>
      </c>
      <c r="BM16" s="18">
        <f t="shared" si="23"/>
        <v>169.52151</v>
      </c>
      <c r="BN16" s="18">
        <v>38</v>
      </c>
      <c r="BO16" s="18">
        <v>33</v>
      </c>
      <c r="BP16" s="18"/>
      <c r="BQ16" s="18"/>
      <c r="BR16" s="18">
        <f t="shared" si="24"/>
        <v>35192.38649999999</v>
      </c>
      <c r="BS16" s="18">
        <f t="shared" si="25"/>
        <v>35192.38649999999</v>
      </c>
      <c r="BT16" s="18">
        <v>7905</v>
      </c>
      <c r="BU16" s="18">
        <v>6779</v>
      </c>
      <c r="BV16" s="18"/>
      <c r="BW16" s="18"/>
      <c r="BX16" s="18">
        <f t="shared" si="26"/>
        <v>28714.08429</v>
      </c>
      <c r="BY16" s="18">
        <f t="shared" si="27"/>
        <v>28714.08429</v>
      </c>
      <c r="BZ16" s="18">
        <v>6450</v>
      </c>
      <c r="CA16" s="18">
        <v>5531</v>
      </c>
      <c r="CB16" s="18"/>
      <c r="CC16" s="18"/>
      <c r="CD16" s="18">
        <f t="shared" si="28"/>
        <v>65396.987250000006</v>
      </c>
      <c r="CE16" s="18">
        <f t="shared" si="29"/>
        <v>65396.987250000006</v>
      </c>
      <c r="CF16" s="18">
        <v>14689</v>
      </c>
      <c r="CG16" s="18">
        <v>12597</v>
      </c>
      <c r="CH16" s="18"/>
      <c r="CI16" s="18"/>
      <c r="CJ16" s="18">
        <f t="shared" si="30"/>
        <v>7138.385580000001</v>
      </c>
      <c r="CK16" s="18">
        <f t="shared" si="31"/>
        <v>7138.385580000001</v>
      </c>
      <c r="CL16" s="18">
        <v>1603</v>
      </c>
      <c r="CM16" s="18">
        <v>1375</v>
      </c>
      <c r="CN16" s="18"/>
      <c r="CO16" s="18"/>
      <c r="CP16" s="18">
        <f t="shared" si="32"/>
        <v>7147.3651199999995</v>
      </c>
      <c r="CQ16" s="18">
        <f t="shared" si="33"/>
        <v>7147.3651199999995</v>
      </c>
      <c r="CR16" s="18">
        <v>1605</v>
      </c>
      <c r="CS16" s="18">
        <v>1377</v>
      </c>
      <c r="CT16" s="18"/>
      <c r="CU16" s="18"/>
      <c r="CV16" s="18">
        <f t="shared" si="34"/>
        <v>201.51657</v>
      </c>
      <c r="CW16" s="18">
        <f t="shared" si="35"/>
        <v>201.51657</v>
      </c>
      <c r="CX16" s="18">
        <v>45</v>
      </c>
      <c r="CY16" s="18">
        <v>39</v>
      </c>
      <c r="CZ16" s="18"/>
      <c r="DA16" s="18"/>
      <c r="DB16" s="18">
        <f t="shared" si="36"/>
        <v>43099.56891</v>
      </c>
      <c r="DC16" s="18">
        <f t="shared" si="37"/>
        <v>43099.56891</v>
      </c>
      <c r="DD16" s="18">
        <v>9681</v>
      </c>
      <c r="DE16" s="18">
        <v>8302</v>
      </c>
      <c r="DF16" s="18"/>
      <c r="DG16" s="18"/>
      <c r="DH16" s="18">
        <f t="shared" si="38"/>
        <v>330.45579</v>
      </c>
      <c r="DI16" s="18">
        <f t="shared" si="39"/>
        <v>330.45579</v>
      </c>
      <c r="DJ16" s="18">
        <v>74</v>
      </c>
      <c r="DK16" s="18">
        <v>64</v>
      </c>
      <c r="DL16" s="18"/>
      <c r="DM16" s="18"/>
      <c r="DN16" s="18">
        <f t="shared" si="40"/>
        <v>2778.81891</v>
      </c>
      <c r="DO16" s="18">
        <f t="shared" si="41"/>
        <v>2778.81891</v>
      </c>
      <c r="DP16" s="18">
        <v>624</v>
      </c>
      <c r="DQ16" s="18">
        <v>535</v>
      </c>
      <c r="DR16" s="18"/>
      <c r="DS16" s="18"/>
      <c r="DT16" s="18">
        <f t="shared" si="42"/>
        <v>431.97689999999994</v>
      </c>
      <c r="DU16" s="18">
        <f t="shared" si="43"/>
        <v>431.97689999999994</v>
      </c>
      <c r="DV16" s="18">
        <v>97</v>
      </c>
      <c r="DW16" s="18">
        <v>83</v>
      </c>
      <c r="DX16" s="18"/>
      <c r="DY16" s="18"/>
      <c r="DZ16" s="18"/>
      <c r="EA16" s="18"/>
      <c r="EB16" s="18"/>
      <c r="EC16" s="18"/>
      <c r="ED16" s="18"/>
    </row>
    <row r="17" spans="1:134" ht="12">
      <c r="A17" s="2">
        <v>42826</v>
      </c>
      <c r="C17" s="19">
        <v>5535000</v>
      </c>
      <c r="D17" s="19">
        <v>435900</v>
      </c>
      <c r="E17" s="19">
        <f t="shared" si="0"/>
        <v>5970900</v>
      </c>
      <c r="F17" s="19">
        <f t="shared" si="1"/>
        <v>97908</v>
      </c>
      <c r="G17" s="19">
        <f t="shared" si="2"/>
        <v>83963</v>
      </c>
      <c r="I17" s="25">
        <v>1508765.7240000002</v>
      </c>
      <c r="J17" s="25">
        <v>118820.41176000002</v>
      </c>
      <c r="K17" s="19">
        <f t="shared" si="3"/>
        <v>1627586.1357600002</v>
      </c>
      <c r="L17" s="19">
        <v>26688</v>
      </c>
      <c r="M17" s="19">
        <v>22886</v>
      </c>
      <c r="O17" s="18">
        <f t="shared" si="44"/>
        <v>4026235.383000001</v>
      </c>
      <c r="P17" s="18">
        <f t="shared" si="4"/>
        <v>317079.67541999987</v>
      </c>
      <c r="Q17" s="18">
        <f t="shared" si="5"/>
        <v>4343315.058420001</v>
      </c>
      <c r="R17" s="18">
        <f t="shared" si="6"/>
        <v>71220</v>
      </c>
      <c r="S17" s="18">
        <f t="shared" si="7"/>
        <v>61077</v>
      </c>
      <c r="U17" s="18">
        <f t="shared" si="45"/>
        <v>1147.959</v>
      </c>
      <c r="V17" s="18">
        <f t="shared" si="8"/>
        <v>90.40566000000001</v>
      </c>
      <c r="W17" s="18">
        <f t="shared" si="9"/>
        <v>1238.3646600000002</v>
      </c>
      <c r="X17" s="18">
        <v>20</v>
      </c>
      <c r="Y17" s="18">
        <v>17</v>
      </c>
      <c r="Z17" s="18"/>
      <c r="AA17" s="18">
        <f t="shared" si="46"/>
        <v>607638.3884999999</v>
      </c>
      <c r="AB17" s="18">
        <f t="shared" si="10"/>
        <v>47853.58148999999</v>
      </c>
      <c r="AC17" s="18">
        <f t="shared" si="11"/>
        <v>655491.9699899999</v>
      </c>
      <c r="AD17" s="18">
        <v>10748</v>
      </c>
      <c r="AE17" s="18">
        <v>9218</v>
      </c>
      <c r="AF17" s="18"/>
      <c r="AG17" s="18">
        <f t="shared" si="47"/>
        <v>427899.78</v>
      </c>
      <c r="AH17" s="18">
        <f t="shared" si="12"/>
        <v>33698.5572</v>
      </c>
      <c r="AI17" s="18">
        <f t="shared" si="13"/>
        <v>461598.3372</v>
      </c>
      <c r="AJ17" s="18">
        <v>7569</v>
      </c>
      <c r="AK17" s="18">
        <v>6491</v>
      </c>
      <c r="AL17" s="18"/>
      <c r="AM17" s="18">
        <f t="shared" si="48"/>
        <v>19785.411</v>
      </c>
      <c r="AN17" s="18">
        <f t="shared" si="14"/>
        <v>1558.1681400000002</v>
      </c>
      <c r="AO17" s="18">
        <f t="shared" si="15"/>
        <v>21343.57914</v>
      </c>
      <c r="AP17" s="18">
        <v>350</v>
      </c>
      <c r="AQ17" s="18">
        <v>300</v>
      </c>
      <c r="AR17" s="18"/>
      <c r="AS17" s="18">
        <f t="shared" si="49"/>
        <v>1445.7420000000002</v>
      </c>
      <c r="AT17" s="18">
        <f t="shared" si="16"/>
        <v>113.85708000000001</v>
      </c>
      <c r="AU17" s="18">
        <f t="shared" si="17"/>
        <v>1559.5990800000002</v>
      </c>
      <c r="AV17" s="18">
        <v>26</v>
      </c>
      <c r="AW17" s="18">
        <v>22</v>
      </c>
      <c r="AX17" s="18"/>
      <c r="AY17" s="18">
        <f t="shared" si="50"/>
        <v>530421.8175</v>
      </c>
      <c r="AZ17" s="18">
        <f t="shared" si="18"/>
        <v>41772.514950000004</v>
      </c>
      <c r="BA17" s="18">
        <f t="shared" si="19"/>
        <v>572194.33245</v>
      </c>
      <c r="BB17" s="18">
        <v>9383</v>
      </c>
      <c r="BC17" s="18">
        <v>8046</v>
      </c>
      <c r="BD17" s="18"/>
      <c r="BE17" s="18">
        <f t="shared" si="51"/>
        <v>17669.3805</v>
      </c>
      <c r="BF17" s="18">
        <f t="shared" si="20"/>
        <v>1391.5235700000003</v>
      </c>
      <c r="BG17" s="18">
        <f t="shared" si="21"/>
        <v>19060.90407</v>
      </c>
      <c r="BH17" s="18">
        <v>313</v>
      </c>
      <c r="BI17" s="18">
        <v>268</v>
      </c>
      <c r="BJ17" s="18"/>
      <c r="BK17" s="18">
        <f t="shared" si="52"/>
        <v>2152.5615</v>
      </c>
      <c r="BL17" s="18">
        <f t="shared" si="22"/>
        <v>169.52151</v>
      </c>
      <c r="BM17" s="18">
        <f t="shared" si="23"/>
        <v>2322.08301</v>
      </c>
      <c r="BN17" s="18">
        <v>38</v>
      </c>
      <c r="BO17" s="18">
        <v>33</v>
      </c>
      <c r="BP17" s="18"/>
      <c r="BQ17" s="18">
        <f t="shared" si="53"/>
        <v>446868.2249999999</v>
      </c>
      <c r="BR17" s="18">
        <f t="shared" si="24"/>
        <v>35192.38649999999</v>
      </c>
      <c r="BS17" s="18">
        <f t="shared" si="25"/>
        <v>482060.6114999999</v>
      </c>
      <c r="BT17" s="18">
        <v>7905</v>
      </c>
      <c r="BU17" s="18">
        <v>6779</v>
      </c>
      <c r="BV17" s="18"/>
      <c r="BW17" s="18">
        <f t="shared" si="54"/>
        <v>364607.60850000003</v>
      </c>
      <c r="BX17" s="18">
        <f t="shared" si="26"/>
        <v>28714.08429</v>
      </c>
      <c r="BY17" s="18">
        <f t="shared" si="27"/>
        <v>393321.69279</v>
      </c>
      <c r="BZ17" s="18">
        <v>6450</v>
      </c>
      <c r="CA17" s="18">
        <v>5531</v>
      </c>
      <c r="CB17" s="18"/>
      <c r="CC17" s="18">
        <f t="shared" si="55"/>
        <v>830402.2125</v>
      </c>
      <c r="CD17" s="18">
        <f t="shared" si="28"/>
        <v>65396.987250000006</v>
      </c>
      <c r="CE17" s="18">
        <f t="shared" si="29"/>
        <v>895799.19975</v>
      </c>
      <c r="CF17" s="18">
        <v>14689</v>
      </c>
      <c r="CG17" s="18">
        <v>12597</v>
      </c>
      <c r="CH17" s="18"/>
      <c r="CI17" s="18">
        <f t="shared" si="56"/>
        <v>90642.267</v>
      </c>
      <c r="CJ17" s="18">
        <f t="shared" si="30"/>
        <v>7138.385580000001</v>
      </c>
      <c r="CK17" s="18">
        <f t="shared" si="31"/>
        <v>97780.65258000001</v>
      </c>
      <c r="CL17" s="18">
        <v>1603</v>
      </c>
      <c r="CM17" s="18">
        <v>1375</v>
      </c>
      <c r="CN17" s="18"/>
      <c r="CO17" s="18">
        <f t="shared" si="32"/>
        <v>90756.288</v>
      </c>
      <c r="CP17" s="18">
        <f t="shared" si="32"/>
        <v>7147.3651199999995</v>
      </c>
      <c r="CQ17" s="18">
        <f t="shared" si="33"/>
        <v>97903.65312</v>
      </c>
      <c r="CR17" s="18">
        <v>1605</v>
      </c>
      <c r="CS17" s="18">
        <v>1377</v>
      </c>
      <c r="CT17" s="18"/>
      <c r="CU17" s="18">
        <f t="shared" si="57"/>
        <v>2558.8305</v>
      </c>
      <c r="CV17" s="18">
        <f t="shared" si="34"/>
        <v>201.51657</v>
      </c>
      <c r="CW17" s="18">
        <f t="shared" si="35"/>
        <v>2760.34707</v>
      </c>
      <c r="CX17" s="18">
        <v>45</v>
      </c>
      <c r="CY17" s="18">
        <v>39</v>
      </c>
      <c r="CZ17" s="18"/>
      <c r="DA17" s="18">
        <f t="shared" si="58"/>
        <v>547272.5715</v>
      </c>
      <c r="DB17" s="18">
        <f t="shared" si="36"/>
        <v>43099.56891</v>
      </c>
      <c r="DC17" s="18">
        <f t="shared" si="37"/>
        <v>590372.14041</v>
      </c>
      <c r="DD17" s="18">
        <v>9681</v>
      </c>
      <c r="DE17" s="18">
        <v>8302</v>
      </c>
      <c r="DF17" s="18"/>
      <c r="DG17" s="18">
        <f t="shared" si="59"/>
        <v>4196.083500000001</v>
      </c>
      <c r="DH17" s="18">
        <f t="shared" si="38"/>
        <v>330.45579</v>
      </c>
      <c r="DI17" s="18">
        <f t="shared" si="39"/>
        <v>4526.539290000001</v>
      </c>
      <c r="DJ17" s="18">
        <v>74</v>
      </c>
      <c r="DK17" s="18">
        <v>64</v>
      </c>
      <c r="DL17" s="18"/>
      <c r="DM17" s="18">
        <f t="shared" si="60"/>
        <v>35285.0715</v>
      </c>
      <c r="DN17" s="18">
        <f t="shared" si="40"/>
        <v>2778.81891</v>
      </c>
      <c r="DO17" s="18">
        <f t="shared" si="41"/>
        <v>38063.89041</v>
      </c>
      <c r="DP17" s="18">
        <v>624</v>
      </c>
      <c r="DQ17" s="18">
        <v>535</v>
      </c>
      <c r="DR17" s="18"/>
      <c r="DS17" s="18">
        <f t="shared" si="61"/>
        <v>5485.185</v>
      </c>
      <c r="DT17" s="18">
        <f t="shared" si="42"/>
        <v>431.97689999999994</v>
      </c>
      <c r="DU17" s="18">
        <f t="shared" si="43"/>
        <v>5917.1619</v>
      </c>
      <c r="DV17" s="18">
        <v>97</v>
      </c>
      <c r="DW17" s="18">
        <v>83</v>
      </c>
      <c r="DX17" s="18"/>
      <c r="DY17" s="18"/>
      <c r="DZ17" s="18"/>
      <c r="EA17" s="18"/>
      <c r="EB17" s="18"/>
      <c r="EC17" s="18"/>
      <c r="ED17" s="18"/>
    </row>
    <row r="18" spans="1:134" ht="12">
      <c r="A18" s="2">
        <v>43009</v>
      </c>
      <c r="D18" s="19">
        <v>297525</v>
      </c>
      <c r="E18" s="19">
        <f t="shared" si="0"/>
        <v>297525</v>
      </c>
      <c r="F18" s="19">
        <f t="shared" si="1"/>
        <v>97908</v>
      </c>
      <c r="G18" s="19">
        <f t="shared" si="2"/>
        <v>83963</v>
      </c>
      <c r="I18" s="25">
        <v>0</v>
      </c>
      <c r="J18" s="25">
        <v>81101.26866</v>
      </c>
      <c r="K18" s="19">
        <f t="shared" si="3"/>
        <v>81101.26866</v>
      </c>
      <c r="L18" s="19">
        <v>26688</v>
      </c>
      <c r="M18" s="19">
        <v>22886</v>
      </c>
      <c r="O18" s="18"/>
      <c r="P18" s="18">
        <f t="shared" si="4"/>
        <v>216423.79084499998</v>
      </c>
      <c r="Q18" s="18">
        <f t="shared" si="5"/>
        <v>216423.79084499998</v>
      </c>
      <c r="R18" s="18">
        <f t="shared" si="6"/>
        <v>71220</v>
      </c>
      <c r="S18" s="18">
        <f t="shared" si="7"/>
        <v>61077</v>
      </c>
      <c r="U18" s="18"/>
      <c r="V18" s="18">
        <f t="shared" si="8"/>
        <v>61.70668500000001</v>
      </c>
      <c r="W18" s="18">
        <f t="shared" si="9"/>
        <v>61.70668500000001</v>
      </c>
      <c r="X18" s="18">
        <v>20</v>
      </c>
      <c r="Y18" s="18">
        <v>17</v>
      </c>
      <c r="Z18" s="18"/>
      <c r="AA18" s="18"/>
      <c r="AB18" s="18">
        <f t="shared" si="10"/>
        <v>32662.621777499997</v>
      </c>
      <c r="AC18" s="18">
        <f t="shared" si="11"/>
        <v>32662.621777499997</v>
      </c>
      <c r="AD18" s="18">
        <v>10748</v>
      </c>
      <c r="AE18" s="18">
        <v>9218</v>
      </c>
      <c r="AF18" s="18"/>
      <c r="AG18" s="18"/>
      <c r="AH18" s="18">
        <f t="shared" si="12"/>
        <v>23001.0627</v>
      </c>
      <c r="AI18" s="18">
        <f t="shared" si="13"/>
        <v>23001.0627</v>
      </c>
      <c r="AJ18" s="18">
        <v>7569</v>
      </c>
      <c r="AK18" s="18">
        <v>6491</v>
      </c>
      <c r="AL18" s="18"/>
      <c r="AM18" s="18"/>
      <c r="AN18" s="18">
        <f t="shared" si="14"/>
        <v>1063.5328650000001</v>
      </c>
      <c r="AO18" s="18">
        <f t="shared" si="15"/>
        <v>1063.5328650000001</v>
      </c>
      <c r="AP18" s="18">
        <v>350</v>
      </c>
      <c r="AQ18" s="18">
        <v>300</v>
      </c>
      <c r="AR18" s="18"/>
      <c r="AS18" s="18"/>
      <c r="AT18" s="18">
        <f t="shared" si="16"/>
        <v>77.71353</v>
      </c>
      <c r="AU18" s="18">
        <f t="shared" si="17"/>
        <v>77.71353</v>
      </c>
      <c r="AV18" s="18">
        <v>26</v>
      </c>
      <c r="AW18" s="18">
        <v>22</v>
      </c>
      <c r="AX18" s="18"/>
      <c r="AY18" s="18"/>
      <c r="AZ18" s="18">
        <f t="shared" si="18"/>
        <v>28511.9695125</v>
      </c>
      <c r="BA18" s="18">
        <f t="shared" si="19"/>
        <v>28511.9695125</v>
      </c>
      <c r="BB18" s="18">
        <v>9383</v>
      </c>
      <c r="BC18" s="18">
        <v>8046</v>
      </c>
      <c r="BD18" s="18"/>
      <c r="BE18" s="18"/>
      <c r="BF18" s="18">
        <f t="shared" si="20"/>
        <v>949.7890575</v>
      </c>
      <c r="BG18" s="18">
        <f t="shared" si="21"/>
        <v>949.7890575</v>
      </c>
      <c r="BH18" s="18">
        <v>313</v>
      </c>
      <c r="BI18" s="18">
        <v>268</v>
      </c>
      <c r="BJ18" s="18"/>
      <c r="BK18" s="18"/>
      <c r="BL18" s="18">
        <f t="shared" si="22"/>
        <v>115.70747250000001</v>
      </c>
      <c r="BM18" s="18">
        <f t="shared" si="23"/>
        <v>115.70747250000001</v>
      </c>
      <c r="BN18" s="18">
        <v>38</v>
      </c>
      <c r="BO18" s="18">
        <v>33</v>
      </c>
      <c r="BP18" s="18"/>
      <c r="BQ18" s="18"/>
      <c r="BR18" s="18">
        <f t="shared" si="24"/>
        <v>24020.680875</v>
      </c>
      <c r="BS18" s="18">
        <f t="shared" si="25"/>
        <v>24020.680875</v>
      </c>
      <c r="BT18" s="18">
        <v>7905</v>
      </c>
      <c r="BU18" s="18">
        <v>6779</v>
      </c>
      <c r="BV18" s="18"/>
      <c r="BW18" s="18"/>
      <c r="BX18" s="18">
        <f t="shared" si="26"/>
        <v>19598.8940775</v>
      </c>
      <c r="BY18" s="18">
        <f t="shared" si="27"/>
        <v>19598.8940775</v>
      </c>
      <c r="BZ18" s="18">
        <v>6450</v>
      </c>
      <c r="CA18" s="18">
        <v>5531</v>
      </c>
      <c r="CB18" s="18"/>
      <c r="CC18" s="18"/>
      <c r="CD18" s="18">
        <f t="shared" si="28"/>
        <v>44636.931937500005</v>
      </c>
      <c r="CE18" s="18">
        <f t="shared" si="29"/>
        <v>44636.931937500005</v>
      </c>
      <c r="CF18" s="18">
        <v>14689</v>
      </c>
      <c r="CG18" s="18">
        <v>12597</v>
      </c>
      <c r="CH18" s="18"/>
      <c r="CI18" s="18"/>
      <c r="CJ18" s="18">
        <f t="shared" si="30"/>
        <v>4872.328905</v>
      </c>
      <c r="CK18" s="18">
        <f t="shared" si="31"/>
        <v>4872.328905</v>
      </c>
      <c r="CL18" s="18">
        <v>1603</v>
      </c>
      <c r="CM18" s="18">
        <v>1375</v>
      </c>
      <c r="CN18" s="18"/>
      <c r="CO18" s="18"/>
      <c r="CP18" s="18">
        <f t="shared" si="32"/>
        <v>4878.45792</v>
      </c>
      <c r="CQ18" s="18">
        <f t="shared" si="33"/>
        <v>4878.45792</v>
      </c>
      <c r="CR18" s="18">
        <v>1605</v>
      </c>
      <c r="CS18" s="18">
        <v>1377</v>
      </c>
      <c r="CT18" s="18"/>
      <c r="CU18" s="18"/>
      <c r="CV18" s="18">
        <f t="shared" si="34"/>
        <v>137.5458075</v>
      </c>
      <c r="CW18" s="18">
        <f t="shared" si="35"/>
        <v>137.5458075</v>
      </c>
      <c r="CX18" s="18">
        <v>45</v>
      </c>
      <c r="CY18" s="18">
        <v>39</v>
      </c>
      <c r="CZ18" s="18"/>
      <c r="DA18" s="18"/>
      <c r="DB18" s="18">
        <f t="shared" si="36"/>
        <v>29417.754622499997</v>
      </c>
      <c r="DC18" s="18">
        <f t="shared" si="37"/>
        <v>29417.754622499997</v>
      </c>
      <c r="DD18" s="18">
        <v>9681</v>
      </c>
      <c r="DE18" s="18">
        <v>8302</v>
      </c>
      <c r="DF18" s="18"/>
      <c r="DG18" s="18"/>
      <c r="DH18" s="18">
        <f t="shared" si="38"/>
        <v>225.55370249999999</v>
      </c>
      <c r="DI18" s="18">
        <f t="shared" si="39"/>
        <v>225.55370249999999</v>
      </c>
      <c r="DJ18" s="18">
        <v>74</v>
      </c>
      <c r="DK18" s="18">
        <v>64</v>
      </c>
      <c r="DL18" s="18"/>
      <c r="DM18" s="18"/>
      <c r="DN18" s="18">
        <f t="shared" si="40"/>
        <v>1896.6921225</v>
      </c>
      <c r="DO18" s="18">
        <f t="shared" si="41"/>
        <v>1896.6921225</v>
      </c>
      <c r="DP18" s="18">
        <v>624</v>
      </c>
      <c r="DQ18" s="18">
        <v>535</v>
      </c>
      <c r="DR18" s="18"/>
      <c r="DS18" s="18"/>
      <c r="DT18" s="18">
        <f t="shared" si="42"/>
        <v>294.84727499999997</v>
      </c>
      <c r="DU18" s="18">
        <f t="shared" si="43"/>
        <v>294.84727499999997</v>
      </c>
      <c r="DV18" s="18">
        <v>97</v>
      </c>
      <c r="DW18" s="18">
        <v>83</v>
      </c>
      <c r="DX18" s="18"/>
      <c r="DY18" s="18"/>
      <c r="DZ18" s="18"/>
      <c r="EA18" s="18"/>
      <c r="EB18" s="18"/>
      <c r="EC18" s="18"/>
      <c r="ED18" s="18"/>
    </row>
    <row r="19" spans="1:134" s="35" customFormat="1" ht="12">
      <c r="A19" s="34">
        <v>43191</v>
      </c>
      <c r="C19" s="25"/>
      <c r="D19" s="25">
        <v>297525</v>
      </c>
      <c r="E19" s="19">
        <f t="shared" si="0"/>
        <v>297525</v>
      </c>
      <c r="F19" s="19">
        <f t="shared" si="1"/>
        <v>97908</v>
      </c>
      <c r="G19" s="19">
        <f t="shared" si="2"/>
        <v>83963</v>
      </c>
      <c r="H19" s="33"/>
      <c r="I19" s="25">
        <v>0</v>
      </c>
      <c r="J19" s="25">
        <v>81101.26866</v>
      </c>
      <c r="K19" s="19">
        <f t="shared" si="3"/>
        <v>81101.26866</v>
      </c>
      <c r="L19" s="19">
        <v>26688</v>
      </c>
      <c r="M19" s="19">
        <v>22886</v>
      </c>
      <c r="O19" s="18">
        <f t="shared" si="44"/>
        <v>0</v>
      </c>
      <c r="P19" s="18">
        <f t="shared" si="4"/>
        <v>216423.79084499998</v>
      </c>
      <c r="Q19" s="18">
        <f t="shared" si="5"/>
        <v>216423.79084499998</v>
      </c>
      <c r="R19" s="18">
        <f t="shared" si="6"/>
        <v>71220</v>
      </c>
      <c r="S19" s="18">
        <f t="shared" si="7"/>
        <v>61077</v>
      </c>
      <c r="U19" s="18">
        <f t="shared" si="45"/>
        <v>0</v>
      </c>
      <c r="V19" s="18">
        <f t="shared" si="8"/>
        <v>61.70668500000001</v>
      </c>
      <c r="W19" s="18">
        <f t="shared" si="9"/>
        <v>61.70668500000001</v>
      </c>
      <c r="X19" s="18">
        <v>20</v>
      </c>
      <c r="Y19" s="18">
        <v>17</v>
      </c>
      <c r="Z19" s="33"/>
      <c r="AA19" s="18">
        <f t="shared" si="46"/>
        <v>0</v>
      </c>
      <c r="AB19" s="18">
        <f t="shared" si="10"/>
        <v>32662.621777499997</v>
      </c>
      <c r="AC19" s="18">
        <f t="shared" si="11"/>
        <v>32662.621777499997</v>
      </c>
      <c r="AD19" s="18">
        <v>10748</v>
      </c>
      <c r="AE19" s="18">
        <v>9218</v>
      </c>
      <c r="AF19" s="33"/>
      <c r="AG19" s="18">
        <f t="shared" si="47"/>
        <v>0</v>
      </c>
      <c r="AH19" s="18">
        <f t="shared" si="12"/>
        <v>23001.0627</v>
      </c>
      <c r="AI19" s="18">
        <f t="shared" si="13"/>
        <v>23001.0627</v>
      </c>
      <c r="AJ19" s="18">
        <v>7569</v>
      </c>
      <c r="AK19" s="18">
        <v>6491</v>
      </c>
      <c r="AL19" s="33"/>
      <c r="AM19" s="18">
        <f t="shared" si="48"/>
        <v>0</v>
      </c>
      <c r="AN19" s="18">
        <f t="shared" si="14"/>
        <v>1063.5328650000001</v>
      </c>
      <c r="AO19" s="18">
        <f t="shared" si="15"/>
        <v>1063.5328650000001</v>
      </c>
      <c r="AP19" s="18">
        <v>350</v>
      </c>
      <c r="AQ19" s="18">
        <v>300</v>
      </c>
      <c r="AR19" s="33"/>
      <c r="AS19" s="18">
        <f t="shared" si="49"/>
        <v>0</v>
      </c>
      <c r="AT19" s="18">
        <f t="shared" si="16"/>
        <v>77.71353</v>
      </c>
      <c r="AU19" s="18">
        <f t="shared" si="17"/>
        <v>77.71353</v>
      </c>
      <c r="AV19" s="18">
        <v>26</v>
      </c>
      <c r="AW19" s="18">
        <v>22</v>
      </c>
      <c r="AX19" s="33"/>
      <c r="AY19" s="18">
        <f t="shared" si="50"/>
        <v>0</v>
      </c>
      <c r="AZ19" s="18">
        <f t="shared" si="18"/>
        <v>28511.9695125</v>
      </c>
      <c r="BA19" s="18">
        <f t="shared" si="19"/>
        <v>28511.9695125</v>
      </c>
      <c r="BB19" s="18">
        <v>9383</v>
      </c>
      <c r="BC19" s="18">
        <v>8046</v>
      </c>
      <c r="BD19" s="33"/>
      <c r="BE19" s="18">
        <f t="shared" si="51"/>
        <v>0</v>
      </c>
      <c r="BF19" s="18">
        <f t="shared" si="20"/>
        <v>949.7890575</v>
      </c>
      <c r="BG19" s="18">
        <f t="shared" si="21"/>
        <v>949.7890575</v>
      </c>
      <c r="BH19" s="18">
        <v>313</v>
      </c>
      <c r="BI19" s="18">
        <v>268</v>
      </c>
      <c r="BJ19" s="33"/>
      <c r="BK19" s="18">
        <f t="shared" si="52"/>
        <v>0</v>
      </c>
      <c r="BL19" s="18">
        <f t="shared" si="22"/>
        <v>115.70747250000001</v>
      </c>
      <c r="BM19" s="18">
        <f t="shared" si="23"/>
        <v>115.70747250000001</v>
      </c>
      <c r="BN19" s="18">
        <v>38</v>
      </c>
      <c r="BO19" s="18">
        <v>33</v>
      </c>
      <c r="BP19" s="33"/>
      <c r="BQ19" s="18">
        <f t="shared" si="53"/>
        <v>0</v>
      </c>
      <c r="BR19" s="18">
        <f t="shared" si="24"/>
        <v>24020.680875</v>
      </c>
      <c r="BS19" s="18">
        <f t="shared" si="25"/>
        <v>24020.680875</v>
      </c>
      <c r="BT19" s="18">
        <v>7905</v>
      </c>
      <c r="BU19" s="18">
        <v>6779</v>
      </c>
      <c r="BV19" s="33"/>
      <c r="BW19" s="18">
        <f t="shared" si="54"/>
        <v>0</v>
      </c>
      <c r="BX19" s="18">
        <f t="shared" si="26"/>
        <v>19598.8940775</v>
      </c>
      <c r="BY19" s="18">
        <f t="shared" si="27"/>
        <v>19598.8940775</v>
      </c>
      <c r="BZ19" s="18">
        <v>6450</v>
      </c>
      <c r="CA19" s="18">
        <v>5531</v>
      </c>
      <c r="CB19" s="33"/>
      <c r="CC19" s="18">
        <f t="shared" si="55"/>
        <v>0</v>
      </c>
      <c r="CD19" s="18">
        <f t="shared" si="28"/>
        <v>44636.931937500005</v>
      </c>
      <c r="CE19" s="18">
        <f t="shared" si="29"/>
        <v>44636.931937500005</v>
      </c>
      <c r="CF19" s="18">
        <v>14689</v>
      </c>
      <c r="CG19" s="18">
        <v>12597</v>
      </c>
      <c r="CH19" s="18"/>
      <c r="CI19" s="18">
        <f t="shared" si="56"/>
        <v>0</v>
      </c>
      <c r="CJ19" s="18">
        <f t="shared" si="30"/>
        <v>4872.328905</v>
      </c>
      <c r="CK19" s="18">
        <f t="shared" si="31"/>
        <v>4872.328905</v>
      </c>
      <c r="CL19" s="18">
        <v>1603</v>
      </c>
      <c r="CM19" s="18">
        <v>1375</v>
      </c>
      <c r="CN19" s="33"/>
      <c r="CO19" s="18">
        <f t="shared" si="32"/>
        <v>0</v>
      </c>
      <c r="CP19" s="18">
        <f t="shared" si="32"/>
        <v>4878.45792</v>
      </c>
      <c r="CQ19" s="18">
        <f t="shared" si="33"/>
        <v>4878.45792</v>
      </c>
      <c r="CR19" s="18">
        <v>1605</v>
      </c>
      <c r="CS19" s="18">
        <v>1377</v>
      </c>
      <c r="CT19" s="33"/>
      <c r="CU19" s="18">
        <f t="shared" si="57"/>
        <v>0</v>
      </c>
      <c r="CV19" s="18">
        <f t="shared" si="34"/>
        <v>137.5458075</v>
      </c>
      <c r="CW19" s="18">
        <f t="shared" si="35"/>
        <v>137.5458075</v>
      </c>
      <c r="CX19" s="18">
        <v>45</v>
      </c>
      <c r="CY19" s="18">
        <v>39</v>
      </c>
      <c r="CZ19" s="33"/>
      <c r="DA19" s="18">
        <f t="shared" si="58"/>
        <v>0</v>
      </c>
      <c r="DB19" s="18">
        <f t="shared" si="36"/>
        <v>29417.754622499997</v>
      </c>
      <c r="DC19" s="18">
        <f t="shared" si="37"/>
        <v>29417.754622499997</v>
      </c>
      <c r="DD19" s="18">
        <v>9681</v>
      </c>
      <c r="DE19" s="18">
        <v>8302</v>
      </c>
      <c r="DF19" s="33"/>
      <c r="DG19" s="18">
        <f t="shared" si="59"/>
        <v>0</v>
      </c>
      <c r="DH19" s="18">
        <f t="shared" si="38"/>
        <v>225.55370249999999</v>
      </c>
      <c r="DI19" s="18">
        <f t="shared" si="39"/>
        <v>225.55370249999999</v>
      </c>
      <c r="DJ19" s="18">
        <v>74</v>
      </c>
      <c r="DK19" s="18">
        <v>64</v>
      </c>
      <c r="DL19" s="33"/>
      <c r="DM19" s="18">
        <f t="shared" si="60"/>
        <v>0</v>
      </c>
      <c r="DN19" s="18">
        <f t="shared" si="40"/>
        <v>1896.6921225</v>
      </c>
      <c r="DO19" s="18">
        <f t="shared" si="41"/>
        <v>1896.6921225</v>
      </c>
      <c r="DP19" s="18">
        <v>624</v>
      </c>
      <c r="DQ19" s="18">
        <v>535</v>
      </c>
      <c r="DR19" s="33"/>
      <c r="DS19" s="18">
        <f t="shared" si="61"/>
        <v>0</v>
      </c>
      <c r="DT19" s="18">
        <f t="shared" si="42"/>
        <v>294.84727499999997</v>
      </c>
      <c r="DU19" s="18">
        <f t="shared" si="43"/>
        <v>294.84727499999997</v>
      </c>
      <c r="DV19" s="18">
        <v>97</v>
      </c>
      <c r="DW19" s="18">
        <v>83</v>
      </c>
      <c r="DX19" s="33"/>
      <c r="DY19" s="18"/>
      <c r="DZ19" s="18"/>
      <c r="EA19" s="18"/>
      <c r="EB19" s="18"/>
      <c r="EC19" s="18"/>
      <c r="ED19" s="33"/>
    </row>
    <row r="20" spans="1:134" s="35" customFormat="1" ht="12">
      <c r="A20" s="34">
        <v>43374</v>
      </c>
      <c r="C20" s="25"/>
      <c r="D20" s="25">
        <v>297525</v>
      </c>
      <c r="E20" s="19">
        <f t="shared" si="0"/>
        <v>297525</v>
      </c>
      <c r="F20" s="19">
        <f t="shared" si="1"/>
        <v>97908</v>
      </c>
      <c r="G20" s="19">
        <f t="shared" si="2"/>
        <v>83963</v>
      </c>
      <c r="H20" s="33"/>
      <c r="I20" s="25">
        <v>0</v>
      </c>
      <c r="J20" s="25">
        <v>81101.26866</v>
      </c>
      <c r="K20" s="19">
        <f t="shared" si="3"/>
        <v>81101.26866</v>
      </c>
      <c r="L20" s="19">
        <v>26688</v>
      </c>
      <c r="M20" s="19">
        <v>22886</v>
      </c>
      <c r="O20" s="18"/>
      <c r="P20" s="18">
        <f t="shared" si="4"/>
        <v>216423.79084499998</v>
      </c>
      <c r="Q20" s="18">
        <f t="shared" si="5"/>
        <v>216423.79084499998</v>
      </c>
      <c r="R20" s="18">
        <f t="shared" si="6"/>
        <v>71220</v>
      </c>
      <c r="S20" s="18">
        <f t="shared" si="7"/>
        <v>61077</v>
      </c>
      <c r="U20" s="18"/>
      <c r="V20" s="18">
        <f t="shared" si="8"/>
        <v>61.70668500000001</v>
      </c>
      <c r="W20" s="18">
        <f t="shared" si="9"/>
        <v>61.70668500000001</v>
      </c>
      <c r="X20" s="18">
        <v>20</v>
      </c>
      <c r="Y20" s="18">
        <v>17</v>
      </c>
      <c r="Z20" s="33"/>
      <c r="AA20" s="18"/>
      <c r="AB20" s="18">
        <f t="shared" si="10"/>
        <v>32662.621777499997</v>
      </c>
      <c r="AC20" s="18">
        <f t="shared" si="11"/>
        <v>32662.621777499997</v>
      </c>
      <c r="AD20" s="18">
        <v>10748</v>
      </c>
      <c r="AE20" s="18">
        <v>9218</v>
      </c>
      <c r="AF20" s="33"/>
      <c r="AG20" s="18"/>
      <c r="AH20" s="18">
        <f t="shared" si="12"/>
        <v>23001.0627</v>
      </c>
      <c r="AI20" s="18">
        <f t="shared" si="13"/>
        <v>23001.0627</v>
      </c>
      <c r="AJ20" s="18">
        <v>7569</v>
      </c>
      <c r="AK20" s="18">
        <v>6491</v>
      </c>
      <c r="AL20" s="33"/>
      <c r="AM20" s="18"/>
      <c r="AN20" s="18">
        <f t="shared" si="14"/>
        <v>1063.5328650000001</v>
      </c>
      <c r="AO20" s="18">
        <f t="shared" si="15"/>
        <v>1063.5328650000001</v>
      </c>
      <c r="AP20" s="18">
        <v>350</v>
      </c>
      <c r="AQ20" s="18">
        <v>300</v>
      </c>
      <c r="AR20" s="33"/>
      <c r="AS20" s="18"/>
      <c r="AT20" s="18">
        <f t="shared" si="16"/>
        <v>77.71353</v>
      </c>
      <c r="AU20" s="18">
        <f t="shared" si="17"/>
        <v>77.71353</v>
      </c>
      <c r="AV20" s="18">
        <v>26</v>
      </c>
      <c r="AW20" s="18">
        <v>22</v>
      </c>
      <c r="AX20" s="33"/>
      <c r="AY20" s="18"/>
      <c r="AZ20" s="18">
        <f t="shared" si="18"/>
        <v>28511.9695125</v>
      </c>
      <c r="BA20" s="18">
        <f t="shared" si="19"/>
        <v>28511.9695125</v>
      </c>
      <c r="BB20" s="18">
        <v>9383</v>
      </c>
      <c r="BC20" s="18">
        <v>8046</v>
      </c>
      <c r="BD20" s="33"/>
      <c r="BE20" s="18"/>
      <c r="BF20" s="18">
        <f t="shared" si="20"/>
        <v>949.7890575</v>
      </c>
      <c r="BG20" s="18">
        <f t="shared" si="21"/>
        <v>949.7890575</v>
      </c>
      <c r="BH20" s="18">
        <v>313</v>
      </c>
      <c r="BI20" s="18">
        <v>268</v>
      </c>
      <c r="BJ20" s="33"/>
      <c r="BK20" s="18"/>
      <c r="BL20" s="18">
        <f t="shared" si="22"/>
        <v>115.70747250000001</v>
      </c>
      <c r="BM20" s="18">
        <f t="shared" si="23"/>
        <v>115.70747250000001</v>
      </c>
      <c r="BN20" s="18">
        <v>38</v>
      </c>
      <c r="BO20" s="18">
        <v>33</v>
      </c>
      <c r="BP20" s="33"/>
      <c r="BQ20" s="18"/>
      <c r="BR20" s="18">
        <f t="shared" si="24"/>
        <v>24020.680875</v>
      </c>
      <c r="BS20" s="18">
        <f t="shared" si="25"/>
        <v>24020.680875</v>
      </c>
      <c r="BT20" s="18">
        <v>7905</v>
      </c>
      <c r="BU20" s="18">
        <v>6779</v>
      </c>
      <c r="BV20" s="33"/>
      <c r="BW20" s="18"/>
      <c r="BX20" s="18">
        <f t="shared" si="26"/>
        <v>19598.8940775</v>
      </c>
      <c r="BY20" s="18">
        <f t="shared" si="27"/>
        <v>19598.8940775</v>
      </c>
      <c r="BZ20" s="18">
        <v>6450</v>
      </c>
      <c r="CA20" s="18">
        <v>5531</v>
      </c>
      <c r="CB20" s="33"/>
      <c r="CC20" s="18"/>
      <c r="CD20" s="18">
        <f t="shared" si="28"/>
        <v>44636.931937500005</v>
      </c>
      <c r="CE20" s="18">
        <f t="shared" si="29"/>
        <v>44636.931937500005</v>
      </c>
      <c r="CF20" s="18">
        <v>14689</v>
      </c>
      <c r="CG20" s="18">
        <v>12597</v>
      </c>
      <c r="CH20" s="18"/>
      <c r="CI20" s="18"/>
      <c r="CJ20" s="18">
        <f t="shared" si="30"/>
        <v>4872.328905</v>
      </c>
      <c r="CK20" s="18">
        <f t="shared" si="31"/>
        <v>4872.328905</v>
      </c>
      <c r="CL20" s="18">
        <v>1603</v>
      </c>
      <c r="CM20" s="18">
        <v>1375</v>
      </c>
      <c r="CN20" s="33"/>
      <c r="CO20" s="18"/>
      <c r="CP20" s="18">
        <f t="shared" si="32"/>
        <v>4878.45792</v>
      </c>
      <c r="CQ20" s="18">
        <f t="shared" si="33"/>
        <v>4878.45792</v>
      </c>
      <c r="CR20" s="18">
        <v>1605</v>
      </c>
      <c r="CS20" s="18">
        <v>1377</v>
      </c>
      <c r="CT20" s="33"/>
      <c r="CU20" s="18"/>
      <c r="CV20" s="18">
        <f t="shared" si="34"/>
        <v>137.5458075</v>
      </c>
      <c r="CW20" s="18">
        <f t="shared" si="35"/>
        <v>137.5458075</v>
      </c>
      <c r="CX20" s="18">
        <v>45</v>
      </c>
      <c r="CY20" s="18">
        <v>39</v>
      </c>
      <c r="CZ20" s="33"/>
      <c r="DA20" s="18"/>
      <c r="DB20" s="18">
        <f t="shared" si="36"/>
        <v>29417.754622499997</v>
      </c>
      <c r="DC20" s="18">
        <f t="shared" si="37"/>
        <v>29417.754622499997</v>
      </c>
      <c r="DD20" s="18">
        <v>9681</v>
      </c>
      <c r="DE20" s="18">
        <v>8302</v>
      </c>
      <c r="DF20" s="33"/>
      <c r="DG20" s="18"/>
      <c r="DH20" s="18">
        <f t="shared" si="38"/>
        <v>225.55370249999999</v>
      </c>
      <c r="DI20" s="18">
        <f t="shared" si="39"/>
        <v>225.55370249999999</v>
      </c>
      <c r="DJ20" s="18">
        <v>74</v>
      </c>
      <c r="DK20" s="18">
        <v>64</v>
      </c>
      <c r="DL20" s="33"/>
      <c r="DM20" s="18"/>
      <c r="DN20" s="18">
        <f t="shared" si="40"/>
        <v>1896.6921225</v>
      </c>
      <c r="DO20" s="18">
        <f t="shared" si="41"/>
        <v>1896.6921225</v>
      </c>
      <c r="DP20" s="18">
        <v>624</v>
      </c>
      <c r="DQ20" s="18">
        <v>535</v>
      </c>
      <c r="DR20" s="33"/>
      <c r="DS20" s="18"/>
      <c r="DT20" s="18">
        <f t="shared" si="42"/>
        <v>294.84727499999997</v>
      </c>
      <c r="DU20" s="18">
        <f t="shared" si="43"/>
        <v>294.84727499999997</v>
      </c>
      <c r="DV20" s="18">
        <v>97</v>
      </c>
      <c r="DW20" s="18">
        <v>83</v>
      </c>
      <c r="DX20" s="33"/>
      <c r="DY20" s="18"/>
      <c r="DZ20" s="18"/>
      <c r="EA20" s="18"/>
      <c r="EB20" s="18"/>
      <c r="EC20" s="18"/>
      <c r="ED20" s="33"/>
    </row>
    <row r="21" spans="1:134" s="35" customFormat="1" ht="12">
      <c r="A21" s="34">
        <v>43556</v>
      </c>
      <c r="C21" s="25"/>
      <c r="D21" s="25">
        <v>297525</v>
      </c>
      <c r="E21" s="19">
        <f t="shared" si="0"/>
        <v>297525</v>
      </c>
      <c r="F21" s="19">
        <f t="shared" si="1"/>
        <v>97908</v>
      </c>
      <c r="G21" s="19">
        <f t="shared" si="2"/>
        <v>83963</v>
      </c>
      <c r="H21" s="33"/>
      <c r="I21" s="25">
        <v>0</v>
      </c>
      <c r="J21" s="25">
        <v>81101.26866</v>
      </c>
      <c r="K21" s="19">
        <f t="shared" si="3"/>
        <v>81101.26866</v>
      </c>
      <c r="L21" s="19">
        <v>26688</v>
      </c>
      <c r="M21" s="19">
        <v>22886</v>
      </c>
      <c r="O21" s="18">
        <f t="shared" si="44"/>
        <v>0</v>
      </c>
      <c r="P21" s="18">
        <f t="shared" si="4"/>
        <v>216423.79084499998</v>
      </c>
      <c r="Q21" s="18">
        <f t="shared" si="5"/>
        <v>216423.79084499998</v>
      </c>
      <c r="R21" s="18">
        <f t="shared" si="6"/>
        <v>71220</v>
      </c>
      <c r="S21" s="18">
        <f t="shared" si="7"/>
        <v>61077</v>
      </c>
      <c r="U21" s="18">
        <f t="shared" si="45"/>
        <v>0</v>
      </c>
      <c r="V21" s="18">
        <f t="shared" si="8"/>
        <v>61.70668500000001</v>
      </c>
      <c r="W21" s="18">
        <f t="shared" si="9"/>
        <v>61.70668500000001</v>
      </c>
      <c r="X21" s="18">
        <v>20</v>
      </c>
      <c r="Y21" s="18">
        <v>17</v>
      </c>
      <c r="Z21" s="33"/>
      <c r="AA21" s="18">
        <f t="shared" si="46"/>
        <v>0</v>
      </c>
      <c r="AB21" s="18">
        <f t="shared" si="10"/>
        <v>32662.621777499997</v>
      </c>
      <c r="AC21" s="18">
        <f t="shared" si="11"/>
        <v>32662.621777499997</v>
      </c>
      <c r="AD21" s="18">
        <v>10748</v>
      </c>
      <c r="AE21" s="18">
        <v>9218</v>
      </c>
      <c r="AF21" s="33"/>
      <c r="AG21" s="18">
        <f t="shared" si="47"/>
        <v>0</v>
      </c>
      <c r="AH21" s="18">
        <f t="shared" si="12"/>
        <v>23001.0627</v>
      </c>
      <c r="AI21" s="18">
        <f t="shared" si="13"/>
        <v>23001.0627</v>
      </c>
      <c r="AJ21" s="18">
        <v>7569</v>
      </c>
      <c r="AK21" s="18">
        <v>6491</v>
      </c>
      <c r="AL21" s="33"/>
      <c r="AM21" s="18">
        <f t="shared" si="48"/>
        <v>0</v>
      </c>
      <c r="AN21" s="18">
        <f t="shared" si="14"/>
        <v>1063.5328650000001</v>
      </c>
      <c r="AO21" s="18">
        <f t="shared" si="15"/>
        <v>1063.5328650000001</v>
      </c>
      <c r="AP21" s="18">
        <v>350</v>
      </c>
      <c r="AQ21" s="18">
        <v>300</v>
      </c>
      <c r="AR21" s="33"/>
      <c r="AS21" s="18">
        <f t="shared" si="49"/>
        <v>0</v>
      </c>
      <c r="AT21" s="18">
        <f t="shared" si="16"/>
        <v>77.71353</v>
      </c>
      <c r="AU21" s="18">
        <f t="shared" si="17"/>
        <v>77.71353</v>
      </c>
      <c r="AV21" s="18">
        <v>26</v>
      </c>
      <c r="AW21" s="18">
        <v>22</v>
      </c>
      <c r="AX21" s="33"/>
      <c r="AY21" s="18">
        <f t="shared" si="50"/>
        <v>0</v>
      </c>
      <c r="AZ21" s="18">
        <f t="shared" si="18"/>
        <v>28511.9695125</v>
      </c>
      <c r="BA21" s="18">
        <f t="shared" si="19"/>
        <v>28511.9695125</v>
      </c>
      <c r="BB21" s="18">
        <v>9383</v>
      </c>
      <c r="BC21" s="18">
        <v>8046</v>
      </c>
      <c r="BD21" s="33"/>
      <c r="BE21" s="18">
        <f t="shared" si="51"/>
        <v>0</v>
      </c>
      <c r="BF21" s="18">
        <f t="shared" si="20"/>
        <v>949.7890575</v>
      </c>
      <c r="BG21" s="18">
        <f t="shared" si="21"/>
        <v>949.7890575</v>
      </c>
      <c r="BH21" s="18">
        <v>313</v>
      </c>
      <c r="BI21" s="18">
        <v>268</v>
      </c>
      <c r="BJ21" s="33"/>
      <c r="BK21" s="18">
        <f t="shared" si="52"/>
        <v>0</v>
      </c>
      <c r="BL21" s="18">
        <f t="shared" si="22"/>
        <v>115.70747250000001</v>
      </c>
      <c r="BM21" s="18">
        <f t="shared" si="23"/>
        <v>115.70747250000001</v>
      </c>
      <c r="BN21" s="18">
        <v>38</v>
      </c>
      <c r="BO21" s="18">
        <v>33</v>
      </c>
      <c r="BP21" s="33"/>
      <c r="BQ21" s="18">
        <f t="shared" si="53"/>
        <v>0</v>
      </c>
      <c r="BR21" s="18">
        <f t="shared" si="24"/>
        <v>24020.680875</v>
      </c>
      <c r="BS21" s="18">
        <f t="shared" si="25"/>
        <v>24020.680875</v>
      </c>
      <c r="BT21" s="18">
        <v>7905</v>
      </c>
      <c r="BU21" s="18">
        <v>6779</v>
      </c>
      <c r="BV21" s="33"/>
      <c r="BW21" s="18">
        <f t="shared" si="54"/>
        <v>0</v>
      </c>
      <c r="BX21" s="18">
        <f t="shared" si="26"/>
        <v>19598.8940775</v>
      </c>
      <c r="BY21" s="18">
        <f t="shared" si="27"/>
        <v>19598.8940775</v>
      </c>
      <c r="BZ21" s="18">
        <v>6450</v>
      </c>
      <c r="CA21" s="18">
        <v>5531</v>
      </c>
      <c r="CB21" s="33"/>
      <c r="CC21" s="18">
        <f t="shared" si="55"/>
        <v>0</v>
      </c>
      <c r="CD21" s="18">
        <f t="shared" si="28"/>
        <v>44636.931937500005</v>
      </c>
      <c r="CE21" s="18">
        <f t="shared" si="29"/>
        <v>44636.931937500005</v>
      </c>
      <c r="CF21" s="18">
        <v>14689</v>
      </c>
      <c r="CG21" s="18">
        <v>12597</v>
      </c>
      <c r="CH21" s="18"/>
      <c r="CI21" s="18">
        <f t="shared" si="56"/>
        <v>0</v>
      </c>
      <c r="CJ21" s="18">
        <f t="shared" si="30"/>
        <v>4872.328905</v>
      </c>
      <c r="CK21" s="18">
        <f t="shared" si="31"/>
        <v>4872.328905</v>
      </c>
      <c r="CL21" s="18">
        <v>1603</v>
      </c>
      <c r="CM21" s="18">
        <v>1375</v>
      </c>
      <c r="CN21" s="33"/>
      <c r="CO21" s="18">
        <f t="shared" si="32"/>
        <v>0</v>
      </c>
      <c r="CP21" s="18">
        <f t="shared" si="32"/>
        <v>4878.45792</v>
      </c>
      <c r="CQ21" s="18">
        <f t="shared" si="33"/>
        <v>4878.45792</v>
      </c>
      <c r="CR21" s="18">
        <v>1605</v>
      </c>
      <c r="CS21" s="18">
        <v>1377</v>
      </c>
      <c r="CT21" s="33"/>
      <c r="CU21" s="18">
        <f t="shared" si="57"/>
        <v>0</v>
      </c>
      <c r="CV21" s="18">
        <f t="shared" si="34"/>
        <v>137.5458075</v>
      </c>
      <c r="CW21" s="18">
        <f t="shared" si="35"/>
        <v>137.5458075</v>
      </c>
      <c r="CX21" s="18">
        <v>45</v>
      </c>
      <c r="CY21" s="18">
        <v>39</v>
      </c>
      <c r="CZ21" s="33"/>
      <c r="DA21" s="18">
        <f t="shared" si="58"/>
        <v>0</v>
      </c>
      <c r="DB21" s="18">
        <f t="shared" si="36"/>
        <v>29417.754622499997</v>
      </c>
      <c r="DC21" s="18">
        <f t="shared" si="37"/>
        <v>29417.754622499997</v>
      </c>
      <c r="DD21" s="18">
        <v>9681</v>
      </c>
      <c r="DE21" s="18">
        <v>8302</v>
      </c>
      <c r="DF21" s="33"/>
      <c r="DG21" s="18">
        <f t="shared" si="59"/>
        <v>0</v>
      </c>
      <c r="DH21" s="18">
        <f t="shared" si="38"/>
        <v>225.55370249999999</v>
      </c>
      <c r="DI21" s="18">
        <f t="shared" si="39"/>
        <v>225.55370249999999</v>
      </c>
      <c r="DJ21" s="18">
        <v>74</v>
      </c>
      <c r="DK21" s="18">
        <v>64</v>
      </c>
      <c r="DL21" s="33"/>
      <c r="DM21" s="18">
        <f t="shared" si="60"/>
        <v>0</v>
      </c>
      <c r="DN21" s="18">
        <f t="shared" si="40"/>
        <v>1896.6921225</v>
      </c>
      <c r="DO21" s="18">
        <f t="shared" si="41"/>
        <v>1896.6921225</v>
      </c>
      <c r="DP21" s="18">
        <v>624</v>
      </c>
      <c r="DQ21" s="18">
        <v>535</v>
      </c>
      <c r="DR21" s="33"/>
      <c r="DS21" s="18">
        <f t="shared" si="61"/>
        <v>0</v>
      </c>
      <c r="DT21" s="18">
        <f t="shared" si="42"/>
        <v>294.84727499999997</v>
      </c>
      <c r="DU21" s="18">
        <f t="shared" si="43"/>
        <v>294.84727499999997</v>
      </c>
      <c r="DV21" s="18">
        <v>97</v>
      </c>
      <c r="DW21" s="18">
        <v>83</v>
      </c>
      <c r="DX21" s="33"/>
      <c r="DY21" s="18"/>
      <c r="DZ21" s="18"/>
      <c r="EA21" s="18"/>
      <c r="EB21" s="18"/>
      <c r="EC21" s="18"/>
      <c r="ED21" s="33"/>
    </row>
    <row r="22" spans="1:134" s="35" customFormat="1" ht="12">
      <c r="A22" s="34">
        <v>43739</v>
      </c>
      <c r="C22" s="25"/>
      <c r="D22" s="25">
        <v>297525</v>
      </c>
      <c r="E22" s="19">
        <f t="shared" si="0"/>
        <v>297525</v>
      </c>
      <c r="F22" s="19">
        <f t="shared" si="1"/>
        <v>97908</v>
      </c>
      <c r="G22" s="19">
        <f t="shared" si="2"/>
        <v>83963</v>
      </c>
      <c r="H22" s="33"/>
      <c r="I22" s="25">
        <v>0</v>
      </c>
      <c r="J22" s="25">
        <v>81101.26866</v>
      </c>
      <c r="K22" s="19">
        <f t="shared" si="3"/>
        <v>81101.26866</v>
      </c>
      <c r="L22" s="19">
        <v>26688</v>
      </c>
      <c r="M22" s="19">
        <v>22886</v>
      </c>
      <c r="O22" s="18"/>
      <c r="P22" s="18">
        <f t="shared" si="4"/>
        <v>216423.79084499998</v>
      </c>
      <c r="Q22" s="18">
        <f t="shared" si="5"/>
        <v>216423.79084499998</v>
      </c>
      <c r="R22" s="18">
        <f t="shared" si="6"/>
        <v>71220</v>
      </c>
      <c r="S22" s="18">
        <f t="shared" si="7"/>
        <v>61077</v>
      </c>
      <c r="U22" s="18"/>
      <c r="V22" s="18">
        <f t="shared" si="8"/>
        <v>61.70668500000001</v>
      </c>
      <c r="W22" s="18">
        <f t="shared" si="9"/>
        <v>61.70668500000001</v>
      </c>
      <c r="X22" s="18">
        <v>20</v>
      </c>
      <c r="Y22" s="18">
        <v>17</v>
      </c>
      <c r="Z22" s="33"/>
      <c r="AA22" s="18"/>
      <c r="AB22" s="18">
        <f t="shared" si="10"/>
        <v>32662.621777499997</v>
      </c>
      <c r="AC22" s="18">
        <f t="shared" si="11"/>
        <v>32662.621777499997</v>
      </c>
      <c r="AD22" s="18">
        <v>10748</v>
      </c>
      <c r="AE22" s="18">
        <v>9218</v>
      </c>
      <c r="AF22" s="33"/>
      <c r="AG22" s="18"/>
      <c r="AH22" s="18">
        <f t="shared" si="12"/>
        <v>23001.0627</v>
      </c>
      <c r="AI22" s="18">
        <f t="shared" si="13"/>
        <v>23001.0627</v>
      </c>
      <c r="AJ22" s="18">
        <v>7569</v>
      </c>
      <c r="AK22" s="18">
        <v>6491</v>
      </c>
      <c r="AL22" s="33"/>
      <c r="AM22" s="18"/>
      <c r="AN22" s="18">
        <f t="shared" si="14"/>
        <v>1063.5328650000001</v>
      </c>
      <c r="AO22" s="18">
        <f t="shared" si="15"/>
        <v>1063.5328650000001</v>
      </c>
      <c r="AP22" s="18">
        <v>350</v>
      </c>
      <c r="AQ22" s="18">
        <v>300</v>
      </c>
      <c r="AR22" s="33"/>
      <c r="AS22" s="18"/>
      <c r="AT22" s="18">
        <f t="shared" si="16"/>
        <v>77.71353</v>
      </c>
      <c r="AU22" s="18">
        <f t="shared" si="17"/>
        <v>77.71353</v>
      </c>
      <c r="AV22" s="18">
        <v>26</v>
      </c>
      <c r="AW22" s="18">
        <v>22</v>
      </c>
      <c r="AX22" s="33"/>
      <c r="AY22" s="18"/>
      <c r="AZ22" s="18">
        <f t="shared" si="18"/>
        <v>28511.9695125</v>
      </c>
      <c r="BA22" s="18">
        <f t="shared" si="19"/>
        <v>28511.9695125</v>
      </c>
      <c r="BB22" s="18">
        <v>9383</v>
      </c>
      <c r="BC22" s="18">
        <v>8046</v>
      </c>
      <c r="BD22" s="33"/>
      <c r="BE22" s="18"/>
      <c r="BF22" s="18">
        <f t="shared" si="20"/>
        <v>949.7890575</v>
      </c>
      <c r="BG22" s="18">
        <f t="shared" si="21"/>
        <v>949.7890575</v>
      </c>
      <c r="BH22" s="18">
        <v>313</v>
      </c>
      <c r="BI22" s="18">
        <v>268</v>
      </c>
      <c r="BJ22" s="33"/>
      <c r="BK22" s="18"/>
      <c r="BL22" s="18">
        <f t="shared" si="22"/>
        <v>115.70747250000001</v>
      </c>
      <c r="BM22" s="18">
        <f t="shared" si="23"/>
        <v>115.70747250000001</v>
      </c>
      <c r="BN22" s="18">
        <v>38</v>
      </c>
      <c r="BO22" s="18">
        <v>33</v>
      </c>
      <c r="BP22" s="33"/>
      <c r="BQ22" s="18"/>
      <c r="BR22" s="18">
        <f t="shared" si="24"/>
        <v>24020.680875</v>
      </c>
      <c r="BS22" s="18">
        <f t="shared" si="25"/>
        <v>24020.680875</v>
      </c>
      <c r="BT22" s="18">
        <v>7905</v>
      </c>
      <c r="BU22" s="18">
        <v>6779</v>
      </c>
      <c r="BV22" s="33"/>
      <c r="BW22" s="18"/>
      <c r="BX22" s="18">
        <f t="shared" si="26"/>
        <v>19598.8940775</v>
      </c>
      <c r="BY22" s="18">
        <f t="shared" si="27"/>
        <v>19598.8940775</v>
      </c>
      <c r="BZ22" s="18">
        <v>6450</v>
      </c>
      <c r="CA22" s="18">
        <v>5531</v>
      </c>
      <c r="CB22" s="33"/>
      <c r="CC22" s="18"/>
      <c r="CD22" s="18">
        <f t="shared" si="28"/>
        <v>44636.931937500005</v>
      </c>
      <c r="CE22" s="18">
        <f t="shared" si="29"/>
        <v>44636.931937500005</v>
      </c>
      <c r="CF22" s="18">
        <v>14689</v>
      </c>
      <c r="CG22" s="18">
        <v>12597</v>
      </c>
      <c r="CH22" s="18"/>
      <c r="CI22" s="18"/>
      <c r="CJ22" s="18">
        <f t="shared" si="30"/>
        <v>4872.328905</v>
      </c>
      <c r="CK22" s="18">
        <f t="shared" si="31"/>
        <v>4872.328905</v>
      </c>
      <c r="CL22" s="18">
        <v>1603</v>
      </c>
      <c r="CM22" s="18">
        <v>1375</v>
      </c>
      <c r="CN22" s="33"/>
      <c r="CO22" s="18"/>
      <c r="CP22" s="18">
        <f t="shared" si="32"/>
        <v>4878.45792</v>
      </c>
      <c r="CQ22" s="18">
        <f t="shared" si="33"/>
        <v>4878.45792</v>
      </c>
      <c r="CR22" s="18">
        <v>1605</v>
      </c>
      <c r="CS22" s="18">
        <v>1377</v>
      </c>
      <c r="CT22" s="33"/>
      <c r="CU22" s="18"/>
      <c r="CV22" s="18">
        <f t="shared" si="34"/>
        <v>137.5458075</v>
      </c>
      <c r="CW22" s="18">
        <f t="shared" si="35"/>
        <v>137.5458075</v>
      </c>
      <c r="CX22" s="18">
        <v>45</v>
      </c>
      <c r="CY22" s="18">
        <v>39</v>
      </c>
      <c r="CZ22" s="33"/>
      <c r="DA22" s="18"/>
      <c r="DB22" s="18">
        <f t="shared" si="36"/>
        <v>29417.754622499997</v>
      </c>
      <c r="DC22" s="18">
        <f t="shared" si="37"/>
        <v>29417.754622499997</v>
      </c>
      <c r="DD22" s="18">
        <v>9681</v>
      </c>
      <c r="DE22" s="18">
        <v>8302</v>
      </c>
      <c r="DF22" s="33"/>
      <c r="DG22" s="18"/>
      <c r="DH22" s="18">
        <f t="shared" si="38"/>
        <v>225.55370249999999</v>
      </c>
      <c r="DI22" s="18">
        <f t="shared" si="39"/>
        <v>225.55370249999999</v>
      </c>
      <c r="DJ22" s="18">
        <v>74</v>
      </c>
      <c r="DK22" s="18">
        <v>64</v>
      </c>
      <c r="DL22" s="33"/>
      <c r="DM22" s="18"/>
      <c r="DN22" s="18">
        <f t="shared" si="40"/>
        <v>1896.6921225</v>
      </c>
      <c r="DO22" s="18">
        <f t="shared" si="41"/>
        <v>1896.6921225</v>
      </c>
      <c r="DP22" s="18">
        <v>624</v>
      </c>
      <c r="DQ22" s="18">
        <v>535</v>
      </c>
      <c r="DR22" s="33"/>
      <c r="DS22" s="18"/>
      <c r="DT22" s="18">
        <f t="shared" si="42"/>
        <v>294.84727499999997</v>
      </c>
      <c r="DU22" s="18">
        <f t="shared" si="43"/>
        <v>294.84727499999997</v>
      </c>
      <c r="DV22" s="18">
        <v>97</v>
      </c>
      <c r="DW22" s="18">
        <v>83</v>
      </c>
      <c r="DX22" s="33"/>
      <c r="DY22" s="18"/>
      <c r="DZ22" s="18"/>
      <c r="EA22" s="18"/>
      <c r="EB22" s="18"/>
      <c r="EC22" s="18"/>
      <c r="ED22" s="33"/>
    </row>
    <row r="23" spans="1:134" s="35" customFormat="1" ht="12">
      <c r="A23" s="34">
        <v>43922</v>
      </c>
      <c r="C23" s="25">
        <v>6470000</v>
      </c>
      <c r="D23" s="25">
        <v>297525</v>
      </c>
      <c r="E23" s="19">
        <f t="shared" si="0"/>
        <v>6767525</v>
      </c>
      <c r="F23" s="19">
        <f t="shared" si="1"/>
        <v>97908</v>
      </c>
      <c r="G23" s="19">
        <f t="shared" si="2"/>
        <v>83963</v>
      </c>
      <c r="H23" s="33"/>
      <c r="I23" s="25">
        <v>1763634.0080000001</v>
      </c>
      <c r="J23" s="25">
        <v>81101.26866</v>
      </c>
      <c r="K23" s="19">
        <f t="shared" si="3"/>
        <v>1844735.2766600002</v>
      </c>
      <c r="L23" s="19">
        <v>26688</v>
      </c>
      <c r="M23" s="19">
        <v>22886</v>
      </c>
      <c r="O23" s="18">
        <f t="shared" si="44"/>
        <v>4706367.285999999</v>
      </c>
      <c r="P23" s="18">
        <f t="shared" si="4"/>
        <v>216423.79084499998</v>
      </c>
      <c r="Q23" s="18">
        <f t="shared" si="5"/>
        <v>4922791.076845</v>
      </c>
      <c r="R23" s="18">
        <f t="shared" si="6"/>
        <v>71220</v>
      </c>
      <c r="S23" s="18">
        <f t="shared" si="7"/>
        <v>61077</v>
      </c>
      <c r="U23" s="18">
        <f t="shared" si="45"/>
        <v>1341.8780000000002</v>
      </c>
      <c r="V23" s="18">
        <f t="shared" si="8"/>
        <v>61.70668500000001</v>
      </c>
      <c r="W23" s="18">
        <f t="shared" si="9"/>
        <v>1403.5846850000003</v>
      </c>
      <c r="X23" s="18">
        <v>20</v>
      </c>
      <c r="Y23" s="18">
        <v>17</v>
      </c>
      <c r="Z23" s="33"/>
      <c r="AA23" s="18">
        <f t="shared" si="46"/>
        <v>710283.7169999998</v>
      </c>
      <c r="AB23" s="18">
        <f t="shared" si="10"/>
        <v>32662.621777499997</v>
      </c>
      <c r="AC23" s="18">
        <f t="shared" si="11"/>
        <v>742946.3387774999</v>
      </c>
      <c r="AD23" s="18">
        <v>10748</v>
      </c>
      <c r="AE23" s="18">
        <v>9218</v>
      </c>
      <c r="AF23" s="33"/>
      <c r="AG23" s="18">
        <f t="shared" si="47"/>
        <v>500182.76</v>
      </c>
      <c r="AH23" s="18">
        <f t="shared" si="12"/>
        <v>23001.0627</v>
      </c>
      <c r="AI23" s="18">
        <f t="shared" si="13"/>
        <v>523183.8227</v>
      </c>
      <c r="AJ23" s="18">
        <v>7569</v>
      </c>
      <c r="AK23" s="18">
        <v>6491</v>
      </c>
      <c r="AL23" s="33"/>
      <c r="AM23" s="18">
        <f t="shared" si="48"/>
        <v>23127.662</v>
      </c>
      <c r="AN23" s="18">
        <f t="shared" si="14"/>
        <v>1063.5328650000001</v>
      </c>
      <c r="AO23" s="18">
        <f t="shared" si="15"/>
        <v>24191.194865</v>
      </c>
      <c r="AP23" s="18">
        <v>350</v>
      </c>
      <c r="AQ23" s="18">
        <v>300</v>
      </c>
      <c r="AR23" s="33"/>
      <c r="AS23" s="18">
        <f t="shared" si="49"/>
        <v>1689.964</v>
      </c>
      <c r="AT23" s="18">
        <f t="shared" si="16"/>
        <v>77.71353</v>
      </c>
      <c r="AU23" s="18">
        <f t="shared" si="17"/>
        <v>1767.67753</v>
      </c>
      <c r="AV23" s="18">
        <v>26</v>
      </c>
      <c r="AW23" s="18">
        <v>22</v>
      </c>
      <c r="AX23" s="33"/>
      <c r="AY23" s="18">
        <f t="shared" si="50"/>
        <v>620023.335</v>
      </c>
      <c r="AZ23" s="18">
        <f t="shared" si="18"/>
        <v>28511.9695125</v>
      </c>
      <c r="BA23" s="18">
        <f t="shared" si="19"/>
        <v>648535.3045125</v>
      </c>
      <c r="BB23" s="18">
        <v>9383</v>
      </c>
      <c r="BC23" s="18">
        <v>8046</v>
      </c>
      <c r="BD23" s="33"/>
      <c r="BE23" s="18">
        <f t="shared" si="51"/>
        <v>20654.181</v>
      </c>
      <c r="BF23" s="18">
        <f t="shared" si="20"/>
        <v>949.7890575</v>
      </c>
      <c r="BG23" s="18">
        <f t="shared" si="21"/>
        <v>21603.9700575</v>
      </c>
      <c r="BH23" s="18">
        <v>313</v>
      </c>
      <c r="BI23" s="18">
        <v>268</v>
      </c>
      <c r="BJ23" s="33"/>
      <c r="BK23" s="18">
        <f t="shared" si="52"/>
        <v>2516.183</v>
      </c>
      <c r="BL23" s="18">
        <f t="shared" si="22"/>
        <v>115.70747250000001</v>
      </c>
      <c r="BM23" s="18">
        <f t="shared" si="23"/>
        <v>2631.8904725</v>
      </c>
      <c r="BN23" s="18">
        <v>38</v>
      </c>
      <c r="BO23" s="18">
        <v>33</v>
      </c>
      <c r="BP23" s="33"/>
      <c r="BQ23" s="18">
        <f t="shared" si="53"/>
        <v>522355.44999999995</v>
      </c>
      <c r="BR23" s="18">
        <f t="shared" si="24"/>
        <v>24020.680875</v>
      </c>
      <c r="BS23" s="18">
        <f t="shared" si="25"/>
        <v>546376.1308749999</v>
      </c>
      <c r="BT23" s="18">
        <v>7905</v>
      </c>
      <c r="BU23" s="18">
        <v>6779</v>
      </c>
      <c r="BV23" s="33"/>
      <c r="BW23" s="18">
        <f t="shared" si="54"/>
        <v>426198.95700000005</v>
      </c>
      <c r="BX23" s="18">
        <f t="shared" si="26"/>
        <v>19598.8940775</v>
      </c>
      <c r="BY23" s="18">
        <f t="shared" si="27"/>
        <v>445797.85107750003</v>
      </c>
      <c r="BZ23" s="18">
        <v>6450</v>
      </c>
      <c r="CA23" s="18">
        <v>5531</v>
      </c>
      <c r="CB23" s="33"/>
      <c r="CC23" s="18">
        <f t="shared" si="55"/>
        <v>970677.925</v>
      </c>
      <c r="CD23" s="18">
        <f t="shared" si="28"/>
        <v>44636.931937500005</v>
      </c>
      <c r="CE23" s="18">
        <f t="shared" si="29"/>
        <v>1015314.8569375001</v>
      </c>
      <c r="CF23" s="18">
        <v>14689</v>
      </c>
      <c r="CG23" s="18">
        <v>12597</v>
      </c>
      <c r="CH23" s="18"/>
      <c r="CI23" s="18">
        <f t="shared" si="56"/>
        <v>105954.01400000001</v>
      </c>
      <c r="CJ23" s="18">
        <f t="shared" si="30"/>
        <v>4872.328905</v>
      </c>
      <c r="CK23" s="18">
        <f t="shared" si="31"/>
        <v>110826.34290500001</v>
      </c>
      <c r="CL23" s="18">
        <v>1603</v>
      </c>
      <c r="CM23" s="18">
        <v>1375</v>
      </c>
      <c r="CN23" s="33"/>
      <c r="CO23" s="18">
        <f t="shared" si="32"/>
        <v>106087.296</v>
      </c>
      <c r="CP23" s="18">
        <f t="shared" si="32"/>
        <v>4878.45792</v>
      </c>
      <c r="CQ23" s="18">
        <f t="shared" si="33"/>
        <v>110965.75392</v>
      </c>
      <c r="CR23" s="18">
        <v>1605</v>
      </c>
      <c r="CS23" s="18">
        <v>1377</v>
      </c>
      <c r="CT23" s="33"/>
      <c r="CU23" s="18">
        <f t="shared" si="57"/>
        <v>2991.0809999999997</v>
      </c>
      <c r="CV23" s="18">
        <f t="shared" si="34"/>
        <v>137.5458075</v>
      </c>
      <c r="CW23" s="18">
        <f t="shared" si="35"/>
        <v>3128.6268075</v>
      </c>
      <c r="CX23" s="18">
        <v>45</v>
      </c>
      <c r="CY23" s="18">
        <v>39</v>
      </c>
      <c r="CZ23" s="33"/>
      <c r="DA23" s="18">
        <f t="shared" si="58"/>
        <v>639720.603</v>
      </c>
      <c r="DB23" s="18">
        <f t="shared" si="36"/>
        <v>29417.754622499997</v>
      </c>
      <c r="DC23" s="18">
        <f t="shared" si="37"/>
        <v>669138.3576225</v>
      </c>
      <c r="DD23" s="18">
        <v>9681</v>
      </c>
      <c r="DE23" s="18">
        <v>8302</v>
      </c>
      <c r="DF23" s="33"/>
      <c r="DG23" s="18">
        <f t="shared" si="59"/>
        <v>4904.907</v>
      </c>
      <c r="DH23" s="18">
        <f t="shared" si="38"/>
        <v>225.55370249999999</v>
      </c>
      <c r="DI23" s="18">
        <f t="shared" si="39"/>
        <v>5130.4607025000005</v>
      </c>
      <c r="DJ23" s="18">
        <v>74</v>
      </c>
      <c r="DK23" s="18">
        <v>64</v>
      </c>
      <c r="DL23" s="33"/>
      <c r="DM23" s="18">
        <f t="shared" si="60"/>
        <v>41245.602999999996</v>
      </c>
      <c r="DN23" s="18">
        <f t="shared" si="40"/>
        <v>1896.6921225</v>
      </c>
      <c r="DO23" s="18">
        <f t="shared" si="41"/>
        <v>43142.29512249999</v>
      </c>
      <c r="DP23" s="18">
        <v>624</v>
      </c>
      <c r="DQ23" s="18">
        <v>535</v>
      </c>
      <c r="DR23" s="33"/>
      <c r="DS23" s="18">
        <f t="shared" si="61"/>
        <v>6411.77</v>
      </c>
      <c r="DT23" s="18">
        <f t="shared" si="42"/>
        <v>294.84727499999997</v>
      </c>
      <c r="DU23" s="18">
        <f t="shared" si="43"/>
        <v>6706.6172750000005</v>
      </c>
      <c r="DV23" s="18">
        <v>97</v>
      </c>
      <c r="DW23" s="18">
        <v>83</v>
      </c>
      <c r="DX23" s="33"/>
      <c r="DY23" s="18"/>
      <c r="DZ23" s="18"/>
      <c r="EA23" s="18"/>
      <c r="EB23" s="18"/>
      <c r="EC23" s="18"/>
      <c r="ED23" s="33"/>
    </row>
    <row r="24" spans="1:134" s="35" customFormat="1" ht="12">
      <c r="A24" s="34">
        <v>44105</v>
      </c>
      <c r="C24" s="25"/>
      <c r="D24" s="25">
        <v>168125</v>
      </c>
      <c r="E24" s="19">
        <f t="shared" si="0"/>
        <v>168125</v>
      </c>
      <c r="F24" s="19">
        <f t="shared" si="1"/>
        <v>97908</v>
      </c>
      <c r="G24" s="19">
        <f t="shared" si="2"/>
        <v>83963</v>
      </c>
      <c r="H24" s="33"/>
      <c r="I24" s="25">
        <v>0</v>
      </c>
      <c r="J24" s="25">
        <v>45828.5885</v>
      </c>
      <c r="K24" s="19">
        <f t="shared" si="3"/>
        <v>45828.5885</v>
      </c>
      <c r="L24" s="19">
        <v>26688</v>
      </c>
      <c r="M24" s="19">
        <v>22886</v>
      </c>
      <c r="O24" s="18"/>
      <c r="P24" s="18">
        <f t="shared" si="4"/>
        <v>122296.44512499998</v>
      </c>
      <c r="Q24" s="18">
        <f t="shared" si="5"/>
        <v>122296.44512499998</v>
      </c>
      <c r="R24" s="18">
        <f t="shared" si="6"/>
        <v>71220</v>
      </c>
      <c r="S24" s="18">
        <f t="shared" si="7"/>
        <v>61077</v>
      </c>
      <c r="U24" s="18"/>
      <c r="V24" s="18">
        <f t="shared" si="8"/>
        <v>34.869125000000004</v>
      </c>
      <c r="W24" s="18">
        <f t="shared" si="9"/>
        <v>34.869125000000004</v>
      </c>
      <c r="X24" s="18">
        <v>20</v>
      </c>
      <c r="Y24" s="18">
        <v>17</v>
      </c>
      <c r="Z24" s="33"/>
      <c r="AA24" s="18"/>
      <c r="AB24" s="18">
        <f>D24*10.97811/100</f>
        <v>18456.9474375</v>
      </c>
      <c r="AC24" s="18">
        <f>AA24+AB24</f>
        <v>18456.9474375</v>
      </c>
      <c r="AD24" s="18">
        <v>10748</v>
      </c>
      <c r="AE24" s="18">
        <v>9218</v>
      </c>
      <c r="AF24" s="33"/>
      <c r="AG24" s="18"/>
      <c r="AH24" s="18">
        <f t="shared" si="12"/>
        <v>12997.4075</v>
      </c>
      <c r="AI24" s="18">
        <f t="shared" si="13"/>
        <v>12997.4075</v>
      </c>
      <c r="AJ24" s="18">
        <v>7569</v>
      </c>
      <c r="AK24" s="18">
        <v>6491</v>
      </c>
      <c r="AL24" s="33"/>
      <c r="AM24" s="18"/>
      <c r="AN24" s="18">
        <f t="shared" si="14"/>
        <v>600.979625</v>
      </c>
      <c r="AO24" s="18">
        <f t="shared" si="15"/>
        <v>600.979625</v>
      </c>
      <c r="AP24" s="18">
        <v>350</v>
      </c>
      <c r="AQ24" s="18">
        <v>300</v>
      </c>
      <c r="AR24" s="33"/>
      <c r="AS24" s="18"/>
      <c r="AT24" s="18">
        <f t="shared" si="16"/>
        <v>43.91425</v>
      </c>
      <c r="AU24" s="18">
        <f t="shared" si="17"/>
        <v>43.91425</v>
      </c>
      <c r="AV24" s="18">
        <v>26</v>
      </c>
      <c r="AW24" s="18">
        <v>22</v>
      </c>
      <c r="AX24" s="33"/>
      <c r="AY24" s="18"/>
      <c r="AZ24" s="18">
        <f t="shared" si="18"/>
        <v>16111.5028125</v>
      </c>
      <c r="BA24" s="18">
        <f t="shared" si="19"/>
        <v>16111.5028125</v>
      </c>
      <c r="BB24" s="18">
        <v>9383</v>
      </c>
      <c r="BC24" s="18">
        <v>8046</v>
      </c>
      <c r="BD24" s="33"/>
      <c r="BE24" s="18"/>
      <c r="BF24" s="18">
        <f t="shared" si="20"/>
        <v>536.7054375</v>
      </c>
      <c r="BG24" s="18">
        <f t="shared" si="21"/>
        <v>536.7054375</v>
      </c>
      <c r="BH24" s="18">
        <v>313</v>
      </c>
      <c r="BI24" s="18">
        <v>268</v>
      </c>
      <c r="BJ24" s="33"/>
      <c r="BK24" s="18"/>
      <c r="BL24" s="18">
        <f t="shared" si="22"/>
        <v>65.3838125</v>
      </c>
      <c r="BM24" s="18">
        <f t="shared" si="23"/>
        <v>65.3838125</v>
      </c>
      <c r="BN24" s="18">
        <v>38</v>
      </c>
      <c r="BO24" s="18">
        <v>33</v>
      </c>
      <c r="BP24" s="33"/>
      <c r="BQ24" s="18"/>
      <c r="BR24" s="18">
        <f t="shared" si="24"/>
        <v>13573.571874999998</v>
      </c>
      <c r="BS24" s="18">
        <f t="shared" si="25"/>
        <v>13573.571874999998</v>
      </c>
      <c r="BT24" s="18">
        <v>7905</v>
      </c>
      <c r="BU24" s="18">
        <v>6779</v>
      </c>
      <c r="BV24" s="33"/>
      <c r="BW24" s="18"/>
      <c r="BX24" s="18">
        <f t="shared" si="26"/>
        <v>11074.914937500002</v>
      </c>
      <c r="BY24" s="18">
        <f t="shared" si="27"/>
        <v>11074.914937500002</v>
      </c>
      <c r="BZ24" s="18">
        <v>6450</v>
      </c>
      <c r="CA24" s="18">
        <v>5531</v>
      </c>
      <c r="CB24" s="33"/>
      <c r="CC24" s="18"/>
      <c r="CD24" s="18">
        <f t="shared" si="28"/>
        <v>25223.3734375</v>
      </c>
      <c r="CE24" s="18">
        <f t="shared" si="29"/>
        <v>25223.3734375</v>
      </c>
      <c r="CF24" s="18">
        <v>14689</v>
      </c>
      <c r="CG24" s="18">
        <v>12597</v>
      </c>
      <c r="CH24" s="18"/>
      <c r="CI24" s="18"/>
      <c r="CJ24" s="18">
        <f t="shared" si="30"/>
        <v>2753.2486249999997</v>
      </c>
      <c r="CK24" s="18">
        <f t="shared" si="31"/>
        <v>2753.2486249999997</v>
      </c>
      <c r="CL24" s="18">
        <v>1603</v>
      </c>
      <c r="CM24" s="18">
        <v>1375</v>
      </c>
      <c r="CN24" s="33"/>
      <c r="CO24" s="18"/>
      <c r="CP24" s="18">
        <f t="shared" si="32"/>
        <v>2756.712</v>
      </c>
      <c r="CQ24" s="18">
        <f t="shared" si="33"/>
        <v>2756.712</v>
      </c>
      <c r="CR24" s="18">
        <v>1605</v>
      </c>
      <c r="CS24" s="18">
        <v>1377</v>
      </c>
      <c r="CT24" s="33"/>
      <c r="CU24" s="18"/>
      <c r="CV24" s="18">
        <f t="shared" si="34"/>
        <v>77.7241875</v>
      </c>
      <c r="CW24" s="18">
        <f t="shared" si="35"/>
        <v>77.7241875</v>
      </c>
      <c r="CX24" s="18">
        <v>45</v>
      </c>
      <c r="CY24" s="18">
        <v>39</v>
      </c>
      <c r="CZ24" s="33"/>
      <c r="DA24" s="18"/>
      <c r="DB24" s="18">
        <f t="shared" si="36"/>
        <v>16623.342562499998</v>
      </c>
      <c r="DC24" s="18">
        <f t="shared" si="37"/>
        <v>16623.342562499998</v>
      </c>
      <c r="DD24" s="18">
        <v>9681</v>
      </c>
      <c r="DE24" s="18">
        <v>8302</v>
      </c>
      <c r="DF24" s="33"/>
      <c r="DG24" s="18"/>
      <c r="DH24" s="18">
        <f t="shared" si="38"/>
        <v>127.4555625</v>
      </c>
      <c r="DI24" s="18">
        <f t="shared" si="39"/>
        <v>127.4555625</v>
      </c>
      <c r="DJ24" s="18">
        <v>74</v>
      </c>
      <c r="DK24" s="18">
        <v>64</v>
      </c>
      <c r="DL24" s="33"/>
      <c r="DM24" s="18"/>
      <c r="DN24" s="18">
        <f t="shared" si="40"/>
        <v>1071.7800625</v>
      </c>
      <c r="DO24" s="18">
        <f t="shared" si="41"/>
        <v>1071.7800625</v>
      </c>
      <c r="DP24" s="18">
        <v>624</v>
      </c>
      <c r="DQ24" s="18">
        <v>535</v>
      </c>
      <c r="DR24" s="33"/>
      <c r="DS24" s="18"/>
      <c r="DT24" s="18">
        <f t="shared" si="42"/>
        <v>166.611875</v>
      </c>
      <c r="DU24" s="18">
        <f t="shared" si="43"/>
        <v>166.611875</v>
      </c>
      <c r="DV24" s="18">
        <v>97</v>
      </c>
      <c r="DW24" s="18">
        <v>83</v>
      </c>
      <c r="DX24" s="33"/>
      <c r="DY24" s="18"/>
      <c r="DZ24" s="18"/>
      <c r="EA24" s="18"/>
      <c r="EB24" s="18"/>
      <c r="EC24" s="18"/>
      <c r="ED24" s="33"/>
    </row>
    <row r="25" spans="1:134" ht="12">
      <c r="A25" s="34">
        <v>44287</v>
      </c>
      <c r="C25" s="25">
        <v>6725000</v>
      </c>
      <c r="D25" s="25">
        <v>168125</v>
      </c>
      <c r="E25" s="19">
        <f t="shared" si="0"/>
        <v>6893125</v>
      </c>
      <c r="F25" s="19">
        <f t="shared" si="1"/>
        <v>97904</v>
      </c>
      <c r="G25" s="19">
        <f t="shared" si="2"/>
        <v>83950</v>
      </c>
      <c r="I25" s="25">
        <v>1833143.5400000003</v>
      </c>
      <c r="J25" s="25">
        <v>45828.5885</v>
      </c>
      <c r="K25" s="19">
        <f t="shared" si="3"/>
        <v>1878972.1285000003</v>
      </c>
      <c r="L25" s="19">
        <v>26695</v>
      </c>
      <c r="M25" s="19">
        <v>22912</v>
      </c>
      <c r="O25" s="18">
        <f t="shared" si="44"/>
        <v>4891857.804999999</v>
      </c>
      <c r="P25" s="18">
        <f t="shared" si="4"/>
        <v>122296.44512499998</v>
      </c>
      <c r="Q25" s="18">
        <f>O25+P25</f>
        <v>5014154.250124998</v>
      </c>
      <c r="R25" s="18">
        <f t="shared" si="6"/>
        <v>71209</v>
      </c>
      <c r="S25" s="18">
        <f t="shared" si="7"/>
        <v>61038</v>
      </c>
      <c r="U25" s="18">
        <f>C25*0.02074/100</f>
        <v>1394.765</v>
      </c>
      <c r="V25" s="18">
        <f>D25*0.02074/100</f>
        <v>34.869125000000004</v>
      </c>
      <c r="W25" s="18">
        <f>U25+V25</f>
        <v>1429.634125</v>
      </c>
      <c r="X25" s="18">
        <v>28</v>
      </c>
      <c r="Y25" s="18">
        <v>28</v>
      </c>
      <c r="Z25" s="18"/>
      <c r="AA25" s="18">
        <f>C25*10.97811/100</f>
        <v>738277.8975</v>
      </c>
      <c r="AB25" s="18">
        <f>D25*10.97811/100</f>
        <v>18456.9474375</v>
      </c>
      <c r="AC25" s="18">
        <f>AA25+AB25</f>
        <v>756734.8449375</v>
      </c>
      <c r="AD25" s="18">
        <v>10759</v>
      </c>
      <c r="AE25" s="18">
        <v>9205</v>
      </c>
      <c r="AF25" s="18"/>
      <c r="AG25" s="18">
        <f t="shared" si="47"/>
        <v>519896.3</v>
      </c>
      <c r="AH25" s="18">
        <f t="shared" si="12"/>
        <v>12997.4075</v>
      </c>
      <c r="AI25" s="18">
        <f t="shared" si="13"/>
        <v>532893.7075</v>
      </c>
      <c r="AJ25" s="18">
        <v>7571</v>
      </c>
      <c r="AK25" s="18">
        <v>6490</v>
      </c>
      <c r="AL25" s="18"/>
      <c r="AM25" s="18">
        <f t="shared" si="48"/>
        <v>24039.185</v>
      </c>
      <c r="AN25" s="18">
        <f t="shared" si="14"/>
        <v>600.979625</v>
      </c>
      <c r="AO25" s="18">
        <f t="shared" si="15"/>
        <v>24640.164625</v>
      </c>
      <c r="AP25" s="18">
        <v>349</v>
      </c>
      <c r="AQ25" s="18">
        <v>303</v>
      </c>
      <c r="AR25" s="18"/>
      <c r="AS25" s="18">
        <f t="shared" si="49"/>
        <v>1756.57</v>
      </c>
      <c r="AT25" s="18">
        <f t="shared" si="16"/>
        <v>43.91425</v>
      </c>
      <c r="AU25" s="18">
        <f t="shared" si="17"/>
        <v>1800.48425</v>
      </c>
      <c r="AV25" s="18">
        <v>15</v>
      </c>
      <c r="AW25" s="18">
        <v>20</v>
      </c>
      <c r="AX25" s="18"/>
      <c r="AY25" s="18">
        <f t="shared" si="50"/>
        <v>644460.1125</v>
      </c>
      <c r="AZ25" s="18">
        <f t="shared" si="18"/>
        <v>16111.5028125</v>
      </c>
      <c r="BA25" s="18">
        <f t="shared" si="19"/>
        <v>660571.6153125</v>
      </c>
      <c r="BB25" s="18">
        <v>9371</v>
      </c>
      <c r="BC25" s="18">
        <v>8050</v>
      </c>
      <c r="BD25" s="18"/>
      <c r="BE25" s="18">
        <f t="shared" si="51"/>
        <v>21468.2175</v>
      </c>
      <c r="BF25" s="18">
        <f t="shared" si="20"/>
        <v>536.7054375</v>
      </c>
      <c r="BG25" s="18">
        <f t="shared" si="21"/>
        <v>22004.9229375</v>
      </c>
      <c r="BH25" s="18">
        <v>301</v>
      </c>
      <c r="BI25" s="18">
        <v>269</v>
      </c>
      <c r="BJ25" s="18"/>
      <c r="BK25" s="18">
        <f t="shared" si="52"/>
        <v>2615.3525</v>
      </c>
      <c r="BL25" s="18">
        <f t="shared" si="22"/>
        <v>65.3838125</v>
      </c>
      <c r="BM25" s="18">
        <f t="shared" si="23"/>
        <v>2680.7363125</v>
      </c>
      <c r="BN25" s="18">
        <v>40</v>
      </c>
      <c r="BO25" s="18">
        <v>24</v>
      </c>
      <c r="BP25" s="18"/>
      <c r="BQ25" s="18">
        <f t="shared" si="53"/>
        <v>542942.8749999999</v>
      </c>
      <c r="BR25" s="18">
        <f t="shared" si="24"/>
        <v>13573.571874999998</v>
      </c>
      <c r="BS25" s="18">
        <f t="shared" si="25"/>
        <v>556516.4468749999</v>
      </c>
      <c r="BT25" s="18">
        <v>7894</v>
      </c>
      <c r="BU25" s="18">
        <v>6772</v>
      </c>
      <c r="BV25" s="18"/>
      <c r="BW25" s="18">
        <f t="shared" si="54"/>
        <v>442996.5975</v>
      </c>
      <c r="BX25" s="18">
        <f t="shared" si="26"/>
        <v>11074.914937500002</v>
      </c>
      <c r="BY25" s="18">
        <f t="shared" si="27"/>
        <v>454071.5124375</v>
      </c>
      <c r="BZ25" s="18">
        <v>6437</v>
      </c>
      <c r="CA25" s="18">
        <v>5528</v>
      </c>
      <c r="CB25" s="18"/>
      <c r="CC25" s="18">
        <f t="shared" si="55"/>
        <v>1008934.9375</v>
      </c>
      <c r="CD25" s="18">
        <f t="shared" si="28"/>
        <v>25223.3734375</v>
      </c>
      <c r="CE25" s="18">
        <f t="shared" si="29"/>
        <v>1034158.3109375</v>
      </c>
      <c r="CF25" s="18">
        <v>14686</v>
      </c>
      <c r="CG25" s="18">
        <v>12589</v>
      </c>
      <c r="CH25" s="18"/>
      <c r="CI25" s="18">
        <f t="shared" si="56"/>
        <v>110129.945</v>
      </c>
      <c r="CJ25" s="18">
        <f t="shared" si="30"/>
        <v>2753.2486249999997</v>
      </c>
      <c r="CK25" s="18">
        <f t="shared" si="31"/>
        <v>112883.193625</v>
      </c>
      <c r="CL25" s="18">
        <v>1612</v>
      </c>
      <c r="CM25" s="18">
        <v>1375</v>
      </c>
      <c r="CN25" s="18"/>
      <c r="CO25" s="18">
        <f t="shared" si="32"/>
        <v>110268.48</v>
      </c>
      <c r="CP25" s="18">
        <f t="shared" si="32"/>
        <v>2756.712</v>
      </c>
      <c r="CQ25" s="18">
        <f t="shared" si="33"/>
        <v>113025.192</v>
      </c>
      <c r="CR25" s="18">
        <v>1615</v>
      </c>
      <c r="CS25" s="18">
        <v>1370</v>
      </c>
      <c r="CT25" s="33"/>
      <c r="CU25" s="18">
        <f t="shared" si="57"/>
        <v>3108.9675</v>
      </c>
      <c r="CV25" s="18">
        <f t="shared" si="34"/>
        <v>77.7241875</v>
      </c>
      <c r="CW25" s="18">
        <f t="shared" si="35"/>
        <v>3186.6916875</v>
      </c>
      <c r="CX25" s="18">
        <v>52</v>
      </c>
      <c r="CY25" s="18">
        <v>34</v>
      </c>
      <c r="CZ25" s="18"/>
      <c r="DA25" s="18">
        <f t="shared" si="58"/>
        <v>664933.7025</v>
      </c>
      <c r="DB25" s="18">
        <f t="shared" si="36"/>
        <v>16623.342562499998</v>
      </c>
      <c r="DC25" s="18">
        <f t="shared" si="37"/>
        <v>681557.0450625</v>
      </c>
      <c r="DD25" s="18">
        <v>9673</v>
      </c>
      <c r="DE25" s="18">
        <v>8296</v>
      </c>
      <c r="DF25" s="18"/>
      <c r="DG25" s="18">
        <f t="shared" si="59"/>
        <v>5098.2225</v>
      </c>
      <c r="DH25" s="18">
        <f t="shared" si="38"/>
        <v>127.4555625</v>
      </c>
      <c r="DI25" s="18">
        <f t="shared" si="39"/>
        <v>5225.6780625</v>
      </c>
      <c r="DJ25" s="18">
        <v>80</v>
      </c>
      <c r="DK25" s="18">
        <v>55</v>
      </c>
      <c r="DL25" s="18"/>
      <c r="DM25" s="18">
        <f t="shared" si="60"/>
        <v>42871.2025</v>
      </c>
      <c r="DN25" s="18">
        <f t="shared" si="40"/>
        <v>1071.7800625</v>
      </c>
      <c r="DO25" s="18">
        <f t="shared" si="41"/>
        <v>43942.9825625</v>
      </c>
      <c r="DP25" s="18">
        <v>628</v>
      </c>
      <c r="DQ25" s="18">
        <v>542</v>
      </c>
      <c r="DR25" s="18"/>
      <c r="DS25" s="18">
        <f t="shared" si="61"/>
        <v>6664.475</v>
      </c>
      <c r="DT25" s="18">
        <f t="shared" si="42"/>
        <v>166.611875</v>
      </c>
      <c r="DU25" s="18">
        <f t="shared" si="43"/>
        <v>6831.086875</v>
      </c>
      <c r="DV25" s="18">
        <v>98</v>
      </c>
      <c r="DW25" s="18">
        <v>88</v>
      </c>
      <c r="DX25" s="18"/>
      <c r="DY25" s="33"/>
      <c r="DZ25" s="33"/>
      <c r="EA25" s="33"/>
      <c r="EB25" s="33"/>
      <c r="EC25" s="33"/>
      <c r="ED25" s="18"/>
    </row>
    <row r="26" spans="3:134" ht="12">
      <c r="C26" s="25"/>
      <c r="D26" s="25"/>
      <c r="E26" s="25"/>
      <c r="F26" s="25"/>
      <c r="G26" s="25"/>
      <c r="ED26" s="18"/>
    </row>
    <row r="27" spans="1:133" ht="12.75" thickBot="1">
      <c r="A27" s="16" t="s">
        <v>0</v>
      </c>
      <c r="C27" s="32">
        <f>SUM(C8:C26)</f>
        <v>38420000</v>
      </c>
      <c r="D27" s="32">
        <f>SUM(D8:D26)</f>
        <v>8999900</v>
      </c>
      <c r="E27" s="32">
        <f>SUM(E8:E26)</f>
        <v>47419900</v>
      </c>
      <c r="F27" s="32">
        <f>SUM(F8:F26)</f>
        <v>1762340</v>
      </c>
      <c r="G27" s="32">
        <f>SUM(G8:G26)</f>
        <v>1511321</v>
      </c>
      <c r="I27" s="32">
        <f>SUM(I8:I26)</f>
        <v>10472769.488000002</v>
      </c>
      <c r="J27" s="32">
        <f>SUM(J8:J26)</f>
        <v>2453250.341360001</v>
      </c>
      <c r="K27" s="32">
        <f>SUM(K8:K26)</f>
        <v>12926019.82936</v>
      </c>
      <c r="L27" s="32">
        <f>SUM(L8:L26)</f>
        <v>480391</v>
      </c>
      <c r="M27" s="32">
        <f>SUM(M8:M26)</f>
        <v>411974</v>
      </c>
      <c r="O27" s="32">
        <f>SUM(O8:O26)</f>
        <v>27947238.196</v>
      </c>
      <c r="P27" s="32">
        <f>SUM(P8:P26)</f>
        <v>6546651.45862</v>
      </c>
      <c r="Q27" s="32">
        <f>SUM(Q8:Q26)</f>
        <v>34493889.65461999</v>
      </c>
      <c r="R27" s="32">
        <f>SUM(R8:R26)</f>
        <v>1281949</v>
      </c>
      <c r="S27" s="32">
        <f>SUM(S8:S26)</f>
        <v>1099347</v>
      </c>
      <c r="U27" s="32">
        <f>SUM(U8:U26)</f>
        <v>7968.308</v>
      </c>
      <c r="V27" s="32">
        <f>SUM(V8:V26)</f>
        <v>1866.5792600000004</v>
      </c>
      <c r="W27" s="32">
        <f>SUM(W8:W26)</f>
        <v>9834.887260000001</v>
      </c>
      <c r="X27" s="32">
        <f>SUM(X8:X26)</f>
        <v>368</v>
      </c>
      <c r="Y27" s="32">
        <f>SUM(Y8:Y26)</f>
        <v>317</v>
      </c>
      <c r="Z27" s="18"/>
      <c r="AA27" s="32">
        <f>SUM(AA8:AA26)</f>
        <v>4217789.862</v>
      </c>
      <c r="AB27" s="32">
        <f>SUM(AB8:AB26)</f>
        <v>988018.92189</v>
      </c>
      <c r="AC27" s="32">
        <f>SUM(AC8:AC26)</f>
        <v>5205808.78389</v>
      </c>
      <c r="AD27" s="32">
        <f>SUM(AD8:AD26)</f>
        <v>193475</v>
      </c>
      <c r="AE27" s="32">
        <f>SUM(AE8:AE26)</f>
        <v>165911</v>
      </c>
      <c r="AF27" s="18"/>
      <c r="AG27" s="32">
        <f>SUM(AG8:AG26)</f>
        <v>2970173.36</v>
      </c>
      <c r="AH27" s="32">
        <f>SUM(AH8:AH26)</f>
        <v>695764.2692</v>
      </c>
      <c r="AI27" s="32">
        <f>SUM(AI8:AI26)</f>
        <v>3665937.629200001</v>
      </c>
      <c r="AJ27" s="32">
        <f>SUM(AJ8:AJ26)</f>
        <v>136244</v>
      </c>
      <c r="AK27" s="32">
        <f>SUM(AK8:AK26)</f>
        <v>116837</v>
      </c>
      <c r="AL27" s="18"/>
      <c r="AM27" s="32">
        <f>SUM(AM8:AM26)</f>
        <v>137336.132</v>
      </c>
      <c r="AN27" s="32">
        <f>SUM(AN8:AN26)</f>
        <v>32171.04254000001</v>
      </c>
      <c r="AO27" s="32">
        <f>SUM(AO8:AO26)</f>
        <v>169507.17454</v>
      </c>
      <c r="AP27" s="32">
        <f>SUM(AP8:AP26)</f>
        <v>6299</v>
      </c>
      <c r="AQ27" s="32">
        <f>SUM(AQ8:AQ26)</f>
        <v>5403</v>
      </c>
      <c r="AR27" s="18"/>
      <c r="AS27" s="32">
        <f>SUM(AS8:AS26)</f>
        <v>10035.304</v>
      </c>
      <c r="AT27" s="32">
        <f>SUM(AT8:AT26)</f>
        <v>2350.7738799999997</v>
      </c>
      <c r="AU27" s="32">
        <f>SUM(AU8:AU26)</f>
        <v>12386.077880000004</v>
      </c>
      <c r="AV27" s="32">
        <f>SUM(AV8:AV26)</f>
        <v>457</v>
      </c>
      <c r="AW27" s="32">
        <f>SUM(AW8:AW26)</f>
        <v>394</v>
      </c>
      <c r="AX27" s="18"/>
      <c r="AY27" s="32">
        <f>SUM(AY8:AY26)</f>
        <v>3681807.8099999996</v>
      </c>
      <c r="AZ27" s="32">
        <f>SUM(AZ8:AZ26)</f>
        <v>862464.9169499999</v>
      </c>
      <c r="BA27" s="32">
        <f>SUM(BA8:BA26)</f>
        <v>4544272.726949999</v>
      </c>
      <c r="BB27" s="32">
        <f>SUM(BB8:BB26)</f>
        <v>168882</v>
      </c>
      <c r="BC27" s="32">
        <f>SUM(BC8:BC26)</f>
        <v>144832</v>
      </c>
      <c r="BD27" s="18"/>
      <c r="BE27" s="32">
        <f>SUM(BE8:BE26)</f>
        <v>122648.166</v>
      </c>
      <c r="BF27" s="32">
        <f>SUM(BF8:BF26)</f>
        <v>28730.380769999992</v>
      </c>
      <c r="BG27" s="32">
        <f>SUM(BG8:BG26)</f>
        <v>151378.54677000004</v>
      </c>
      <c r="BH27" s="32">
        <f>SUM(BH8:BH26)</f>
        <v>5622</v>
      </c>
      <c r="BI27" s="32">
        <f>SUM(BI8:BI26)</f>
        <v>4825</v>
      </c>
      <c r="BJ27" s="18"/>
      <c r="BK27" s="32">
        <f>SUM(BK8:BK26)</f>
        <v>14941.538</v>
      </c>
      <c r="BL27" s="32">
        <f>SUM(BL8:BL26)</f>
        <v>3500.061110000002</v>
      </c>
      <c r="BM27" s="32">
        <f>SUM(BM8:BM26)</f>
        <v>18441.599110000003</v>
      </c>
      <c r="BN27" s="32">
        <f>SUM(BN8:BN26)</f>
        <v>686</v>
      </c>
      <c r="BO27" s="32">
        <f>SUM(BO8:BO26)</f>
        <v>585</v>
      </c>
      <c r="BP27" s="18"/>
      <c r="BQ27" s="32">
        <f>SUM(BQ8:BQ26)</f>
        <v>3101838.6999999997</v>
      </c>
      <c r="BR27" s="32">
        <f>SUM(BR8:BR26)</f>
        <v>726606.9264999998</v>
      </c>
      <c r="BS27" s="32">
        <f>SUM(BS8:BS26)</f>
        <v>3828445.6265</v>
      </c>
      <c r="BT27" s="32">
        <f>SUM(BT8:BT26)</f>
        <v>142279</v>
      </c>
      <c r="BU27" s="32">
        <f>SUM(BU8:BU26)</f>
        <v>122015</v>
      </c>
      <c r="BV27" s="18"/>
      <c r="BW27" s="32">
        <f>SUM(BW8:BW26)</f>
        <v>2530844.5020000003</v>
      </c>
      <c r="BX27" s="32">
        <f>SUM(BX8:BX26)</f>
        <v>592851.31269</v>
      </c>
      <c r="BY27" s="32">
        <f>SUM(BY8:BY26)</f>
        <v>3123695.8146899994</v>
      </c>
      <c r="BZ27" s="32">
        <f>SUM(BZ8:BZ26)</f>
        <v>116087</v>
      </c>
      <c r="CA27" s="32">
        <f>SUM(CA8:CA26)</f>
        <v>99555</v>
      </c>
      <c r="CB27" s="18"/>
      <c r="CC27" s="32">
        <f>SUM(CC8:CC26)</f>
        <v>5764056.55</v>
      </c>
      <c r="CD27" s="32">
        <f>SUM(CD8:CD26)</f>
        <v>1350232.4972499998</v>
      </c>
      <c r="CE27" s="32">
        <f>SUM(CE8:CE26)</f>
        <v>7114289.047249999</v>
      </c>
      <c r="CF27" s="32">
        <f>SUM(CF8:CF26)</f>
        <v>264399</v>
      </c>
      <c r="CG27" s="32">
        <f>SUM(CG8:CG26)</f>
        <v>226738</v>
      </c>
      <c r="CH27" s="25"/>
      <c r="CI27" s="32">
        <f>SUM(CI8:CI26)</f>
        <v>629173.604</v>
      </c>
      <c r="CJ27" s="32">
        <f>SUM(CJ8:CJ26)</f>
        <v>147384.16238000002</v>
      </c>
      <c r="CK27" s="32">
        <f>SUM(CK8:CK26)</f>
        <v>776557.7663799999</v>
      </c>
      <c r="CL27" s="32">
        <f>SUM(CL8:CL26)</f>
        <v>28863</v>
      </c>
      <c r="CM27" s="32">
        <f>SUM(CM8:CM26)</f>
        <v>24750</v>
      </c>
      <c r="CN27" s="18"/>
      <c r="CO27" s="32">
        <f>SUM(CO8:CO26)</f>
        <v>629965.056</v>
      </c>
      <c r="CP27" s="32">
        <f>SUM(CP8:CP26)</f>
        <v>147569.56031999996</v>
      </c>
      <c r="CQ27" s="32">
        <f>SUM(CQ8:CQ26)</f>
        <v>777534.6163199999</v>
      </c>
      <c r="CR27" s="32">
        <f>SUM(CR8:CR26)</f>
        <v>28900</v>
      </c>
      <c r="CS27" s="32">
        <f>SUM(CS8:CS26)</f>
        <v>24779</v>
      </c>
      <c r="CT27" s="25"/>
      <c r="CU27" s="32">
        <f>SUM(CU8:CU26)</f>
        <v>17761.566</v>
      </c>
      <c r="CV27" s="32">
        <f>SUM(CV8:CV26)</f>
        <v>4160.65377</v>
      </c>
      <c r="CW27" s="32">
        <f>SUM(CW8:CW26)</f>
        <v>21922.21977</v>
      </c>
      <c r="CX27" s="32">
        <f>SUM(CX8:CX26)</f>
        <v>817</v>
      </c>
      <c r="CY27" s="32">
        <f>SUM(CY8:CY26)</f>
        <v>697</v>
      </c>
      <c r="CZ27" s="18"/>
      <c r="DA27" s="32">
        <f>SUM(DA8:DA26)</f>
        <v>3798773.658</v>
      </c>
      <c r="DB27" s="32">
        <f>SUM(DB8:DB26)</f>
        <v>889864.2125100002</v>
      </c>
      <c r="DC27" s="32">
        <f>SUM(DC8:DC26)</f>
        <v>4688637.870509999</v>
      </c>
      <c r="DD27" s="32">
        <f>SUM(DD8:DD26)</f>
        <v>174250</v>
      </c>
      <c r="DE27" s="32">
        <f>SUM(DE8:DE26)</f>
        <v>149430</v>
      </c>
      <c r="DF27" s="18"/>
      <c r="DG27" s="32">
        <f>SUM(DG8:DG26)</f>
        <v>29126.202</v>
      </c>
      <c r="DH27" s="32">
        <f>SUM(DH8:DH26)</f>
        <v>6822.824190000003</v>
      </c>
      <c r="DI27" s="32">
        <f>SUM(DI8:DI26)</f>
        <v>35949.02619000001</v>
      </c>
      <c r="DJ27" s="32">
        <f>SUM(DJ8:DJ26)</f>
        <v>1338</v>
      </c>
      <c r="DK27" s="32">
        <f>SUM(DK8:DK26)</f>
        <v>1143</v>
      </c>
      <c r="DL27" s="18"/>
      <c r="DM27" s="32">
        <f>SUM(DM8:DM26)</f>
        <v>244923.658</v>
      </c>
      <c r="DN27" s="32">
        <f>SUM(DN8:DN26)</f>
        <v>57373.46250999999</v>
      </c>
      <c r="DO27" s="32">
        <f>SUM(DO8:DO26)</f>
        <v>302297.12051000004</v>
      </c>
      <c r="DP27" s="32">
        <f>SUM(DP8:DP26)</f>
        <v>11236</v>
      </c>
      <c r="DQ27" s="32">
        <f>SUM(DQ8:DQ26)</f>
        <v>9637</v>
      </c>
      <c r="DR27" s="18"/>
      <c r="DS27" s="32">
        <f>SUM(DS8:DS26)</f>
        <v>38074.22</v>
      </c>
      <c r="DT27" s="32">
        <f>SUM(DT8:DT26)</f>
        <v>8918.9009</v>
      </c>
      <c r="DU27" s="32">
        <f>SUM(DU8:DU26)</f>
        <v>46993.1209</v>
      </c>
      <c r="DV27" s="32">
        <f>SUM(DV8:DV26)</f>
        <v>1747</v>
      </c>
      <c r="DW27" s="32">
        <f>SUM(DW8:DW26)</f>
        <v>1499</v>
      </c>
      <c r="DX27" s="18"/>
      <c r="DY27" s="32">
        <f>SUM(DY8:DY26)</f>
        <v>0</v>
      </c>
      <c r="DZ27" s="32">
        <f>SUM(DZ8:DZ26)</f>
        <v>0</v>
      </c>
      <c r="EA27" s="32">
        <f>SUM(EA8:EA26)</f>
        <v>0</v>
      </c>
      <c r="EB27" s="25"/>
      <c r="EC27" s="25"/>
    </row>
    <row r="28" ht="12.75" thickTop="1"/>
  </sheetData>
  <sheetProtection/>
  <printOptions/>
  <pageMargins left="0.75" right="0.75" top="1" bottom="1" header="0.5" footer="0.5"/>
  <pageSetup horizontalDpi="600" verticalDpi="600" orientation="landscape" scale="65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S27"/>
  <sheetViews>
    <sheetView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5" sqref="E15"/>
    </sheetView>
  </sheetViews>
  <sheetFormatPr defaultColWidth="8.8515625" defaultRowHeight="12.75"/>
  <cols>
    <col min="1" max="1" width="8.8515625" style="0" customWidth="1"/>
    <col min="2" max="2" width="4.140625" style="0" customWidth="1"/>
    <col min="3" max="6" width="13.7109375" style="0" customWidth="1"/>
    <col min="7" max="7" width="16.8515625" style="0" customWidth="1"/>
    <col min="8" max="8" width="3.7109375" style="0" customWidth="1"/>
    <col min="9" max="12" width="13.7109375" style="0" customWidth="1"/>
    <col min="13" max="13" width="15.7109375" style="0" customWidth="1"/>
    <col min="14" max="14" width="3.7109375" style="0" customWidth="1"/>
    <col min="15" max="18" width="13.7109375" style="0" customWidth="1"/>
    <col min="19" max="19" width="17.140625" style="0" customWidth="1"/>
    <col min="20" max="20" width="3.7109375" style="0" customWidth="1"/>
    <col min="21" max="24" width="13.7109375" style="0" customWidth="1"/>
    <col min="25" max="25" width="15.8515625" style="0" customWidth="1"/>
    <col min="26" max="26" width="3.7109375" style="0" customWidth="1"/>
    <col min="27" max="30" width="13.7109375" style="0" customWidth="1"/>
    <col min="31" max="31" width="15.7109375" style="0" customWidth="1"/>
    <col min="32" max="32" width="3.7109375" style="0" customWidth="1"/>
    <col min="33" max="36" width="13.7109375" style="0" customWidth="1"/>
    <col min="37" max="37" width="15.421875" style="0" customWidth="1"/>
    <col min="38" max="38" width="3.7109375" style="0" customWidth="1"/>
    <col min="39" max="42" width="13.7109375" style="0" customWidth="1"/>
    <col min="43" max="43" width="15.8515625" style="0" customWidth="1"/>
    <col min="44" max="44" width="3.7109375" style="0" customWidth="1"/>
    <col min="45" max="48" width="13.7109375" style="0" customWidth="1"/>
    <col min="49" max="49" width="16.421875" style="0" customWidth="1"/>
    <col min="50" max="50" width="3.7109375" style="0" customWidth="1"/>
    <col min="51" max="54" width="13.7109375" style="0" customWidth="1"/>
    <col min="55" max="55" width="15.7109375" style="0" customWidth="1"/>
    <col min="56" max="56" width="3.7109375" style="0" customWidth="1"/>
    <col min="57" max="60" width="13.7109375" style="0" customWidth="1"/>
    <col min="61" max="61" width="15.421875" style="0" customWidth="1"/>
    <col min="62" max="62" width="3.7109375" style="0" customWidth="1"/>
    <col min="63" max="66" width="13.7109375" style="0" customWidth="1"/>
    <col min="67" max="67" width="16.28125" style="0" customWidth="1"/>
    <col min="68" max="68" width="3.7109375" style="0" customWidth="1"/>
    <col min="69" max="72" width="13.7109375" style="0" customWidth="1"/>
    <col min="73" max="73" width="16.7109375" style="0" customWidth="1"/>
    <col min="74" max="74" width="3.7109375" style="0" customWidth="1"/>
    <col min="75" max="78" width="13.7109375" style="0" customWidth="1"/>
    <col min="79" max="79" width="15.8515625" style="0" customWidth="1"/>
    <col min="80" max="80" width="3.7109375" style="0" customWidth="1"/>
    <col min="81" max="84" width="13.7109375" style="0" customWidth="1"/>
    <col min="85" max="85" width="16.421875" style="0" customWidth="1"/>
    <col min="86" max="86" width="3.7109375" style="0" customWidth="1"/>
    <col min="87" max="90" width="13.7109375" style="0" customWidth="1"/>
    <col min="91" max="91" width="15.421875" style="0" customWidth="1"/>
    <col min="92" max="92" width="3.7109375" style="0" customWidth="1"/>
    <col min="93" max="96" width="13.7109375" style="0" customWidth="1"/>
    <col min="97" max="97" width="15.7109375" style="0" customWidth="1"/>
    <col min="98" max="98" width="3.7109375" style="0" customWidth="1"/>
    <col min="99" max="102" width="13.7109375" style="0" customWidth="1"/>
    <col min="103" max="103" width="15.421875" style="0" customWidth="1"/>
    <col min="104" max="104" width="3.7109375" style="0" customWidth="1"/>
    <col min="105" max="108" width="13.7109375" style="0" customWidth="1"/>
    <col min="109" max="109" width="16.421875" style="0" customWidth="1"/>
    <col min="110" max="110" width="3.7109375" style="0" customWidth="1"/>
    <col min="111" max="114" width="13.7109375" style="0" customWidth="1"/>
    <col min="115" max="115" width="15.7109375" style="0" customWidth="1"/>
    <col min="116" max="116" width="3.7109375" style="0" customWidth="1"/>
    <col min="117" max="120" width="13.7109375" style="0" customWidth="1"/>
    <col min="121" max="121" width="17.421875" style="0" customWidth="1"/>
    <col min="122" max="122" width="3.7109375" style="0" customWidth="1"/>
    <col min="123" max="126" width="13.7109375" style="0" customWidth="1"/>
    <col min="127" max="127" width="15.421875" style="0" customWidth="1"/>
    <col min="128" max="128" width="3.7109375" style="0" customWidth="1"/>
    <col min="129" max="132" width="13.7109375" style="0" customWidth="1"/>
    <col min="133" max="133" width="17.140625" style="0" customWidth="1"/>
    <col min="134" max="134" width="3.7109375" style="0" customWidth="1"/>
    <col min="135" max="138" width="13.7109375" style="0" customWidth="1"/>
    <col min="139" max="139" width="15.7109375" style="0" customWidth="1"/>
    <col min="140" max="140" width="3.7109375" style="0" customWidth="1"/>
    <col min="141" max="144" width="13.7109375" style="0" customWidth="1"/>
    <col min="145" max="145" width="16.7109375" style="0" customWidth="1"/>
  </cols>
  <sheetData>
    <row r="1" spans="1:99" ht="12">
      <c r="A1" s="27"/>
      <c r="B1" s="13"/>
      <c r="C1" s="26"/>
      <c r="D1" s="28"/>
      <c r="E1" s="19"/>
      <c r="F1" s="28" t="s">
        <v>24</v>
      </c>
      <c r="G1" s="19"/>
      <c r="H1" s="19"/>
      <c r="I1" s="19"/>
      <c r="J1" s="19"/>
      <c r="K1" s="28"/>
      <c r="L1" s="28"/>
      <c r="M1" s="19"/>
      <c r="N1" s="18"/>
      <c r="O1" s="18"/>
      <c r="P1" s="28"/>
      <c r="Q1" s="19"/>
      <c r="S1" s="28" t="s">
        <v>24</v>
      </c>
      <c r="W1" s="3"/>
      <c r="X1" s="4"/>
      <c r="Y1" s="3"/>
      <c r="Z1" s="3"/>
      <c r="AA1" s="3"/>
      <c r="AB1" s="4"/>
      <c r="AC1" s="3"/>
      <c r="AD1" s="3"/>
      <c r="AE1" s="28" t="s">
        <v>24</v>
      </c>
      <c r="AF1" s="4"/>
      <c r="AG1" s="3"/>
      <c r="AH1" s="3"/>
      <c r="AI1" s="3"/>
      <c r="AJ1" s="3"/>
      <c r="AK1" s="3"/>
      <c r="AL1" s="3"/>
      <c r="AM1" s="28"/>
      <c r="AN1" s="4"/>
      <c r="AO1" s="3"/>
      <c r="AP1" s="3"/>
      <c r="AQ1" s="28" t="s">
        <v>24</v>
      </c>
      <c r="AR1" s="3"/>
      <c r="AS1" s="3"/>
      <c r="AT1" s="3"/>
      <c r="AU1" s="3"/>
      <c r="AV1" s="3"/>
      <c r="AW1" s="3"/>
      <c r="AX1" s="3"/>
      <c r="AY1" s="28"/>
      <c r="AZ1" s="3"/>
      <c r="BA1" s="3"/>
      <c r="BB1" s="3"/>
      <c r="BC1" s="28" t="s">
        <v>24</v>
      </c>
      <c r="BD1" s="3"/>
      <c r="BE1" s="3"/>
      <c r="BF1" s="3"/>
      <c r="BG1" s="3"/>
      <c r="BH1" s="3"/>
      <c r="BI1" s="3"/>
      <c r="BJ1" s="3"/>
      <c r="BK1" s="28"/>
      <c r="BL1" s="3"/>
      <c r="BM1" s="3"/>
      <c r="BN1" s="3"/>
      <c r="BO1" s="28" t="s">
        <v>24</v>
      </c>
      <c r="BP1" s="3"/>
      <c r="BQ1" s="3"/>
      <c r="BR1" s="3"/>
      <c r="BS1" s="3"/>
      <c r="BT1" s="4"/>
      <c r="BU1" s="3"/>
      <c r="BV1" s="3"/>
      <c r="BW1" s="28"/>
      <c r="BX1" s="3"/>
      <c r="BY1" s="3"/>
      <c r="BZ1" s="3"/>
      <c r="CA1" s="28" t="s">
        <v>24</v>
      </c>
      <c r="CB1" s="3"/>
      <c r="CC1" s="3"/>
      <c r="CD1" s="3"/>
      <c r="CE1" s="3"/>
      <c r="CF1" s="3"/>
      <c r="CG1" s="3"/>
      <c r="CH1" s="3"/>
      <c r="CI1" s="28"/>
      <c r="CJ1" s="3"/>
      <c r="CK1" s="3"/>
      <c r="CL1" s="3"/>
      <c r="CM1" s="28" t="s">
        <v>24</v>
      </c>
      <c r="CN1" s="3"/>
      <c r="CO1" s="3"/>
      <c r="CP1" s="3"/>
      <c r="CQ1" s="3"/>
      <c r="CR1" s="4"/>
      <c r="CS1" s="3"/>
      <c r="CT1" s="3"/>
      <c r="CU1" s="28"/>
    </row>
    <row r="2" spans="1:99" ht="12">
      <c r="A2" s="27"/>
      <c r="B2" s="13"/>
      <c r="C2" s="26"/>
      <c r="D2" s="28"/>
      <c r="E2" s="19"/>
      <c r="F2" s="26" t="s">
        <v>58</v>
      </c>
      <c r="G2" s="19"/>
      <c r="H2" s="19"/>
      <c r="I2" s="19"/>
      <c r="J2" s="19"/>
      <c r="K2" s="28"/>
      <c r="L2" s="28"/>
      <c r="M2" s="19"/>
      <c r="N2" s="18"/>
      <c r="O2" s="18"/>
      <c r="P2" s="28"/>
      <c r="Q2" s="19"/>
      <c r="S2" s="26" t="s">
        <v>58</v>
      </c>
      <c r="W2" s="3"/>
      <c r="X2" s="4"/>
      <c r="Y2" s="3"/>
      <c r="Z2" s="3"/>
      <c r="AA2" s="3"/>
      <c r="AB2" s="4"/>
      <c r="AC2" s="3"/>
      <c r="AD2" s="3"/>
      <c r="AE2" s="26" t="s">
        <v>58</v>
      </c>
      <c r="AF2" s="4"/>
      <c r="AG2" s="3"/>
      <c r="AH2" s="3"/>
      <c r="AI2" s="3"/>
      <c r="AJ2" s="3"/>
      <c r="AK2" s="3"/>
      <c r="AL2" s="3"/>
      <c r="AM2" s="28"/>
      <c r="AN2" s="4"/>
      <c r="AO2" s="3"/>
      <c r="AP2" s="3"/>
      <c r="AQ2" s="26" t="s">
        <v>58</v>
      </c>
      <c r="AR2" s="3"/>
      <c r="AS2" s="3"/>
      <c r="AT2" s="3"/>
      <c r="AU2" s="3"/>
      <c r="AV2" s="3"/>
      <c r="AW2" s="3"/>
      <c r="AX2" s="3"/>
      <c r="AY2" s="28"/>
      <c r="AZ2" s="3"/>
      <c r="BA2" s="3"/>
      <c r="BB2" s="3"/>
      <c r="BC2" s="26" t="s">
        <v>58</v>
      </c>
      <c r="BD2" s="3"/>
      <c r="BE2" s="3"/>
      <c r="BF2" s="3"/>
      <c r="BG2" s="3"/>
      <c r="BH2" s="3"/>
      <c r="BI2" s="3"/>
      <c r="BJ2" s="3"/>
      <c r="BK2" s="28"/>
      <c r="BL2" s="3"/>
      <c r="BM2" s="3"/>
      <c r="BN2" s="3"/>
      <c r="BO2" s="26" t="s">
        <v>58</v>
      </c>
      <c r="BP2" s="3"/>
      <c r="BQ2" s="3"/>
      <c r="BR2" s="3"/>
      <c r="BS2" s="3"/>
      <c r="BT2" s="4"/>
      <c r="BU2" s="3"/>
      <c r="BV2" s="3"/>
      <c r="BW2" s="28"/>
      <c r="BX2" s="3"/>
      <c r="BY2" s="3"/>
      <c r="BZ2" s="3"/>
      <c r="CA2" s="26" t="s">
        <v>58</v>
      </c>
      <c r="CB2" s="3"/>
      <c r="CC2" s="3"/>
      <c r="CD2" s="3"/>
      <c r="CE2" s="3"/>
      <c r="CF2" s="3"/>
      <c r="CG2" s="3"/>
      <c r="CH2" s="3"/>
      <c r="CI2" s="28"/>
      <c r="CJ2" s="3"/>
      <c r="CK2" s="3"/>
      <c r="CL2" s="3"/>
      <c r="CM2" s="26" t="s">
        <v>58</v>
      </c>
      <c r="CN2" s="3"/>
      <c r="CO2" s="3"/>
      <c r="CP2" s="3"/>
      <c r="CQ2" s="3"/>
      <c r="CR2" s="4"/>
      <c r="CS2" s="3"/>
      <c r="CT2" s="3"/>
      <c r="CU2" s="28"/>
    </row>
    <row r="3" spans="1:99" ht="12">
      <c r="A3" s="27"/>
      <c r="B3" s="13"/>
      <c r="C3" s="26"/>
      <c r="D3" s="26"/>
      <c r="E3" s="19"/>
      <c r="F3" s="28" t="s">
        <v>25</v>
      </c>
      <c r="G3" s="19"/>
      <c r="H3" s="19"/>
      <c r="I3" s="19"/>
      <c r="J3" s="19"/>
      <c r="K3" s="26"/>
      <c r="L3" s="26"/>
      <c r="M3" s="19"/>
      <c r="N3" s="18"/>
      <c r="O3" s="18"/>
      <c r="P3" s="26"/>
      <c r="Q3" s="19"/>
      <c r="S3" s="28" t="s">
        <v>25</v>
      </c>
      <c r="W3" s="3"/>
      <c r="X3" s="3"/>
      <c r="Y3" s="3"/>
      <c r="Z3" s="3"/>
      <c r="AA3" s="3"/>
      <c r="AB3" s="3"/>
      <c r="AC3" s="3"/>
      <c r="AD3" s="3"/>
      <c r="AE3" s="28" t="s">
        <v>25</v>
      </c>
      <c r="AF3" s="3"/>
      <c r="AG3" s="3"/>
      <c r="AH3" s="3"/>
      <c r="AI3" s="3"/>
      <c r="AJ3" s="3"/>
      <c r="AK3" s="3"/>
      <c r="AL3" s="3"/>
      <c r="AM3" s="28"/>
      <c r="AN3" s="3"/>
      <c r="AO3" s="3"/>
      <c r="AP3" s="3"/>
      <c r="AQ3" s="28" t="s">
        <v>25</v>
      </c>
      <c r="AR3" s="3"/>
      <c r="AS3" s="3"/>
      <c r="AT3" s="3"/>
      <c r="AU3" s="3"/>
      <c r="AV3" s="3"/>
      <c r="AW3" s="3"/>
      <c r="AX3" s="3"/>
      <c r="AY3" s="28"/>
      <c r="AZ3" s="3"/>
      <c r="BA3" s="3"/>
      <c r="BB3" s="3"/>
      <c r="BC3" s="28" t="s">
        <v>25</v>
      </c>
      <c r="BD3" s="3"/>
      <c r="BE3" s="3"/>
      <c r="BF3" s="3"/>
      <c r="BG3" s="3"/>
      <c r="BH3" s="3"/>
      <c r="BI3" s="3"/>
      <c r="BJ3" s="3"/>
      <c r="BK3" s="28"/>
      <c r="BL3" s="3"/>
      <c r="BM3" s="3"/>
      <c r="BN3" s="3"/>
      <c r="BO3" s="28" t="s">
        <v>25</v>
      </c>
      <c r="BP3" s="3"/>
      <c r="BQ3" s="3"/>
      <c r="BR3" s="3"/>
      <c r="BS3" s="3"/>
      <c r="BT3" s="3"/>
      <c r="BU3" s="3"/>
      <c r="BV3" s="3"/>
      <c r="BW3" s="28"/>
      <c r="BX3" s="3"/>
      <c r="BY3" s="3"/>
      <c r="BZ3" s="3"/>
      <c r="CA3" s="28" t="s">
        <v>25</v>
      </c>
      <c r="CB3" s="3"/>
      <c r="CC3" s="3"/>
      <c r="CD3" s="3"/>
      <c r="CE3" s="3"/>
      <c r="CF3" s="3"/>
      <c r="CG3" s="3"/>
      <c r="CH3" s="3"/>
      <c r="CI3" s="28"/>
      <c r="CJ3" s="3"/>
      <c r="CK3" s="3"/>
      <c r="CL3" s="3"/>
      <c r="CM3" s="28" t="s">
        <v>25</v>
      </c>
      <c r="CN3" s="3"/>
      <c r="CO3" s="3"/>
      <c r="CP3" s="3"/>
      <c r="CQ3" s="3"/>
      <c r="CR3" s="3"/>
      <c r="CS3" s="3"/>
      <c r="CT3" s="3"/>
      <c r="CU3" s="28"/>
    </row>
    <row r="5" spans="1:145" ht="12">
      <c r="A5" s="5" t="s">
        <v>1</v>
      </c>
      <c r="C5" s="6" t="s">
        <v>27</v>
      </c>
      <c r="D5" s="7"/>
      <c r="E5" s="8"/>
      <c r="F5" s="24"/>
      <c r="G5" s="24"/>
      <c r="H5" s="3"/>
      <c r="I5" s="43" t="s">
        <v>28</v>
      </c>
      <c r="J5" s="44"/>
      <c r="K5" s="45"/>
      <c r="L5" s="24"/>
      <c r="M5" s="24"/>
      <c r="N5" s="3"/>
      <c r="O5" s="6" t="s">
        <v>29</v>
      </c>
      <c r="P5" s="7"/>
      <c r="Q5" s="8"/>
      <c r="R5" s="24"/>
      <c r="S5" s="24"/>
      <c r="T5" s="14"/>
      <c r="U5" s="6" t="s">
        <v>30</v>
      </c>
      <c r="V5" s="7"/>
      <c r="W5" s="8"/>
      <c r="X5" s="24"/>
      <c r="Y5" s="24"/>
      <c r="Z5" s="14"/>
      <c r="AA5" s="6" t="s">
        <v>31</v>
      </c>
      <c r="AB5" s="7"/>
      <c r="AC5" s="8"/>
      <c r="AD5" s="24"/>
      <c r="AE5" s="24"/>
      <c r="AF5" s="14"/>
      <c r="AG5" s="6" t="s">
        <v>32</v>
      </c>
      <c r="AH5" s="7"/>
      <c r="AI5" s="8"/>
      <c r="AJ5" s="24"/>
      <c r="AK5" s="24"/>
      <c r="AL5" s="3"/>
      <c r="AM5" s="6" t="s">
        <v>33</v>
      </c>
      <c r="AN5" s="7"/>
      <c r="AO5" s="8"/>
      <c r="AP5" s="24"/>
      <c r="AQ5" s="24"/>
      <c r="AR5" s="3"/>
      <c r="AS5" s="6" t="s">
        <v>34</v>
      </c>
      <c r="AT5" s="7"/>
      <c r="AU5" s="8"/>
      <c r="AV5" s="24"/>
      <c r="AW5" s="24"/>
      <c r="AX5" s="3"/>
      <c r="AY5" s="37" t="s">
        <v>35</v>
      </c>
      <c r="AZ5" s="38"/>
      <c r="BA5" s="39"/>
      <c r="BB5" s="24"/>
      <c r="BC5" s="24"/>
      <c r="BD5" s="3"/>
      <c r="BE5" s="6" t="s">
        <v>36</v>
      </c>
      <c r="BF5" s="7"/>
      <c r="BG5" s="8"/>
      <c r="BH5" s="24"/>
      <c r="BI5" s="24"/>
      <c r="BJ5" s="3"/>
      <c r="BK5" s="6" t="s">
        <v>37</v>
      </c>
      <c r="BL5" s="7"/>
      <c r="BM5" s="8"/>
      <c r="BN5" s="24"/>
      <c r="BO5" s="24"/>
      <c r="BP5" s="14"/>
      <c r="BQ5" s="6" t="s">
        <v>38</v>
      </c>
      <c r="BR5" s="7"/>
      <c r="BS5" s="8"/>
      <c r="BT5" s="24"/>
      <c r="BU5" s="24"/>
      <c r="BV5" s="3"/>
      <c r="BW5" s="37" t="s">
        <v>39</v>
      </c>
      <c r="BX5" s="7"/>
      <c r="BY5" s="8"/>
      <c r="BZ5" s="24"/>
      <c r="CA5" s="24"/>
      <c r="CB5" s="14"/>
      <c r="CC5" s="46" t="s">
        <v>40</v>
      </c>
      <c r="CD5" s="7"/>
      <c r="CE5" s="8"/>
      <c r="CF5" s="24"/>
      <c r="CG5" s="24"/>
      <c r="CH5" s="3"/>
      <c r="CI5" s="46" t="s">
        <v>41</v>
      </c>
      <c r="CJ5" s="7"/>
      <c r="CK5" s="8"/>
      <c r="CL5" s="24"/>
      <c r="CM5" s="24"/>
      <c r="CN5" s="3"/>
      <c r="CO5" s="6" t="s">
        <v>42</v>
      </c>
      <c r="CP5" s="7"/>
      <c r="CQ5" s="8"/>
      <c r="CR5" s="24"/>
      <c r="CS5" s="24"/>
      <c r="CT5" s="3"/>
      <c r="CU5" s="6" t="s">
        <v>43</v>
      </c>
      <c r="CV5" s="7"/>
      <c r="CW5" s="8"/>
      <c r="CX5" s="24"/>
      <c r="CY5" s="24"/>
      <c r="CZ5" s="3"/>
      <c r="DA5" s="6" t="s">
        <v>44</v>
      </c>
      <c r="DB5" s="7"/>
      <c r="DC5" s="8"/>
      <c r="DD5" s="24"/>
      <c r="DE5" s="24"/>
      <c r="DF5" s="14"/>
      <c r="DG5" s="6" t="s">
        <v>45</v>
      </c>
      <c r="DH5" s="7"/>
      <c r="DI5" s="8"/>
      <c r="DJ5" s="24"/>
      <c r="DK5" s="24"/>
      <c r="DL5" s="14"/>
      <c r="DM5" s="6" t="s">
        <v>46</v>
      </c>
      <c r="DN5" s="7"/>
      <c r="DO5" s="8"/>
      <c r="DP5" s="24"/>
      <c r="DQ5" s="24"/>
      <c r="DR5" s="14"/>
      <c r="DS5" s="6" t="s">
        <v>49</v>
      </c>
      <c r="DT5" s="7"/>
      <c r="DU5" s="8"/>
      <c r="DV5" s="24"/>
      <c r="DW5" s="24"/>
      <c r="DX5" s="14"/>
      <c r="DY5" s="6" t="s">
        <v>47</v>
      </c>
      <c r="DZ5" s="7"/>
      <c r="EA5" s="8"/>
      <c r="EB5" s="24"/>
      <c r="EC5" s="24"/>
      <c r="ED5" s="14"/>
      <c r="EE5" s="43" t="s">
        <v>50</v>
      </c>
      <c r="EF5" s="7"/>
      <c r="EG5" s="8"/>
      <c r="EH5" s="24"/>
      <c r="EI5" s="24"/>
      <c r="EJ5" s="14"/>
      <c r="EK5" s="6" t="s">
        <v>48</v>
      </c>
      <c r="EL5" s="7"/>
      <c r="EM5" s="8"/>
      <c r="EN5" s="24"/>
      <c r="EO5" s="24"/>
    </row>
    <row r="6" spans="1:145" ht="12">
      <c r="A6" s="29" t="s">
        <v>3</v>
      </c>
      <c r="C6" s="30"/>
      <c r="D6" s="17">
        <v>0.0254216</v>
      </c>
      <c r="E6" s="31"/>
      <c r="F6" s="24" t="s">
        <v>54</v>
      </c>
      <c r="G6" s="24" t="s">
        <v>57</v>
      </c>
      <c r="H6" s="1"/>
      <c r="I6" s="30"/>
      <c r="J6" s="17">
        <v>0.0515093</v>
      </c>
      <c r="K6" s="31"/>
      <c r="L6" s="24" t="s">
        <v>54</v>
      </c>
      <c r="M6" s="24" t="s">
        <v>57</v>
      </c>
      <c r="N6" s="1"/>
      <c r="O6" s="30"/>
      <c r="P6" s="17">
        <v>0.0015841</v>
      </c>
      <c r="Q6" s="31"/>
      <c r="R6" s="24" t="s">
        <v>54</v>
      </c>
      <c r="S6" s="24" t="s">
        <v>57</v>
      </c>
      <c r="T6" s="12"/>
      <c r="U6" s="30"/>
      <c r="V6" s="17">
        <v>0.0139298</v>
      </c>
      <c r="W6" s="31"/>
      <c r="X6" s="24" t="s">
        <v>54</v>
      </c>
      <c r="Y6" s="24" t="s">
        <v>57</v>
      </c>
      <c r="Z6" s="12"/>
      <c r="AA6" s="30"/>
      <c r="AB6" s="17">
        <v>0.0179703</v>
      </c>
      <c r="AC6" s="31"/>
      <c r="AD6" s="24" t="s">
        <v>54</v>
      </c>
      <c r="AE6" s="24" t="s">
        <v>57</v>
      </c>
      <c r="AF6" s="12"/>
      <c r="AG6" s="30"/>
      <c r="AH6" s="17">
        <v>0.0008919</v>
      </c>
      <c r="AI6" s="31"/>
      <c r="AJ6" s="24" t="s">
        <v>54</v>
      </c>
      <c r="AK6" s="24" t="s">
        <v>57</v>
      </c>
      <c r="AL6" s="1"/>
      <c r="AM6" s="30"/>
      <c r="AN6" s="17">
        <v>0.0039122</v>
      </c>
      <c r="AO6" s="31"/>
      <c r="AP6" s="24" t="s">
        <v>54</v>
      </c>
      <c r="AQ6" s="24" t="s">
        <v>57</v>
      </c>
      <c r="AR6" s="1"/>
      <c r="AS6" s="30"/>
      <c r="AT6" s="17">
        <v>0.0062341</v>
      </c>
      <c r="AU6" s="31"/>
      <c r="AV6" s="24" t="s">
        <v>54</v>
      </c>
      <c r="AW6" s="24" t="s">
        <v>57</v>
      </c>
      <c r="AX6" s="1"/>
      <c r="AY6" s="40"/>
      <c r="AZ6" s="41">
        <v>0.0192415</v>
      </c>
      <c r="BA6" s="42"/>
      <c r="BB6" s="24" t="s">
        <v>54</v>
      </c>
      <c r="BC6" s="24" t="s">
        <v>57</v>
      </c>
      <c r="BD6" s="1"/>
      <c r="BE6" s="30"/>
      <c r="BF6" s="17">
        <v>0.0012309</v>
      </c>
      <c r="BG6" s="31"/>
      <c r="BH6" s="24" t="s">
        <v>54</v>
      </c>
      <c r="BI6" s="24" t="s">
        <v>57</v>
      </c>
      <c r="BJ6" s="1"/>
      <c r="BK6" s="30"/>
      <c r="BL6" s="17">
        <v>0.0002497</v>
      </c>
      <c r="BM6" s="31"/>
      <c r="BN6" s="24" t="s">
        <v>54</v>
      </c>
      <c r="BO6" s="24" t="s">
        <v>57</v>
      </c>
      <c r="BP6" s="12"/>
      <c r="BQ6" s="30"/>
      <c r="BR6" s="17">
        <v>0.0706439</v>
      </c>
      <c r="BS6" s="31"/>
      <c r="BT6" s="24" t="s">
        <v>54</v>
      </c>
      <c r="BU6" s="24" t="s">
        <v>57</v>
      </c>
      <c r="BV6" s="1"/>
      <c r="BW6" s="30"/>
      <c r="BX6" s="17">
        <v>0.0024016</v>
      </c>
      <c r="BY6" s="31"/>
      <c r="BZ6" s="24" t="s">
        <v>54</v>
      </c>
      <c r="CA6" s="24" t="s">
        <v>57</v>
      </c>
      <c r="CB6" s="12"/>
      <c r="CC6" s="30"/>
      <c r="CD6" s="17">
        <v>0.0100876</v>
      </c>
      <c r="CE6" s="31"/>
      <c r="CF6" s="24" t="s">
        <v>54</v>
      </c>
      <c r="CG6" s="24" t="s">
        <v>57</v>
      </c>
      <c r="CH6" s="1"/>
      <c r="CI6" s="30"/>
      <c r="CJ6" s="17">
        <v>0.0063046</v>
      </c>
      <c r="CK6" s="31"/>
      <c r="CL6" s="24" t="s">
        <v>54</v>
      </c>
      <c r="CM6" s="24" t="s">
        <v>57</v>
      </c>
      <c r="CN6" s="1"/>
      <c r="CO6" s="30"/>
      <c r="CP6" s="17">
        <v>0.001324</v>
      </c>
      <c r="CQ6" s="31"/>
      <c r="CR6" s="24" t="s">
        <v>54</v>
      </c>
      <c r="CS6" s="24" t="s">
        <v>57</v>
      </c>
      <c r="CT6" s="1"/>
      <c r="CU6" s="30"/>
      <c r="CV6" s="17">
        <v>0.0085343</v>
      </c>
      <c r="CW6" s="31"/>
      <c r="CX6" s="24" t="s">
        <v>54</v>
      </c>
      <c r="CY6" s="24" t="s">
        <v>57</v>
      </c>
      <c r="CZ6" s="1"/>
      <c r="DA6" s="30"/>
      <c r="DB6" s="17">
        <v>0.0096243</v>
      </c>
      <c r="DC6" s="31"/>
      <c r="DD6" s="24" t="s">
        <v>54</v>
      </c>
      <c r="DE6" s="24" t="s">
        <v>57</v>
      </c>
      <c r="DF6" s="12"/>
      <c r="DG6" s="30"/>
      <c r="DH6" s="17">
        <v>0.0015935</v>
      </c>
      <c r="DI6" s="31"/>
      <c r="DJ6" s="24" t="s">
        <v>54</v>
      </c>
      <c r="DK6" s="24" t="s">
        <v>57</v>
      </c>
      <c r="DL6" s="12"/>
      <c r="DM6" s="30"/>
      <c r="DN6" s="17">
        <v>0.0063148</v>
      </c>
      <c r="DO6" s="31"/>
      <c r="DP6" s="24" t="s">
        <v>54</v>
      </c>
      <c r="DQ6" s="24" t="s">
        <v>57</v>
      </c>
      <c r="DR6" s="12"/>
      <c r="DS6" s="30"/>
      <c r="DT6" s="17">
        <v>8.56E-05</v>
      </c>
      <c r="DU6" s="31"/>
      <c r="DV6" s="24" t="s">
        <v>54</v>
      </c>
      <c r="DW6" s="24" t="s">
        <v>57</v>
      </c>
      <c r="DX6" s="12"/>
      <c r="DY6" s="30"/>
      <c r="DZ6" s="17">
        <v>0.0060033</v>
      </c>
      <c r="EA6" s="31"/>
      <c r="EB6" s="24" t="s">
        <v>54</v>
      </c>
      <c r="EC6" s="24" t="s">
        <v>57</v>
      </c>
      <c r="ED6" s="12"/>
      <c r="EE6" s="30"/>
      <c r="EF6" s="17">
        <v>0.0025696</v>
      </c>
      <c r="EG6" s="31"/>
      <c r="EH6" s="24" t="s">
        <v>54</v>
      </c>
      <c r="EI6" s="24" t="s">
        <v>57</v>
      </c>
      <c r="EJ6" s="12"/>
      <c r="EK6" s="30"/>
      <c r="EL6" s="17">
        <v>0.0049239</v>
      </c>
      <c r="EM6" s="31"/>
      <c r="EN6" s="24" t="s">
        <v>54</v>
      </c>
      <c r="EO6" s="24" t="s">
        <v>57</v>
      </c>
    </row>
    <row r="7" spans="1:145" ht="12">
      <c r="A7" s="9"/>
      <c r="C7" s="10" t="s">
        <v>4</v>
      </c>
      <c r="D7" s="10" t="s">
        <v>5</v>
      </c>
      <c r="E7" s="10" t="s">
        <v>0</v>
      </c>
      <c r="F7" s="24" t="s">
        <v>55</v>
      </c>
      <c r="G7" s="24" t="s">
        <v>56</v>
      </c>
      <c r="H7" s="3"/>
      <c r="I7" s="10" t="s">
        <v>4</v>
      </c>
      <c r="J7" s="10" t="s">
        <v>5</v>
      </c>
      <c r="K7" s="10" t="s">
        <v>0</v>
      </c>
      <c r="L7" s="24" t="s">
        <v>55</v>
      </c>
      <c r="M7" s="24" t="s">
        <v>56</v>
      </c>
      <c r="N7" s="3"/>
      <c r="O7" s="10" t="s">
        <v>4</v>
      </c>
      <c r="P7" s="10" t="s">
        <v>5</v>
      </c>
      <c r="Q7" s="10" t="s">
        <v>0</v>
      </c>
      <c r="R7" s="24" t="s">
        <v>55</v>
      </c>
      <c r="S7" s="24" t="s">
        <v>56</v>
      </c>
      <c r="T7" s="15"/>
      <c r="U7" s="10" t="s">
        <v>4</v>
      </c>
      <c r="V7" s="10" t="s">
        <v>5</v>
      </c>
      <c r="W7" s="10" t="s">
        <v>0</v>
      </c>
      <c r="X7" s="24" t="s">
        <v>55</v>
      </c>
      <c r="Y7" s="24" t="s">
        <v>56</v>
      </c>
      <c r="Z7" s="15"/>
      <c r="AA7" s="10" t="s">
        <v>4</v>
      </c>
      <c r="AB7" s="10" t="s">
        <v>5</v>
      </c>
      <c r="AC7" s="10" t="s">
        <v>0</v>
      </c>
      <c r="AD7" s="24" t="s">
        <v>55</v>
      </c>
      <c r="AE7" s="24" t="s">
        <v>56</v>
      </c>
      <c r="AF7" s="15"/>
      <c r="AG7" s="10" t="s">
        <v>4</v>
      </c>
      <c r="AH7" s="10" t="s">
        <v>5</v>
      </c>
      <c r="AI7" s="10" t="s">
        <v>0</v>
      </c>
      <c r="AJ7" s="24" t="s">
        <v>55</v>
      </c>
      <c r="AK7" s="24" t="s">
        <v>56</v>
      </c>
      <c r="AL7" s="3"/>
      <c r="AM7" s="10" t="s">
        <v>4</v>
      </c>
      <c r="AN7" s="10" t="s">
        <v>5</v>
      </c>
      <c r="AO7" s="10" t="s">
        <v>0</v>
      </c>
      <c r="AP7" s="24" t="s">
        <v>55</v>
      </c>
      <c r="AQ7" s="24" t="s">
        <v>56</v>
      </c>
      <c r="AR7" s="3"/>
      <c r="AS7" s="10" t="s">
        <v>4</v>
      </c>
      <c r="AT7" s="10" t="s">
        <v>5</v>
      </c>
      <c r="AU7" s="10" t="s">
        <v>0</v>
      </c>
      <c r="AV7" s="24" t="s">
        <v>55</v>
      </c>
      <c r="AW7" s="24" t="s">
        <v>56</v>
      </c>
      <c r="AX7" s="3"/>
      <c r="AY7" s="10" t="s">
        <v>4</v>
      </c>
      <c r="AZ7" s="10" t="s">
        <v>5</v>
      </c>
      <c r="BA7" s="10" t="s">
        <v>0</v>
      </c>
      <c r="BB7" s="24" t="s">
        <v>55</v>
      </c>
      <c r="BC7" s="24" t="s">
        <v>56</v>
      </c>
      <c r="BD7" s="3"/>
      <c r="BE7" s="10" t="s">
        <v>4</v>
      </c>
      <c r="BF7" s="10" t="s">
        <v>5</v>
      </c>
      <c r="BG7" s="10" t="s">
        <v>0</v>
      </c>
      <c r="BH7" s="24" t="s">
        <v>55</v>
      </c>
      <c r="BI7" s="24" t="s">
        <v>56</v>
      </c>
      <c r="BJ7" s="3"/>
      <c r="BK7" s="10" t="s">
        <v>4</v>
      </c>
      <c r="BL7" s="10" t="s">
        <v>5</v>
      </c>
      <c r="BM7" s="10" t="s">
        <v>0</v>
      </c>
      <c r="BN7" s="24" t="s">
        <v>55</v>
      </c>
      <c r="BO7" s="24" t="s">
        <v>56</v>
      </c>
      <c r="BP7" s="15"/>
      <c r="BQ7" s="10" t="s">
        <v>4</v>
      </c>
      <c r="BR7" s="10" t="s">
        <v>5</v>
      </c>
      <c r="BS7" s="10" t="s">
        <v>0</v>
      </c>
      <c r="BT7" s="24" t="s">
        <v>55</v>
      </c>
      <c r="BU7" s="24" t="s">
        <v>56</v>
      </c>
      <c r="BV7" s="3"/>
      <c r="BW7" s="10" t="s">
        <v>4</v>
      </c>
      <c r="BX7" s="10" t="s">
        <v>5</v>
      </c>
      <c r="BY7" s="10" t="s">
        <v>0</v>
      </c>
      <c r="BZ7" s="24" t="s">
        <v>55</v>
      </c>
      <c r="CA7" s="24" t="s">
        <v>56</v>
      </c>
      <c r="CB7" s="15"/>
      <c r="CC7" s="10" t="s">
        <v>4</v>
      </c>
      <c r="CD7" s="10" t="s">
        <v>5</v>
      </c>
      <c r="CE7" s="10" t="s">
        <v>0</v>
      </c>
      <c r="CF7" s="24" t="s">
        <v>55</v>
      </c>
      <c r="CG7" s="24" t="s">
        <v>56</v>
      </c>
      <c r="CH7" s="3"/>
      <c r="CI7" s="10" t="s">
        <v>4</v>
      </c>
      <c r="CJ7" s="10" t="s">
        <v>5</v>
      </c>
      <c r="CK7" s="10" t="s">
        <v>0</v>
      </c>
      <c r="CL7" s="24" t="s">
        <v>55</v>
      </c>
      <c r="CM7" s="24" t="s">
        <v>56</v>
      </c>
      <c r="CN7" s="3"/>
      <c r="CO7" s="10" t="s">
        <v>4</v>
      </c>
      <c r="CP7" s="10" t="s">
        <v>5</v>
      </c>
      <c r="CQ7" s="10" t="s">
        <v>0</v>
      </c>
      <c r="CR7" s="24" t="s">
        <v>55</v>
      </c>
      <c r="CS7" s="24" t="s">
        <v>56</v>
      </c>
      <c r="CT7" s="3"/>
      <c r="CU7" s="10" t="s">
        <v>4</v>
      </c>
      <c r="CV7" s="10" t="s">
        <v>5</v>
      </c>
      <c r="CW7" s="10" t="s">
        <v>0</v>
      </c>
      <c r="CX7" s="24" t="s">
        <v>55</v>
      </c>
      <c r="CY7" s="24" t="s">
        <v>56</v>
      </c>
      <c r="CZ7" s="3"/>
      <c r="DA7" s="10" t="s">
        <v>4</v>
      </c>
      <c r="DB7" s="10" t="s">
        <v>5</v>
      </c>
      <c r="DC7" s="10" t="s">
        <v>0</v>
      </c>
      <c r="DD7" s="24" t="s">
        <v>55</v>
      </c>
      <c r="DE7" s="24" t="s">
        <v>56</v>
      </c>
      <c r="DF7" s="15"/>
      <c r="DG7" s="10" t="s">
        <v>4</v>
      </c>
      <c r="DH7" s="10" t="s">
        <v>5</v>
      </c>
      <c r="DI7" s="10" t="s">
        <v>0</v>
      </c>
      <c r="DJ7" s="24" t="s">
        <v>55</v>
      </c>
      <c r="DK7" s="24" t="s">
        <v>56</v>
      </c>
      <c r="DL7" s="15"/>
      <c r="DM7" s="10" t="s">
        <v>4</v>
      </c>
      <c r="DN7" s="10" t="s">
        <v>5</v>
      </c>
      <c r="DO7" s="10" t="s">
        <v>0</v>
      </c>
      <c r="DP7" s="24" t="s">
        <v>55</v>
      </c>
      <c r="DQ7" s="24" t="s">
        <v>56</v>
      </c>
      <c r="DR7" s="15"/>
      <c r="DS7" s="10" t="s">
        <v>4</v>
      </c>
      <c r="DT7" s="10" t="s">
        <v>5</v>
      </c>
      <c r="DU7" s="10" t="s">
        <v>0</v>
      </c>
      <c r="DV7" s="24" t="s">
        <v>55</v>
      </c>
      <c r="DW7" s="24" t="s">
        <v>56</v>
      </c>
      <c r="DX7" s="15"/>
      <c r="DY7" s="10" t="s">
        <v>4</v>
      </c>
      <c r="DZ7" s="10" t="s">
        <v>5</v>
      </c>
      <c r="EA7" s="10" t="s">
        <v>0</v>
      </c>
      <c r="EB7" s="24" t="s">
        <v>55</v>
      </c>
      <c r="EC7" s="24" t="s">
        <v>56</v>
      </c>
      <c r="ED7" s="15"/>
      <c r="EE7" s="10" t="s">
        <v>4</v>
      </c>
      <c r="EF7" s="10" t="s">
        <v>5</v>
      </c>
      <c r="EG7" s="10" t="s">
        <v>0</v>
      </c>
      <c r="EH7" s="24" t="s">
        <v>55</v>
      </c>
      <c r="EI7" s="24" t="s">
        <v>56</v>
      </c>
      <c r="EJ7" s="15"/>
      <c r="EK7" s="10" t="s">
        <v>4</v>
      </c>
      <c r="EL7" s="10" t="s">
        <v>5</v>
      </c>
      <c r="EM7" s="10" t="s">
        <v>0</v>
      </c>
      <c r="EN7" s="24" t="s">
        <v>55</v>
      </c>
      <c r="EO7" s="24" t="s">
        <v>56</v>
      </c>
    </row>
    <row r="8" spans="1:149" ht="12">
      <c r="A8" s="2">
        <v>41183</v>
      </c>
      <c r="C8" s="51">
        <v>0</v>
      </c>
      <c r="D8" s="51">
        <v>23595.05804</v>
      </c>
      <c r="E8" s="51">
        <f aca="true" t="shared" si="0" ref="E8:E25">C8+D8</f>
        <v>23595.05804</v>
      </c>
      <c r="F8" s="51">
        <v>2489</v>
      </c>
      <c r="G8" s="51">
        <v>2134</v>
      </c>
      <c r="H8" s="51"/>
      <c r="I8" s="51">
        <v>0</v>
      </c>
      <c r="J8" s="51">
        <v>47808.356795</v>
      </c>
      <c r="K8" s="51">
        <f aca="true" t="shared" si="1" ref="K8:K25">I8+J8</f>
        <v>47808.356795</v>
      </c>
      <c r="L8" s="51">
        <v>5043</v>
      </c>
      <c r="M8" s="51">
        <v>4325</v>
      </c>
      <c r="N8" s="51"/>
      <c r="O8" s="51">
        <v>0</v>
      </c>
      <c r="P8" s="51">
        <v>1470.282415</v>
      </c>
      <c r="Q8" s="51">
        <f aca="true" t="shared" si="2" ref="Q8:Q25">O8+P8</f>
        <v>1470.282415</v>
      </c>
      <c r="R8" s="51">
        <v>155</v>
      </c>
      <c r="S8" s="51">
        <v>133</v>
      </c>
      <c r="T8" s="51"/>
      <c r="U8" s="51">
        <v>0</v>
      </c>
      <c r="V8" s="51">
        <v>12928.943870000001</v>
      </c>
      <c r="W8" s="51">
        <f aca="true" t="shared" si="3" ref="W8:W25">U8+V8</f>
        <v>12928.943870000001</v>
      </c>
      <c r="X8" s="51">
        <v>1364</v>
      </c>
      <c r="Y8" s="51">
        <v>1170</v>
      </c>
      <c r="Z8" s="51"/>
      <c r="AA8" s="51">
        <v>0</v>
      </c>
      <c r="AB8" s="51">
        <v>16679.133945</v>
      </c>
      <c r="AC8" s="51">
        <f aca="true" t="shared" si="4" ref="AC8:AC25">AA8+AB8</f>
        <v>16679.133945</v>
      </c>
      <c r="AD8" s="51">
        <v>1759</v>
      </c>
      <c r="AE8" s="51">
        <v>1509</v>
      </c>
      <c r="AF8" s="51"/>
      <c r="AG8" s="51">
        <v>0</v>
      </c>
      <c r="AH8" s="51">
        <v>827.816985</v>
      </c>
      <c r="AI8" s="51">
        <f aca="true" t="shared" si="5" ref="AI8:AI25">AG8+AH8</f>
        <v>827.816985</v>
      </c>
      <c r="AJ8" s="51">
        <v>87</v>
      </c>
      <c r="AK8" s="51">
        <v>75</v>
      </c>
      <c r="AL8" s="51"/>
      <c r="AM8" s="51">
        <v>0</v>
      </c>
      <c r="AN8" s="51">
        <v>3631.10843</v>
      </c>
      <c r="AO8" s="51">
        <f aca="true" t="shared" si="6" ref="AO8:AO25">AM8+AN8</f>
        <v>3631.10843</v>
      </c>
      <c r="AP8" s="51">
        <v>383</v>
      </c>
      <c r="AQ8" s="51">
        <v>328</v>
      </c>
      <c r="AR8" s="51"/>
      <c r="AS8" s="51">
        <v>0</v>
      </c>
      <c r="AT8" s="51">
        <v>5786.179915000001</v>
      </c>
      <c r="AU8" s="51">
        <f aca="true" t="shared" si="7" ref="AU8:AU25">AS8+AT8</f>
        <v>5786.179915000001</v>
      </c>
      <c r="AV8" s="51">
        <v>610</v>
      </c>
      <c r="AW8" s="51">
        <v>523</v>
      </c>
      <c r="AX8" s="51"/>
      <c r="AY8" s="51">
        <v>0</v>
      </c>
      <c r="AZ8" s="51">
        <v>17858.998225000003</v>
      </c>
      <c r="BA8" s="51">
        <f aca="true" t="shared" si="8" ref="BA8:BA25">AY8+AZ8</f>
        <v>17858.998225000003</v>
      </c>
      <c r="BB8" s="51">
        <v>1884</v>
      </c>
      <c r="BC8" s="51">
        <v>1616</v>
      </c>
      <c r="BD8" s="51"/>
      <c r="BE8" s="51">
        <v>0</v>
      </c>
      <c r="BF8" s="51">
        <v>1142.459835</v>
      </c>
      <c r="BG8" s="51">
        <f aca="true" t="shared" si="9" ref="BG8:BG25">BE8+BF8</f>
        <v>1142.459835</v>
      </c>
      <c r="BH8" s="51">
        <v>121</v>
      </c>
      <c r="BI8" s="51">
        <v>103</v>
      </c>
      <c r="BJ8" s="51"/>
      <c r="BK8" s="51">
        <v>0</v>
      </c>
      <c r="BL8" s="51">
        <v>231.759055</v>
      </c>
      <c r="BM8" s="51">
        <f aca="true" t="shared" si="10" ref="BM8:BM25">BK8+BL8</f>
        <v>231.759055</v>
      </c>
      <c r="BN8" s="51">
        <v>24</v>
      </c>
      <c r="BO8" s="51">
        <v>21</v>
      </c>
      <c r="BP8" s="51"/>
      <c r="BQ8" s="51">
        <v>0</v>
      </c>
      <c r="BR8" s="51">
        <v>65568.13578499999</v>
      </c>
      <c r="BS8" s="51">
        <f aca="true" t="shared" si="11" ref="BS8:BS25">BQ8+BR8</f>
        <v>65568.13578499999</v>
      </c>
      <c r="BT8" s="51">
        <v>6917</v>
      </c>
      <c r="BU8" s="51">
        <v>5931</v>
      </c>
      <c r="BV8" s="51"/>
      <c r="BW8" s="51">
        <v>0</v>
      </c>
      <c r="BX8" s="51">
        <v>2229.04504</v>
      </c>
      <c r="BY8" s="51">
        <f aca="true" t="shared" si="12" ref="BY8:BY25">BW8+BX8</f>
        <v>2229.04504</v>
      </c>
      <c r="BZ8" s="51">
        <v>235</v>
      </c>
      <c r="CA8" s="51">
        <v>202</v>
      </c>
      <c r="CB8" s="51"/>
      <c r="CC8" s="51">
        <v>0</v>
      </c>
      <c r="CD8" s="51">
        <v>9362.80594</v>
      </c>
      <c r="CE8" s="51">
        <f aca="true" t="shared" si="13" ref="CE8:CE25">CC8+CD8</f>
        <v>9362.80594</v>
      </c>
      <c r="CF8" s="51">
        <v>988</v>
      </c>
      <c r="CG8" s="51">
        <v>847</v>
      </c>
      <c r="CH8" s="51"/>
      <c r="CI8" s="51">
        <v>0</v>
      </c>
      <c r="CJ8" s="51">
        <v>5851.61449</v>
      </c>
      <c r="CK8" s="51">
        <f aca="true" t="shared" si="14" ref="CK8:CK25">CI8+CJ8</f>
        <v>5851.61449</v>
      </c>
      <c r="CL8" s="51">
        <v>617</v>
      </c>
      <c r="CM8" s="51">
        <v>529</v>
      </c>
      <c r="CN8" s="51"/>
      <c r="CO8" s="51">
        <v>0</v>
      </c>
      <c r="CP8" s="51">
        <v>1228.8706000000002</v>
      </c>
      <c r="CQ8" s="51">
        <f aca="true" t="shared" si="15" ref="CQ8:CQ25">CO8+CP8</f>
        <v>1228.8706000000002</v>
      </c>
      <c r="CR8" s="51">
        <v>130</v>
      </c>
      <c r="CS8" s="51">
        <v>111</v>
      </c>
      <c r="CT8" s="51"/>
      <c r="CU8" s="51">
        <v>0</v>
      </c>
      <c r="CV8" s="51">
        <v>7921.110545</v>
      </c>
      <c r="CW8" s="51">
        <f aca="true" t="shared" si="16" ref="CW8:CW25">CU8+CV8</f>
        <v>7921.110545</v>
      </c>
      <c r="CX8" s="51">
        <v>836</v>
      </c>
      <c r="CY8" s="51">
        <v>717</v>
      </c>
      <c r="CZ8" s="51"/>
      <c r="DA8" s="51">
        <v>0</v>
      </c>
      <c r="DB8" s="51">
        <v>8932.794045</v>
      </c>
      <c r="DC8" s="51">
        <f aca="true" t="shared" si="17" ref="DC8:DC25">DA8+DB8</f>
        <v>8932.794045</v>
      </c>
      <c r="DD8" s="51">
        <v>942</v>
      </c>
      <c r="DE8" s="51">
        <v>808</v>
      </c>
      <c r="DF8" s="51"/>
      <c r="DG8" s="51">
        <v>0</v>
      </c>
      <c r="DH8" s="51">
        <v>1479.007025</v>
      </c>
      <c r="DI8" s="51">
        <f aca="true" t="shared" si="18" ref="DI8:DI25">DG8+DH8</f>
        <v>1479.007025</v>
      </c>
      <c r="DJ8" s="51">
        <v>156</v>
      </c>
      <c r="DK8" s="51">
        <v>134</v>
      </c>
      <c r="DL8" s="51"/>
      <c r="DM8" s="51">
        <v>0</v>
      </c>
      <c r="DN8" s="51">
        <v>5861.08162</v>
      </c>
      <c r="DO8" s="51">
        <f aca="true" t="shared" si="19" ref="DO8:DO25">DM8+DN8</f>
        <v>5861.08162</v>
      </c>
      <c r="DP8" s="51">
        <v>618</v>
      </c>
      <c r="DQ8" s="51">
        <v>530</v>
      </c>
      <c r="DR8" s="51"/>
      <c r="DS8" s="51">
        <v>0</v>
      </c>
      <c r="DT8" s="51">
        <v>79.44963999999999</v>
      </c>
      <c r="DU8" s="51">
        <f aca="true" t="shared" si="20" ref="DU8:DU25">DS8+DT8</f>
        <v>79.44963999999999</v>
      </c>
      <c r="DV8" s="51">
        <v>8</v>
      </c>
      <c r="DW8" s="51">
        <v>7</v>
      </c>
      <c r="DX8" s="51"/>
      <c r="DY8" s="51">
        <v>0</v>
      </c>
      <c r="DZ8" s="51">
        <v>5571.962895</v>
      </c>
      <c r="EA8" s="51">
        <f aca="true" t="shared" si="21" ref="EA8:EA25">DY8+DZ8</f>
        <v>5571.962895</v>
      </c>
      <c r="EB8" s="51">
        <v>588</v>
      </c>
      <c r="EC8" s="51">
        <v>504</v>
      </c>
      <c r="ED8" s="51"/>
      <c r="EE8" s="51">
        <v>0</v>
      </c>
      <c r="EF8" s="51">
        <v>2384.97424</v>
      </c>
      <c r="EG8" s="51">
        <f aca="true" t="shared" si="22" ref="EG8:EG25">EE8+EF8</f>
        <v>2384.97424</v>
      </c>
      <c r="EH8" s="51">
        <v>252</v>
      </c>
      <c r="EI8" s="51">
        <v>216</v>
      </c>
      <c r="EJ8" s="51"/>
      <c r="EK8" s="51">
        <v>0</v>
      </c>
      <c r="EL8" s="51">
        <v>4570.117785</v>
      </c>
      <c r="EM8" s="51">
        <f aca="true" t="shared" si="23" ref="EM8:EM25">EK8+EL8</f>
        <v>4570.117785</v>
      </c>
      <c r="EN8" s="51">
        <v>482</v>
      </c>
      <c r="EO8" s="51">
        <v>413</v>
      </c>
      <c r="EP8" s="51"/>
      <c r="EQ8" s="51"/>
      <c r="ER8" s="51"/>
      <c r="ES8" s="51"/>
    </row>
    <row r="9" spans="1:149" ht="12">
      <c r="A9" s="2">
        <v>41365</v>
      </c>
      <c r="C9" s="51">
        <v>116303.81999999999</v>
      </c>
      <c r="D9" s="51">
        <v>23595.05804</v>
      </c>
      <c r="E9" s="51">
        <f t="shared" si="0"/>
        <v>139898.87803999998</v>
      </c>
      <c r="F9" s="51">
        <v>2489</v>
      </c>
      <c r="G9" s="51">
        <v>2134</v>
      </c>
      <c r="H9" s="51"/>
      <c r="I9" s="51">
        <v>235655.04750000002</v>
      </c>
      <c r="J9" s="51">
        <v>47808.356795</v>
      </c>
      <c r="K9" s="51">
        <f t="shared" si="1"/>
        <v>283463.404295</v>
      </c>
      <c r="L9" s="51">
        <v>5043</v>
      </c>
      <c r="M9" s="51">
        <v>4325</v>
      </c>
      <c r="N9" s="51"/>
      <c r="O9" s="51">
        <v>7247.2575</v>
      </c>
      <c r="P9" s="51">
        <v>1470.282415</v>
      </c>
      <c r="Q9" s="51">
        <f t="shared" si="2"/>
        <v>8717.539915</v>
      </c>
      <c r="R9" s="51">
        <v>155</v>
      </c>
      <c r="S9" s="51">
        <v>133</v>
      </c>
      <c r="T9" s="51"/>
      <c r="U9" s="51">
        <v>63728.83500000001</v>
      </c>
      <c r="V9" s="51">
        <v>12928.943870000001</v>
      </c>
      <c r="W9" s="51">
        <f t="shared" si="3"/>
        <v>76657.77887000001</v>
      </c>
      <c r="X9" s="51">
        <v>1364</v>
      </c>
      <c r="Y9" s="51">
        <v>1170</v>
      </c>
      <c r="Z9" s="51"/>
      <c r="AA9" s="51">
        <v>82214.12250000001</v>
      </c>
      <c r="AB9" s="51">
        <v>16679.133945</v>
      </c>
      <c r="AC9" s="51">
        <f t="shared" si="4"/>
        <v>98893.256445</v>
      </c>
      <c r="AD9" s="51">
        <v>1759</v>
      </c>
      <c r="AE9" s="51">
        <v>1509</v>
      </c>
      <c r="AF9" s="51"/>
      <c r="AG9" s="51">
        <v>4080.4425</v>
      </c>
      <c r="AH9" s="51">
        <v>827.816985</v>
      </c>
      <c r="AI9" s="51">
        <f t="shared" si="5"/>
        <v>4908.2594850000005</v>
      </c>
      <c r="AJ9" s="51">
        <v>87</v>
      </c>
      <c r="AK9" s="51">
        <v>75</v>
      </c>
      <c r="AL9" s="51"/>
      <c r="AM9" s="51">
        <v>17898.315000000002</v>
      </c>
      <c r="AN9" s="51">
        <v>3631.10843</v>
      </c>
      <c r="AO9" s="51">
        <f t="shared" si="6"/>
        <v>21529.423430000003</v>
      </c>
      <c r="AP9" s="51">
        <v>383</v>
      </c>
      <c r="AQ9" s="51">
        <v>328</v>
      </c>
      <c r="AR9" s="51"/>
      <c r="AS9" s="51">
        <v>28521.0075</v>
      </c>
      <c r="AT9" s="51">
        <v>5786.179915000001</v>
      </c>
      <c r="AU9" s="51">
        <f t="shared" si="7"/>
        <v>34307.187415</v>
      </c>
      <c r="AV9" s="51">
        <v>610</v>
      </c>
      <c r="AW9" s="51">
        <v>523</v>
      </c>
      <c r="AX9" s="51"/>
      <c r="AY9" s="51">
        <v>88029.8625</v>
      </c>
      <c r="AZ9" s="51">
        <v>17858.998225000003</v>
      </c>
      <c r="BA9" s="51">
        <f t="shared" si="8"/>
        <v>105888.860725</v>
      </c>
      <c r="BB9" s="51">
        <v>1884</v>
      </c>
      <c r="BC9" s="51">
        <v>1616</v>
      </c>
      <c r="BD9" s="51"/>
      <c r="BE9" s="51">
        <v>5631.3675</v>
      </c>
      <c r="BF9" s="51">
        <v>1142.459835</v>
      </c>
      <c r="BG9" s="51">
        <f t="shared" si="9"/>
        <v>6773.827335</v>
      </c>
      <c r="BH9" s="51">
        <v>121</v>
      </c>
      <c r="BI9" s="51">
        <v>103</v>
      </c>
      <c r="BJ9" s="51"/>
      <c r="BK9" s="51">
        <v>1142.3775</v>
      </c>
      <c r="BL9" s="51">
        <v>231.759055</v>
      </c>
      <c r="BM9" s="51">
        <f t="shared" si="10"/>
        <v>1374.136555</v>
      </c>
      <c r="BN9" s="51">
        <v>24</v>
      </c>
      <c r="BO9" s="51">
        <v>21</v>
      </c>
      <c r="BP9" s="51"/>
      <c r="BQ9" s="51">
        <v>323195.84249999997</v>
      </c>
      <c r="BR9" s="51">
        <v>65568.13578499999</v>
      </c>
      <c r="BS9" s="51">
        <f t="shared" si="11"/>
        <v>388763.97828499996</v>
      </c>
      <c r="BT9" s="51">
        <v>6917</v>
      </c>
      <c r="BU9" s="51">
        <v>5931</v>
      </c>
      <c r="BV9" s="51"/>
      <c r="BW9" s="51">
        <v>10987.32</v>
      </c>
      <c r="BX9" s="51">
        <v>2229.04504</v>
      </c>
      <c r="BY9" s="51">
        <f t="shared" si="12"/>
        <v>13216.36504</v>
      </c>
      <c r="BZ9" s="51">
        <v>235</v>
      </c>
      <c r="CA9" s="51">
        <v>202</v>
      </c>
      <c r="CB9" s="51"/>
      <c r="CC9" s="51">
        <v>46150.770000000004</v>
      </c>
      <c r="CD9" s="51">
        <v>9362.80594</v>
      </c>
      <c r="CE9" s="51">
        <f t="shared" si="13"/>
        <v>55513.57594</v>
      </c>
      <c r="CF9" s="51">
        <v>988</v>
      </c>
      <c r="CG9" s="51">
        <v>847</v>
      </c>
      <c r="CH9" s="51"/>
      <c r="CI9" s="51">
        <v>28843.545</v>
      </c>
      <c r="CJ9" s="51">
        <v>5851.61449</v>
      </c>
      <c r="CK9" s="51">
        <f t="shared" si="14"/>
        <v>34695.15949</v>
      </c>
      <c r="CL9" s="51">
        <v>617</v>
      </c>
      <c r="CM9" s="51">
        <v>529</v>
      </c>
      <c r="CN9" s="51"/>
      <c r="CO9" s="51">
        <v>6057.3</v>
      </c>
      <c r="CP9" s="51">
        <v>1228.8706000000002</v>
      </c>
      <c r="CQ9" s="51">
        <f t="shared" si="15"/>
        <v>7286.1706</v>
      </c>
      <c r="CR9" s="51">
        <v>130</v>
      </c>
      <c r="CS9" s="51">
        <v>111</v>
      </c>
      <c r="CT9" s="51"/>
      <c r="CU9" s="51">
        <v>39044.4225</v>
      </c>
      <c r="CV9" s="51">
        <v>7921.110545</v>
      </c>
      <c r="CW9" s="51">
        <f t="shared" si="16"/>
        <v>46965.533045000004</v>
      </c>
      <c r="CX9" s="51">
        <v>836</v>
      </c>
      <c r="CY9" s="51">
        <v>717</v>
      </c>
      <c r="CZ9" s="51"/>
      <c r="DA9" s="51">
        <v>44031.1725</v>
      </c>
      <c r="DB9" s="51">
        <v>8932.794045</v>
      </c>
      <c r="DC9" s="51">
        <f t="shared" si="17"/>
        <v>52963.966545</v>
      </c>
      <c r="DD9" s="51">
        <v>942</v>
      </c>
      <c r="DE9" s="51">
        <v>808</v>
      </c>
      <c r="DF9" s="51"/>
      <c r="DG9" s="51">
        <v>7290.262500000001</v>
      </c>
      <c r="DH9" s="51">
        <v>1479.007025</v>
      </c>
      <c r="DI9" s="51">
        <f t="shared" si="18"/>
        <v>8769.269525000002</v>
      </c>
      <c r="DJ9" s="51">
        <v>156</v>
      </c>
      <c r="DK9" s="51">
        <v>134</v>
      </c>
      <c r="DL9" s="51"/>
      <c r="DM9" s="51">
        <v>28890.21</v>
      </c>
      <c r="DN9" s="51">
        <v>5861.08162</v>
      </c>
      <c r="DO9" s="51">
        <f t="shared" si="19"/>
        <v>34751.291619999996</v>
      </c>
      <c r="DP9" s="51">
        <v>618</v>
      </c>
      <c r="DQ9" s="51">
        <v>530</v>
      </c>
      <c r="DR9" s="51"/>
      <c r="DS9" s="51">
        <v>391.61999999999995</v>
      </c>
      <c r="DT9" s="51">
        <v>79.44963999999999</v>
      </c>
      <c r="DU9" s="51">
        <f t="shared" si="20"/>
        <v>471.06963999999994</v>
      </c>
      <c r="DV9" s="51">
        <v>8</v>
      </c>
      <c r="DW9" s="51">
        <v>7</v>
      </c>
      <c r="DX9" s="51"/>
      <c r="DY9" s="51">
        <v>27465.0975</v>
      </c>
      <c r="DZ9" s="51">
        <v>5571.962895</v>
      </c>
      <c r="EA9" s="51">
        <f t="shared" si="21"/>
        <v>33037.060395</v>
      </c>
      <c r="EB9" s="51">
        <v>588</v>
      </c>
      <c r="EC9" s="51">
        <v>504</v>
      </c>
      <c r="ED9" s="51"/>
      <c r="EE9" s="51">
        <v>11755.92</v>
      </c>
      <c r="EF9" s="51">
        <v>2384.97424</v>
      </c>
      <c r="EG9" s="51">
        <f t="shared" si="22"/>
        <v>14140.89424</v>
      </c>
      <c r="EH9" s="51">
        <v>252</v>
      </c>
      <c r="EI9" s="51">
        <v>216</v>
      </c>
      <c r="EJ9" s="51"/>
      <c r="EK9" s="51">
        <v>22526.842500000002</v>
      </c>
      <c r="EL9" s="51">
        <v>4570.117785</v>
      </c>
      <c r="EM9" s="51">
        <f t="shared" si="23"/>
        <v>27096.960285</v>
      </c>
      <c r="EN9" s="51">
        <v>482</v>
      </c>
      <c r="EO9" s="51">
        <v>413</v>
      </c>
      <c r="EP9" s="51"/>
      <c r="EQ9" s="51"/>
      <c r="ER9" s="51"/>
      <c r="ES9" s="51"/>
    </row>
    <row r="10" spans="1:149" ht="12">
      <c r="A10" s="2">
        <v>41548</v>
      </c>
      <c r="C10" s="51">
        <v>0</v>
      </c>
      <c r="D10" s="51">
        <v>20687.46254</v>
      </c>
      <c r="E10" s="51">
        <f t="shared" si="0"/>
        <v>20687.46254</v>
      </c>
      <c r="F10" s="51">
        <v>2489</v>
      </c>
      <c r="G10" s="51">
        <v>2134</v>
      </c>
      <c r="H10" s="51"/>
      <c r="I10" s="51">
        <v>0</v>
      </c>
      <c r="J10" s="51">
        <v>41916.9806075</v>
      </c>
      <c r="K10" s="51">
        <f t="shared" si="1"/>
        <v>41916.9806075</v>
      </c>
      <c r="L10" s="51">
        <v>5043</v>
      </c>
      <c r="M10" s="51">
        <v>4325</v>
      </c>
      <c r="N10" s="51"/>
      <c r="O10" s="51">
        <v>0</v>
      </c>
      <c r="P10" s="51">
        <v>1289.1009775</v>
      </c>
      <c r="Q10" s="51">
        <f t="shared" si="2"/>
        <v>1289.1009775</v>
      </c>
      <c r="R10" s="51">
        <v>155</v>
      </c>
      <c r="S10" s="51">
        <v>133</v>
      </c>
      <c r="T10" s="51"/>
      <c r="U10" s="51">
        <v>0</v>
      </c>
      <c r="V10" s="51">
        <v>11335.722995</v>
      </c>
      <c r="W10" s="51">
        <f t="shared" si="3"/>
        <v>11335.722995</v>
      </c>
      <c r="X10" s="51">
        <v>1364</v>
      </c>
      <c r="Y10" s="51">
        <v>1170</v>
      </c>
      <c r="Z10" s="51"/>
      <c r="AA10" s="51">
        <v>0</v>
      </c>
      <c r="AB10" s="51">
        <v>14623.780882500001</v>
      </c>
      <c r="AC10" s="51">
        <f t="shared" si="4"/>
        <v>14623.780882500001</v>
      </c>
      <c r="AD10" s="51">
        <v>1759</v>
      </c>
      <c r="AE10" s="51">
        <v>1509</v>
      </c>
      <c r="AF10" s="51"/>
      <c r="AG10" s="51">
        <v>0</v>
      </c>
      <c r="AH10" s="51">
        <v>725.8059225000001</v>
      </c>
      <c r="AI10" s="51">
        <f t="shared" si="5"/>
        <v>725.8059225000001</v>
      </c>
      <c r="AJ10" s="51">
        <v>87</v>
      </c>
      <c r="AK10" s="51">
        <v>75</v>
      </c>
      <c r="AL10" s="51"/>
      <c r="AM10" s="51">
        <v>0</v>
      </c>
      <c r="AN10" s="51">
        <v>3183.650555</v>
      </c>
      <c r="AO10" s="51">
        <f t="shared" si="6"/>
        <v>3183.650555</v>
      </c>
      <c r="AP10" s="51">
        <v>383</v>
      </c>
      <c r="AQ10" s="51">
        <v>328</v>
      </c>
      <c r="AR10" s="51"/>
      <c r="AS10" s="51">
        <v>0</v>
      </c>
      <c r="AT10" s="51">
        <v>5073.1547275</v>
      </c>
      <c r="AU10" s="51">
        <f t="shared" si="7"/>
        <v>5073.1547275</v>
      </c>
      <c r="AV10" s="51">
        <v>610</v>
      </c>
      <c r="AW10" s="51">
        <v>523</v>
      </c>
      <c r="AX10" s="51"/>
      <c r="AY10" s="51">
        <v>0</v>
      </c>
      <c r="AZ10" s="51">
        <v>15658.2516625</v>
      </c>
      <c r="BA10" s="51">
        <f t="shared" si="8"/>
        <v>15658.2516625</v>
      </c>
      <c r="BB10" s="51">
        <v>1884</v>
      </c>
      <c r="BC10" s="51">
        <v>1616</v>
      </c>
      <c r="BD10" s="51"/>
      <c r="BE10" s="51">
        <v>0</v>
      </c>
      <c r="BF10" s="51">
        <v>1001.6756475000001</v>
      </c>
      <c r="BG10" s="51">
        <f t="shared" si="9"/>
        <v>1001.6756475000001</v>
      </c>
      <c r="BH10" s="51">
        <v>121</v>
      </c>
      <c r="BI10" s="51">
        <v>103</v>
      </c>
      <c r="BJ10" s="51"/>
      <c r="BK10" s="51">
        <v>0</v>
      </c>
      <c r="BL10" s="51">
        <v>203.1996175</v>
      </c>
      <c r="BM10" s="51">
        <f t="shared" si="10"/>
        <v>203.1996175</v>
      </c>
      <c r="BN10" s="51">
        <v>24</v>
      </c>
      <c r="BO10" s="51">
        <v>21</v>
      </c>
      <c r="BP10" s="51"/>
      <c r="BQ10" s="51">
        <v>0</v>
      </c>
      <c r="BR10" s="51">
        <v>57488.239722499995</v>
      </c>
      <c r="BS10" s="51">
        <f t="shared" si="11"/>
        <v>57488.239722499995</v>
      </c>
      <c r="BT10" s="51">
        <v>6917</v>
      </c>
      <c r="BU10" s="51">
        <v>5931</v>
      </c>
      <c r="BV10" s="51"/>
      <c r="BW10" s="51">
        <v>0</v>
      </c>
      <c r="BX10" s="51">
        <v>1954.3620399999998</v>
      </c>
      <c r="BY10" s="51">
        <f t="shared" si="12"/>
        <v>1954.3620399999998</v>
      </c>
      <c r="BZ10" s="51">
        <v>235</v>
      </c>
      <c r="CA10" s="51">
        <v>202</v>
      </c>
      <c r="CB10" s="51"/>
      <c r="CC10" s="51">
        <v>0</v>
      </c>
      <c r="CD10" s="51">
        <v>8209.03669</v>
      </c>
      <c r="CE10" s="51">
        <f t="shared" si="13"/>
        <v>8209.03669</v>
      </c>
      <c r="CF10" s="51">
        <v>988</v>
      </c>
      <c r="CG10" s="51">
        <v>847</v>
      </c>
      <c r="CH10" s="51"/>
      <c r="CI10" s="51">
        <v>0</v>
      </c>
      <c r="CJ10" s="51">
        <v>5130.525865</v>
      </c>
      <c r="CK10" s="51">
        <f t="shared" si="14"/>
        <v>5130.525865</v>
      </c>
      <c r="CL10" s="51">
        <v>617</v>
      </c>
      <c r="CM10" s="51">
        <v>529</v>
      </c>
      <c r="CN10" s="51"/>
      <c r="CO10" s="51">
        <v>0</v>
      </c>
      <c r="CP10" s="51">
        <v>1077.4381</v>
      </c>
      <c r="CQ10" s="51">
        <f t="shared" si="15"/>
        <v>1077.4381</v>
      </c>
      <c r="CR10" s="51">
        <v>130</v>
      </c>
      <c r="CS10" s="51">
        <v>111</v>
      </c>
      <c r="CT10" s="51"/>
      <c r="CU10" s="51">
        <v>0</v>
      </c>
      <c r="CV10" s="51">
        <v>6944.9999824999995</v>
      </c>
      <c r="CW10" s="51">
        <f t="shared" si="16"/>
        <v>6944.9999824999995</v>
      </c>
      <c r="CX10" s="51">
        <v>836</v>
      </c>
      <c r="CY10" s="51">
        <v>717</v>
      </c>
      <c r="CZ10" s="51"/>
      <c r="DA10" s="51">
        <v>0</v>
      </c>
      <c r="DB10" s="51">
        <v>7832.014732500001</v>
      </c>
      <c r="DC10" s="51">
        <f t="shared" si="17"/>
        <v>7832.014732500001</v>
      </c>
      <c r="DD10" s="51">
        <v>942</v>
      </c>
      <c r="DE10" s="51">
        <v>808</v>
      </c>
      <c r="DF10" s="51"/>
      <c r="DG10" s="51">
        <v>0</v>
      </c>
      <c r="DH10" s="51">
        <v>1296.7504625000001</v>
      </c>
      <c r="DI10" s="51">
        <f t="shared" si="18"/>
        <v>1296.7504625000001</v>
      </c>
      <c r="DJ10" s="51">
        <v>156</v>
      </c>
      <c r="DK10" s="51">
        <v>134</v>
      </c>
      <c r="DL10" s="51"/>
      <c r="DM10" s="51">
        <v>0</v>
      </c>
      <c r="DN10" s="51">
        <v>5138.82637</v>
      </c>
      <c r="DO10" s="51">
        <f t="shared" si="19"/>
        <v>5138.82637</v>
      </c>
      <c r="DP10" s="51">
        <v>618</v>
      </c>
      <c r="DQ10" s="51">
        <v>530</v>
      </c>
      <c r="DR10" s="51"/>
      <c r="DS10" s="51">
        <v>0</v>
      </c>
      <c r="DT10" s="51">
        <v>69.65914</v>
      </c>
      <c r="DU10" s="51">
        <f t="shared" si="20"/>
        <v>69.65914</v>
      </c>
      <c r="DV10" s="51">
        <v>8</v>
      </c>
      <c r="DW10" s="51">
        <v>7</v>
      </c>
      <c r="DX10" s="51"/>
      <c r="DY10" s="51">
        <v>0</v>
      </c>
      <c r="DZ10" s="51">
        <v>4885.335457499999</v>
      </c>
      <c r="EA10" s="51">
        <f t="shared" si="21"/>
        <v>4885.335457499999</v>
      </c>
      <c r="EB10" s="51">
        <v>588</v>
      </c>
      <c r="EC10" s="51">
        <v>504</v>
      </c>
      <c r="ED10" s="51"/>
      <c r="EE10" s="51">
        <v>0</v>
      </c>
      <c r="EF10" s="51">
        <v>2091.07624</v>
      </c>
      <c r="EG10" s="51">
        <f t="shared" si="22"/>
        <v>2091.07624</v>
      </c>
      <c r="EH10" s="51">
        <v>252</v>
      </c>
      <c r="EI10" s="51">
        <v>216</v>
      </c>
      <c r="EJ10" s="51"/>
      <c r="EK10" s="51">
        <v>0</v>
      </c>
      <c r="EL10" s="51">
        <v>4006.9467225000003</v>
      </c>
      <c r="EM10" s="51">
        <f t="shared" si="23"/>
        <v>4006.9467225000003</v>
      </c>
      <c r="EN10" s="51">
        <v>482</v>
      </c>
      <c r="EO10" s="51">
        <v>413</v>
      </c>
      <c r="EP10" s="51"/>
      <c r="EQ10" s="51"/>
      <c r="ER10" s="51"/>
      <c r="ES10" s="51"/>
    </row>
    <row r="11" spans="1:149" ht="12">
      <c r="A11" s="2">
        <v>41730</v>
      </c>
      <c r="C11" s="51">
        <v>122150.788</v>
      </c>
      <c r="D11" s="51">
        <v>20687.46254</v>
      </c>
      <c r="E11" s="51">
        <f t="shared" si="0"/>
        <v>142838.25054</v>
      </c>
      <c r="F11" s="51">
        <v>2489</v>
      </c>
      <c r="G11" s="51">
        <v>2134</v>
      </c>
      <c r="H11" s="51"/>
      <c r="I11" s="51">
        <v>247502.1865</v>
      </c>
      <c r="J11" s="51">
        <v>41916.9806075</v>
      </c>
      <c r="K11" s="51">
        <f t="shared" si="1"/>
        <v>289419.1671075</v>
      </c>
      <c r="L11" s="51">
        <v>5043</v>
      </c>
      <c r="M11" s="51">
        <v>4325</v>
      </c>
      <c r="N11" s="51"/>
      <c r="O11" s="51">
        <v>7611.6005</v>
      </c>
      <c r="P11" s="51">
        <v>1289.1009775</v>
      </c>
      <c r="Q11" s="51">
        <f t="shared" si="2"/>
        <v>8900.701477499999</v>
      </c>
      <c r="R11" s="51">
        <v>155</v>
      </c>
      <c r="S11" s="51">
        <v>133</v>
      </c>
      <c r="T11" s="51"/>
      <c r="U11" s="51">
        <v>66932.689</v>
      </c>
      <c r="V11" s="51">
        <v>11335.722995</v>
      </c>
      <c r="W11" s="51">
        <f t="shared" si="3"/>
        <v>78268.411995</v>
      </c>
      <c r="X11" s="51">
        <v>1364</v>
      </c>
      <c r="Y11" s="51">
        <v>1170</v>
      </c>
      <c r="Z11" s="51"/>
      <c r="AA11" s="51">
        <v>86347.2915</v>
      </c>
      <c r="AB11" s="51">
        <v>14623.780882500001</v>
      </c>
      <c r="AC11" s="51">
        <f t="shared" si="4"/>
        <v>100971.0723825</v>
      </c>
      <c r="AD11" s="51">
        <v>1759</v>
      </c>
      <c r="AE11" s="51">
        <v>1509</v>
      </c>
      <c r="AF11" s="51"/>
      <c r="AG11" s="51">
        <v>4285.5795</v>
      </c>
      <c r="AH11" s="51">
        <v>725.8059225000001</v>
      </c>
      <c r="AI11" s="51">
        <f t="shared" si="5"/>
        <v>5011.3854225</v>
      </c>
      <c r="AJ11" s="51">
        <v>87</v>
      </c>
      <c r="AK11" s="51">
        <v>75</v>
      </c>
      <c r="AL11" s="51"/>
      <c r="AM11" s="51">
        <v>18798.121000000003</v>
      </c>
      <c r="AN11" s="51">
        <v>3183.650555</v>
      </c>
      <c r="AO11" s="51">
        <f t="shared" si="6"/>
        <v>21981.771555000003</v>
      </c>
      <c r="AP11" s="51">
        <v>383</v>
      </c>
      <c r="AQ11" s="51">
        <v>328</v>
      </c>
      <c r="AR11" s="51"/>
      <c r="AS11" s="51">
        <v>29954.8505</v>
      </c>
      <c r="AT11" s="51">
        <v>5073.1547275</v>
      </c>
      <c r="AU11" s="51">
        <f t="shared" si="7"/>
        <v>35028.0052275</v>
      </c>
      <c r="AV11" s="51">
        <v>610</v>
      </c>
      <c r="AW11" s="51">
        <v>523</v>
      </c>
      <c r="AX11" s="51"/>
      <c r="AY11" s="51">
        <v>92455.4075</v>
      </c>
      <c r="AZ11" s="51">
        <v>15658.2516625</v>
      </c>
      <c r="BA11" s="51">
        <f t="shared" si="8"/>
        <v>108113.6591625</v>
      </c>
      <c r="BB11" s="51">
        <v>1884</v>
      </c>
      <c r="BC11" s="51">
        <v>1616</v>
      </c>
      <c r="BD11" s="51"/>
      <c r="BE11" s="51">
        <v>5914.4745</v>
      </c>
      <c r="BF11" s="51">
        <v>1001.6756475000001</v>
      </c>
      <c r="BG11" s="51">
        <f t="shared" si="9"/>
        <v>6916.1501475000005</v>
      </c>
      <c r="BH11" s="51">
        <v>121</v>
      </c>
      <c r="BI11" s="51">
        <v>103</v>
      </c>
      <c r="BJ11" s="51"/>
      <c r="BK11" s="51">
        <v>1199.8085</v>
      </c>
      <c r="BL11" s="51">
        <v>203.1996175</v>
      </c>
      <c r="BM11" s="51">
        <f t="shared" si="10"/>
        <v>1403.0081175</v>
      </c>
      <c r="BN11" s="51">
        <v>24</v>
      </c>
      <c r="BO11" s="51">
        <v>21</v>
      </c>
      <c r="BP11" s="51"/>
      <c r="BQ11" s="51">
        <v>339443.9395</v>
      </c>
      <c r="BR11" s="51">
        <v>57488.239722499995</v>
      </c>
      <c r="BS11" s="51">
        <f t="shared" si="11"/>
        <v>396932.17922249995</v>
      </c>
      <c r="BT11" s="51">
        <v>6917</v>
      </c>
      <c r="BU11" s="51">
        <v>5931</v>
      </c>
      <c r="BV11" s="51"/>
      <c r="BW11" s="51">
        <v>11539.687999999998</v>
      </c>
      <c r="BX11" s="51">
        <v>1954.3620399999998</v>
      </c>
      <c r="BY11" s="51">
        <f t="shared" si="12"/>
        <v>13494.050039999998</v>
      </c>
      <c r="BZ11" s="51">
        <v>235</v>
      </c>
      <c r="CA11" s="51">
        <v>202</v>
      </c>
      <c r="CB11" s="51"/>
      <c r="CC11" s="51">
        <v>48470.918000000005</v>
      </c>
      <c r="CD11" s="51">
        <v>8209.03669</v>
      </c>
      <c r="CE11" s="51">
        <f t="shared" si="13"/>
        <v>56679.954690000006</v>
      </c>
      <c r="CF11" s="51">
        <v>988</v>
      </c>
      <c r="CG11" s="51">
        <v>847</v>
      </c>
      <c r="CH11" s="51"/>
      <c r="CI11" s="51">
        <v>30293.603</v>
      </c>
      <c r="CJ11" s="51">
        <v>5130.525865</v>
      </c>
      <c r="CK11" s="51">
        <f t="shared" si="14"/>
        <v>35424.128865</v>
      </c>
      <c r="CL11" s="51">
        <v>617</v>
      </c>
      <c r="CM11" s="51">
        <v>529</v>
      </c>
      <c r="CN11" s="51"/>
      <c r="CO11" s="51">
        <v>6361.820000000001</v>
      </c>
      <c r="CP11" s="51">
        <v>1077.4381</v>
      </c>
      <c r="CQ11" s="51">
        <f t="shared" si="15"/>
        <v>7439.258100000001</v>
      </c>
      <c r="CR11" s="51">
        <v>130</v>
      </c>
      <c r="CS11" s="51">
        <v>111</v>
      </c>
      <c r="CT11" s="51"/>
      <c r="CU11" s="51">
        <v>41007.311499999996</v>
      </c>
      <c r="CV11" s="51">
        <v>6944.9999824999995</v>
      </c>
      <c r="CW11" s="51">
        <f t="shared" si="16"/>
        <v>47952.311482499994</v>
      </c>
      <c r="CX11" s="51">
        <v>836</v>
      </c>
      <c r="CY11" s="51">
        <v>717</v>
      </c>
      <c r="CZ11" s="51"/>
      <c r="DA11" s="51">
        <v>46244.7615</v>
      </c>
      <c r="DB11" s="51">
        <v>7832.014732500001</v>
      </c>
      <c r="DC11" s="51">
        <f t="shared" si="17"/>
        <v>54076.7762325</v>
      </c>
      <c r="DD11" s="51">
        <v>942</v>
      </c>
      <c r="DE11" s="51">
        <v>808</v>
      </c>
      <c r="DF11" s="51"/>
      <c r="DG11" s="51">
        <v>7656.767500000001</v>
      </c>
      <c r="DH11" s="51">
        <v>1296.7504625000001</v>
      </c>
      <c r="DI11" s="51">
        <f t="shared" si="18"/>
        <v>8953.517962500002</v>
      </c>
      <c r="DJ11" s="51">
        <v>156</v>
      </c>
      <c r="DK11" s="51">
        <v>134</v>
      </c>
      <c r="DL11" s="51"/>
      <c r="DM11" s="51">
        <v>30342.613999999998</v>
      </c>
      <c r="DN11" s="51">
        <v>5138.82637</v>
      </c>
      <c r="DO11" s="51">
        <f t="shared" si="19"/>
        <v>35481.44037</v>
      </c>
      <c r="DP11" s="51">
        <v>618</v>
      </c>
      <c r="DQ11" s="51">
        <v>530</v>
      </c>
      <c r="DR11" s="51"/>
      <c r="DS11" s="51">
        <v>411.308</v>
      </c>
      <c r="DT11" s="51">
        <v>69.65914</v>
      </c>
      <c r="DU11" s="51">
        <f t="shared" si="20"/>
        <v>480.96714</v>
      </c>
      <c r="DV11" s="51">
        <v>8</v>
      </c>
      <c r="DW11" s="51">
        <v>7</v>
      </c>
      <c r="DX11" s="51"/>
      <c r="DY11" s="51">
        <v>28845.856499999998</v>
      </c>
      <c r="DZ11" s="51">
        <v>4885.335457499999</v>
      </c>
      <c r="EA11" s="51">
        <f t="shared" si="21"/>
        <v>33731.1919575</v>
      </c>
      <c r="EB11" s="51">
        <v>588</v>
      </c>
      <c r="EC11" s="51">
        <v>504</v>
      </c>
      <c r="ED11" s="51"/>
      <c r="EE11" s="51">
        <v>12346.928</v>
      </c>
      <c r="EF11" s="51">
        <v>2091.07624</v>
      </c>
      <c r="EG11" s="51">
        <f t="shared" si="22"/>
        <v>14438.00424</v>
      </c>
      <c r="EH11" s="51">
        <v>252</v>
      </c>
      <c r="EI11" s="51">
        <v>216</v>
      </c>
      <c r="EJ11" s="51"/>
      <c r="EK11" s="51">
        <v>23659.339500000002</v>
      </c>
      <c r="EL11" s="51">
        <v>4006.9467225000003</v>
      </c>
      <c r="EM11" s="51">
        <f t="shared" si="23"/>
        <v>27666.286222500003</v>
      </c>
      <c r="EN11" s="51">
        <v>482</v>
      </c>
      <c r="EO11" s="51">
        <v>413</v>
      </c>
      <c r="EP11" s="51"/>
      <c r="EQ11" s="51"/>
      <c r="ER11" s="51"/>
      <c r="ES11" s="51"/>
    </row>
    <row r="12" spans="1:149" ht="12">
      <c r="A12" s="2">
        <v>41913</v>
      </c>
      <c r="C12" s="51">
        <v>0</v>
      </c>
      <c r="D12" s="51">
        <v>17633.69284</v>
      </c>
      <c r="E12" s="51">
        <f t="shared" si="0"/>
        <v>17633.69284</v>
      </c>
      <c r="F12" s="51">
        <v>2489</v>
      </c>
      <c r="G12" s="51">
        <v>2134</v>
      </c>
      <c r="H12" s="51"/>
      <c r="I12" s="51">
        <v>0</v>
      </c>
      <c r="J12" s="51">
        <v>35729.425945</v>
      </c>
      <c r="K12" s="51">
        <f t="shared" si="1"/>
        <v>35729.425945</v>
      </c>
      <c r="L12" s="51">
        <v>5043</v>
      </c>
      <c r="M12" s="51">
        <v>4325</v>
      </c>
      <c r="N12" s="51"/>
      <c r="O12" s="51">
        <v>0</v>
      </c>
      <c r="P12" s="51">
        <v>1098.810965</v>
      </c>
      <c r="Q12" s="51">
        <f t="shared" si="2"/>
        <v>1098.810965</v>
      </c>
      <c r="R12" s="51">
        <v>155</v>
      </c>
      <c r="S12" s="51">
        <v>133</v>
      </c>
      <c r="T12" s="51"/>
      <c r="U12" s="51">
        <v>0</v>
      </c>
      <c r="V12" s="51">
        <v>9662.405770000001</v>
      </c>
      <c r="W12" s="51">
        <f t="shared" si="3"/>
        <v>9662.405770000001</v>
      </c>
      <c r="X12" s="51">
        <v>1364</v>
      </c>
      <c r="Y12" s="51">
        <v>1170</v>
      </c>
      <c r="Z12" s="51"/>
      <c r="AA12" s="51">
        <v>0</v>
      </c>
      <c r="AB12" s="51">
        <v>12465.098595000001</v>
      </c>
      <c r="AC12" s="51">
        <f t="shared" si="4"/>
        <v>12465.098595000001</v>
      </c>
      <c r="AD12" s="51">
        <v>1759</v>
      </c>
      <c r="AE12" s="51">
        <v>1509</v>
      </c>
      <c r="AF12" s="51"/>
      <c r="AG12" s="51">
        <v>0</v>
      </c>
      <c r="AH12" s="51">
        <v>618.666435</v>
      </c>
      <c r="AI12" s="51">
        <f t="shared" si="5"/>
        <v>618.666435</v>
      </c>
      <c r="AJ12" s="51">
        <v>87</v>
      </c>
      <c r="AK12" s="51">
        <v>75</v>
      </c>
      <c r="AL12" s="51"/>
      <c r="AM12" s="51">
        <v>0</v>
      </c>
      <c r="AN12" s="51">
        <v>2713.6975300000004</v>
      </c>
      <c r="AO12" s="51">
        <f t="shared" si="6"/>
        <v>2713.6975300000004</v>
      </c>
      <c r="AP12" s="51">
        <v>383</v>
      </c>
      <c r="AQ12" s="51">
        <v>328</v>
      </c>
      <c r="AR12" s="51"/>
      <c r="AS12" s="51">
        <v>0</v>
      </c>
      <c r="AT12" s="51">
        <v>4324.283465</v>
      </c>
      <c r="AU12" s="51">
        <f t="shared" si="7"/>
        <v>4324.283465</v>
      </c>
      <c r="AV12" s="51">
        <v>610</v>
      </c>
      <c r="AW12" s="51">
        <v>523</v>
      </c>
      <c r="AX12" s="51"/>
      <c r="AY12" s="51">
        <v>0</v>
      </c>
      <c r="AZ12" s="51">
        <v>13346.866475</v>
      </c>
      <c r="BA12" s="51">
        <f t="shared" si="8"/>
        <v>13346.866475</v>
      </c>
      <c r="BB12" s="51">
        <v>1884</v>
      </c>
      <c r="BC12" s="51">
        <v>1616</v>
      </c>
      <c r="BD12" s="51"/>
      <c r="BE12" s="51">
        <v>0</v>
      </c>
      <c r="BF12" s="51">
        <v>853.813785</v>
      </c>
      <c r="BG12" s="51">
        <f t="shared" si="9"/>
        <v>853.813785</v>
      </c>
      <c r="BH12" s="51">
        <v>121</v>
      </c>
      <c r="BI12" s="51">
        <v>103</v>
      </c>
      <c r="BJ12" s="51"/>
      <c r="BK12" s="51">
        <v>0</v>
      </c>
      <c r="BL12" s="51">
        <v>173.204405</v>
      </c>
      <c r="BM12" s="51">
        <f t="shared" si="10"/>
        <v>173.204405</v>
      </c>
      <c r="BN12" s="51">
        <v>24</v>
      </c>
      <c r="BO12" s="51">
        <v>21</v>
      </c>
      <c r="BP12" s="51"/>
      <c r="BQ12" s="51">
        <v>0</v>
      </c>
      <c r="BR12" s="51">
        <v>49002.141234999996</v>
      </c>
      <c r="BS12" s="51">
        <f t="shared" si="11"/>
        <v>49002.141234999996</v>
      </c>
      <c r="BT12" s="51">
        <v>6917</v>
      </c>
      <c r="BU12" s="51">
        <v>5931</v>
      </c>
      <c r="BV12" s="51"/>
      <c r="BW12" s="51">
        <v>0</v>
      </c>
      <c r="BX12" s="51">
        <v>1665.8698399999998</v>
      </c>
      <c r="BY12" s="51">
        <f t="shared" si="12"/>
        <v>1665.8698399999998</v>
      </c>
      <c r="BZ12" s="51">
        <v>235</v>
      </c>
      <c r="CA12" s="51">
        <v>202</v>
      </c>
      <c r="CB12" s="51"/>
      <c r="CC12" s="51">
        <v>0</v>
      </c>
      <c r="CD12" s="51">
        <v>6997.26374</v>
      </c>
      <c r="CE12" s="51">
        <f t="shared" si="13"/>
        <v>6997.26374</v>
      </c>
      <c r="CF12" s="51">
        <v>988</v>
      </c>
      <c r="CG12" s="51">
        <v>847</v>
      </c>
      <c r="CH12" s="51"/>
      <c r="CI12" s="51">
        <v>0</v>
      </c>
      <c r="CJ12" s="51">
        <v>4373.1857899999995</v>
      </c>
      <c r="CK12" s="51">
        <f t="shared" si="14"/>
        <v>4373.1857899999995</v>
      </c>
      <c r="CL12" s="51">
        <v>617</v>
      </c>
      <c r="CM12" s="51">
        <v>529</v>
      </c>
      <c r="CN12" s="51"/>
      <c r="CO12" s="51">
        <v>0</v>
      </c>
      <c r="CP12" s="51">
        <v>918.3926</v>
      </c>
      <c r="CQ12" s="51">
        <f t="shared" si="15"/>
        <v>918.3926</v>
      </c>
      <c r="CR12" s="51">
        <v>130</v>
      </c>
      <c r="CS12" s="51">
        <v>111</v>
      </c>
      <c r="CT12" s="51"/>
      <c r="CU12" s="51">
        <v>0</v>
      </c>
      <c r="CV12" s="51">
        <v>5919.817195</v>
      </c>
      <c r="CW12" s="51">
        <f t="shared" si="16"/>
        <v>5919.817195</v>
      </c>
      <c r="CX12" s="51">
        <v>836</v>
      </c>
      <c r="CY12" s="51">
        <v>717</v>
      </c>
      <c r="CZ12" s="51"/>
      <c r="DA12" s="51">
        <v>0</v>
      </c>
      <c r="DB12" s="51">
        <v>6675.895695</v>
      </c>
      <c r="DC12" s="51">
        <f t="shared" si="17"/>
        <v>6675.895695</v>
      </c>
      <c r="DD12" s="51">
        <v>942</v>
      </c>
      <c r="DE12" s="51">
        <v>808</v>
      </c>
      <c r="DF12" s="51"/>
      <c r="DG12" s="51">
        <v>0</v>
      </c>
      <c r="DH12" s="51">
        <v>1105.331275</v>
      </c>
      <c r="DI12" s="51">
        <f t="shared" si="18"/>
        <v>1105.331275</v>
      </c>
      <c r="DJ12" s="51">
        <v>156</v>
      </c>
      <c r="DK12" s="51">
        <v>134</v>
      </c>
      <c r="DL12" s="51"/>
      <c r="DM12" s="51">
        <v>0</v>
      </c>
      <c r="DN12" s="51">
        <v>4380.26102</v>
      </c>
      <c r="DO12" s="51">
        <f t="shared" si="19"/>
        <v>4380.26102</v>
      </c>
      <c r="DP12" s="51">
        <v>618</v>
      </c>
      <c r="DQ12" s="51">
        <v>530</v>
      </c>
      <c r="DR12" s="51"/>
      <c r="DS12" s="51">
        <v>0</v>
      </c>
      <c r="DT12" s="51">
        <v>59.376439999999995</v>
      </c>
      <c r="DU12" s="51">
        <f t="shared" si="20"/>
        <v>59.376439999999995</v>
      </c>
      <c r="DV12" s="51">
        <v>8</v>
      </c>
      <c r="DW12" s="51">
        <v>7</v>
      </c>
      <c r="DX12" s="51"/>
      <c r="DY12" s="51">
        <v>0</v>
      </c>
      <c r="DZ12" s="51">
        <v>4164.189045</v>
      </c>
      <c r="EA12" s="51">
        <f t="shared" si="21"/>
        <v>4164.189045</v>
      </c>
      <c r="EB12" s="51">
        <v>588</v>
      </c>
      <c r="EC12" s="51">
        <v>504</v>
      </c>
      <c r="ED12" s="51"/>
      <c r="EE12" s="51">
        <v>0</v>
      </c>
      <c r="EF12" s="51">
        <v>1782.40304</v>
      </c>
      <c r="EG12" s="51">
        <f t="shared" si="22"/>
        <v>1782.40304</v>
      </c>
      <c r="EH12" s="51">
        <v>252</v>
      </c>
      <c r="EI12" s="51">
        <v>216</v>
      </c>
      <c r="EJ12" s="51"/>
      <c r="EK12" s="51">
        <v>0</v>
      </c>
      <c r="EL12" s="51">
        <v>3415.463235</v>
      </c>
      <c r="EM12" s="51">
        <f t="shared" si="23"/>
        <v>3415.463235</v>
      </c>
      <c r="EN12" s="51">
        <v>482</v>
      </c>
      <c r="EO12" s="51">
        <v>413</v>
      </c>
      <c r="EP12" s="51"/>
      <c r="EQ12" s="51"/>
      <c r="ER12" s="51"/>
      <c r="ES12" s="51"/>
    </row>
    <row r="13" spans="1:149" ht="12">
      <c r="A13" s="2">
        <v>42095</v>
      </c>
      <c r="C13" s="51">
        <v>127997.756</v>
      </c>
      <c r="D13" s="51">
        <v>17633.69284</v>
      </c>
      <c r="E13" s="51">
        <f t="shared" si="0"/>
        <v>145631.44884</v>
      </c>
      <c r="F13" s="51">
        <v>2489</v>
      </c>
      <c r="G13" s="51">
        <v>2134</v>
      </c>
      <c r="H13" s="51"/>
      <c r="I13" s="51">
        <v>259349.3255</v>
      </c>
      <c r="J13" s="51">
        <v>35729.425945</v>
      </c>
      <c r="K13" s="51">
        <f t="shared" si="1"/>
        <v>295078.751445</v>
      </c>
      <c r="L13" s="51">
        <v>5043</v>
      </c>
      <c r="M13" s="51">
        <v>4325</v>
      </c>
      <c r="N13" s="51"/>
      <c r="O13" s="51">
        <v>7975.943499999999</v>
      </c>
      <c r="P13" s="51">
        <v>1098.810965</v>
      </c>
      <c r="Q13" s="51">
        <f t="shared" si="2"/>
        <v>9074.754465</v>
      </c>
      <c r="R13" s="51">
        <v>155</v>
      </c>
      <c r="S13" s="51">
        <v>133</v>
      </c>
      <c r="T13" s="51"/>
      <c r="U13" s="51">
        <v>70136.543</v>
      </c>
      <c r="V13" s="51">
        <v>9662.405770000001</v>
      </c>
      <c r="W13" s="51">
        <f t="shared" si="3"/>
        <v>79798.94877</v>
      </c>
      <c r="X13" s="51">
        <v>1364</v>
      </c>
      <c r="Y13" s="51">
        <v>1170</v>
      </c>
      <c r="Z13" s="51"/>
      <c r="AA13" s="51">
        <v>90480.4605</v>
      </c>
      <c r="AB13" s="51">
        <v>12465.098595000001</v>
      </c>
      <c r="AC13" s="51">
        <f t="shared" si="4"/>
        <v>102945.559095</v>
      </c>
      <c r="AD13" s="51">
        <v>1759</v>
      </c>
      <c r="AE13" s="51">
        <v>1509</v>
      </c>
      <c r="AF13" s="51"/>
      <c r="AG13" s="51">
        <v>4490.7165</v>
      </c>
      <c r="AH13" s="51">
        <v>618.666435</v>
      </c>
      <c r="AI13" s="51">
        <f t="shared" si="5"/>
        <v>5109.3829350000005</v>
      </c>
      <c r="AJ13" s="51">
        <v>87</v>
      </c>
      <c r="AK13" s="51">
        <v>75</v>
      </c>
      <c r="AL13" s="51"/>
      <c r="AM13" s="51">
        <v>19697.927</v>
      </c>
      <c r="AN13" s="51">
        <v>2713.6975300000004</v>
      </c>
      <c r="AO13" s="51">
        <f t="shared" si="6"/>
        <v>22411.62453</v>
      </c>
      <c r="AP13" s="51">
        <v>383</v>
      </c>
      <c r="AQ13" s="51">
        <v>328</v>
      </c>
      <c r="AR13" s="51"/>
      <c r="AS13" s="51">
        <v>31388.6935</v>
      </c>
      <c r="AT13" s="51">
        <v>4324.283465</v>
      </c>
      <c r="AU13" s="51">
        <f t="shared" si="7"/>
        <v>35712.976965</v>
      </c>
      <c r="AV13" s="51">
        <v>610</v>
      </c>
      <c r="AW13" s="51">
        <v>523</v>
      </c>
      <c r="AX13" s="51"/>
      <c r="AY13" s="51">
        <v>96880.95250000001</v>
      </c>
      <c r="AZ13" s="51">
        <v>13346.866475</v>
      </c>
      <c r="BA13" s="51">
        <f t="shared" si="8"/>
        <v>110227.81897500002</v>
      </c>
      <c r="BB13" s="51">
        <v>1884</v>
      </c>
      <c r="BC13" s="51">
        <v>1616</v>
      </c>
      <c r="BD13" s="51"/>
      <c r="BE13" s="51">
        <v>6197.5815</v>
      </c>
      <c r="BF13" s="51">
        <v>853.813785</v>
      </c>
      <c r="BG13" s="51">
        <f t="shared" si="9"/>
        <v>7051.3952850000005</v>
      </c>
      <c r="BH13" s="51">
        <v>121</v>
      </c>
      <c r="BI13" s="51">
        <v>103</v>
      </c>
      <c r="BJ13" s="51"/>
      <c r="BK13" s="51">
        <v>1257.2395</v>
      </c>
      <c r="BL13" s="51">
        <v>173.204405</v>
      </c>
      <c r="BM13" s="51">
        <f t="shared" si="10"/>
        <v>1430.4439049999999</v>
      </c>
      <c r="BN13" s="51">
        <v>24</v>
      </c>
      <c r="BO13" s="51">
        <v>21</v>
      </c>
      <c r="BP13" s="51"/>
      <c r="BQ13" s="51">
        <v>355692.0365</v>
      </c>
      <c r="BR13" s="51">
        <v>49002.141234999996</v>
      </c>
      <c r="BS13" s="51">
        <f t="shared" si="11"/>
        <v>404694.177735</v>
      </c>
      <c r="BT13" s="51">
        <v>6917</v>
      </c>
      <c r="BU13" s="51">
        <v>5931</v>
      </c>
      <c r="BV13" s="51"/>
      <c r="BW13" s="51">
        <v>12092.055999999999</v>
      </c>
      <c r="BX13" s="51">
        <v>1665.8698399999998</v>
      </c>
      <c r="BY13" s="51">
        <f t="shared" si="12"/>
        <v>13757.925839999998</v>
      </c>
      <c r="BZ13" s="51">
        <v>235</v>
      </c>
      <c r="CA13" s="51">
        <v>202</v>
      </c>
      <c r="CB13" s="51"/>
      <c r="CC13" s="51">
        <v>50791.066</v>
      </c>
      <c r="CD13" s="51">
        <v>6997.26374</v>
      </c>
      <c r="CE13" s="51">
        <f t="shared" si="13"/>
        <v>57788.32974</v>
      </c>
      <c r="CF13" s="51">
        <v>988</v>
      </c>
      <c r="CG13" s="51">
        <v>847</v>
      </c>
      <c r="CH13" s="51"/>
      <c r="CI13" s="51">
        <v>31743.660999999996</v>
      </c>
      <c r="CJ13" s="51">
        <v>4373.1857899999995</v>
      </c>
      <c r="CK13" s="51">
        <f t="shared" si="14"/>
        <v>36116.846789999996</v>
      </c>
      <c r="CL13" s="51">
        <v>617</v>
      </c>
      <c r="CM13" s="51">
        <v>529</v>
      </c>
      <c r="CN13" s="51"/>
      <c r="CO13" s="51">
        <v>6666.34</v>
      </c>
      <c r="CP13" s="51">
        <v>918.3926</v>
      </c>
      <c r="CQ13" s="51">
        <f t="shared" si="15"/>
        <v>7584.7326</v>
      </c>
      <c r="CR13" s="51">
        <v>130</v>
      </c>
      <c r="CS13" s="51">
        <v>111</v>
      </c>
      <c r="CT13" s="51"/>
      <c r="CU13" s="51">
        <v>42970.2005</v>
      </c>
      <c r="CV13" s="51">
        <v>5919.817195</v>
      </c>
      <c r="CW13" s="51">
        <f t="shared" si="16"/>
        <v>48890.017695</v>
      </c>
      <c r="CX13" s="51">
        <v>836</v>
      </c>
      <c r="CY13" s="51">
        <v>717</v>
      </c>
      <c r="CZ13" s="51"/>
      <c r="DA13" s="51">
        <v>48458.3505</v>
      </c>
      <c r="DB13" s="51">
        <v>6675.895695</v>
      </c>
      <c r="DC13" s="51">
        <f t="shared" si="17"/>
        <v>55134.246195</v>
      </c>
      <c r="DD13" s="51">
        <v>942</v>
      </c>
      <c r="DE13" s="51">
        <v>808</v>
      </c>
      <c r="DF13" s="51"/>
      <c r="DG13" s="51">
        <v>8023.2725</v>
      </c>
      <c r="DH13" s="51">
        <v>1105.331275</v>
      </c>
      <c r="DI13" s="51">
        <f t="shared" si="18"/>
        <v>9128.603775</v>
      </c>
      <c r="DJ13" s="51">
        <v>156</v>
      </c>
      <c r="DK13" s="51">
        <v>134</v>
      </c>
      <c r="DL13" s="51"/>
      <c r="DM13" s="51">
        <v>31795.018</v>
      </c>
      <c r="DN13" s="51">
        <v>4380.26102</v>
      </c>
      <c r="DO13" s="51">
        <f t="shared" si="19"/>
        <v>36175.27902</v>
      </c>
      <c r="DP13" s="51">
        <v>618</v>
      </c>
      <c r="DQ13" s="51">
        <v>530</v>
      </c>
      <c r="DR13" s="51"/>
      <c r="DS13" s="51">
        <v>430.996</v>
      </c>
      <c r="DT13" s="51">
        <v>59.376439999999995</v>
      </c>
      <c r="DU13" s="51">
        <f t="shared" si="20"/>
        <v>490.37244</v>
      </c>
      <c r="DV13" s="51">
        <v>8</v>
      </c>
      <c r="DW13" s="51">
        <v>7</v>
      </c>
      <c r="DX13" s="51"/>
      <c r="DY13" s="51">
        <v>30226.615499999996</v>
      </c>
      <c r="DZ13" s="51">
        <v>4164.189045</v>
      </c>
      <c r="EA13" s="51">
        <f t="shared" si="21"/>
        <v>34390.804545</v>
      </c>
      <c r="EB13" s="51">
        <v>588</v>
      </c>
      <c r="EC13" s="51">
        <v>504</v>
      </c>
      <c r="ED13" s="51"/>
      <c r="EE13" s="51">
        <v>12937.936</v>
      </c>
      <c r="EF13" s="51">
        <v>1782.40304</v>
      </c>
      <c r="EG13" s="51">
        <f t="shared" si="22"/>
        <v>14720.339039999999</v>
      </c>
      <c r="EH13" s="51">
        <v>252</v>
      </c>
      <c r="EI13" s="51">
        <v>216</v>
      </c>
      <c r="EJ13" s="51"/>
      <c r="EK13" s="51">
        <v>24791.8365</v>
      </c>
      <c r="EL13" s="51">
        <v>3415.463235</v>
      </c>
      <c r="EM13" s="51">
        <f t="shared" si="23"/>
        <v>28207.299735</v>
      </c>
      <c r="EN13" s="51">
        <v>482</v>
      </c>
      <c r="EO13" s="51">
        <v>413</v>
      </c>
      <c r="EP13" s="51"/>
      <c r="EQ13" s="51"/>
      <c r="ER13" s="51"/>
      <c r="ES13" s="51"/>
    </row>
    <row r="14" spans="1:149" ht="12">
      <c r="A14" s="2">
        <v>42278</v>
      </c>
      <c r="C14" s="51">
        <v>0</v>
      </c>
      <c r="D14" s="51">
        <v>14433.74894</v>
      </c>
      <c r="E14" s="51">
        <f t="shared" si="0"/>
        <v>14433.74894</v>
      </c>
      <c r="F14" s="51">
        <v>2489</v>
      </c>
      <c r="G14" s="51">
        <v>2134</v>
      </c>
      <c r="H14" s="51"/>
      <c r="I14" s="51">
        <v>0</v>
      </c>
      <c r="J14" s="51">
        <v>29245.6928075</v>
      </c>
      <c r="K14" s="51">
        <f t="shared" si="1"/>
        <v>29245.6928075</v>
      </c>
      <c r="L14" s="51">
        <v>5043</v>
      </c>
      <c r="M14" s="51">
        <v>4325</v>
      </c>
      <c r="N14" s="51"/>
      <c r="O14" s="51">
        <v>0</v>
      </c>
      <c r="P14" s="51">
        <v>899.4123774999999</v>
      </c>
      <c r="Q14" s="51">
        <f t="shared" si="2"/>
        <v>899.4123774999999</v>
      </c>
      <c r="R14" s="51">
        <v>155</v>
      </c>
      <c r="S14" s="51">
        <v>133</v>
      </c>
      <c r="T14" s="51"/>
      <c r="U14" s="51">
        <v>0</v>
      </c>
      <c r="V14" s="51">
        <v>7908.992195000001</v>
      </c>
      <c r="W14" s="51">
        <f t="shared" si="3"/>
        <v>7908.992195000001</v>
      </c>
      <c r="X14" s="51">
        <v>1364</v>
      </c>
      <c r="Y14" s="51">
        <v>1170</v>
      </c>
      <c r="Z14" s="51"/>
      <c r="AA14" s="51">
        <v>0</v>
      </c>
      <c r="AB14" s="51">
        <v>10203.0870825</v>
      </c>
      <c r="AC14" s="51">
        <f t="shared" si="4"/>
        <v>10203.0870825</v>
      </c>
      <c r="AD14" s="51">
        <v>1759</v>
      </c>
      <c r="AE14" s="51">
        <v>1509</v>
      </c>
      <c r="AF14" s="51"/>
      <c r="AG14" s="51">
        <v>0</v>
      </c>
      <c r="AH14" s="51">
        <v>506.3985225</v>
      </c>
      <c r="AI14" s="51">
        <f t="shared" si="5"/>
        <v>506.3985225</v>
      </c>
      <c r="AJ14" s="51">
        <v>87</v>
      </c>
      <c r="AK14" s="51">
        <v>75</v>
      </c>
      <c r="AL14" s="51"/>
      <c r="AM14" s="51">
        <v>0</v>
      </c>
      <c r="AN14" s="51">
        <v>2221.249355</v>
      </c>
      <c r="AO14" s="51">
        <f t="shared" si="6"/>
        <v>2221.249355</v>
      </c>
      <c r="AP14" s="51">
        <v>383</v>
      </c>
      <c r="AQ14" s="51">
        <v>328</v>
      </c>
      <c r="AR14" s="51"/>
      <c r="AS14" s="51">
        <v>0</v>
      </c>
      <c r="AT14" s="51">
        <v>3539.5661275</v>
      </c>
      <c r="AU14" s="51">
        <f t="shared" si="7"/>
        <v>3539.5661275</v>
      </c>
      <c r="AV14" s="51">
        <v>610</v>
      </c>
      <c r="AW14" s="51">
        <v>523</v>
      </c>
      <c r="AX14" s="51"/>
      <c r="AY14" s="51">
        <v>0</v>
      </c>
      <c r="AZ14" s="51">
        <v>10924.842662500001</v>
      </c>
      <c r="BA14" s="51">
        <f t="shared" si="8"/>
        <v>10924.842662500001</v>
      </c>
      <c r="BB14" s="51">
        <v>1884</v>
      </c>
      <c r="BC14" s="51">
        <v>1616</v>
      </c>
      <c r="BD14" s="51"/>
      <c r="BE14" s="51">
        <v>0</v>
      </c>
      <c r="BF14" s="51">
        <v>698.8742475</v>
      </c>
      <c r="BG14" s="51">
        <f t="shared" si="9"/>
        <v>698.8742475</v>
      </c>
      <c r="BH14" s="51">
        <v>121</v>
      </c>
      <c r="BI14" s="51">
        <v>103</v>
      </c>
      <c r="BJ14" s="51"/>
      <c r="BK14" s="51">
        <v>0</v>
      </c>
      <c r="BL14" s="51">
        <v>141.7734175</v>
      </c>
      <c r="BM14" s="51">
        <f t="shared" si="10"/>
        <v>141.7734175</v>
      </c>
      <c r="BN14" s="51">
        <v>24</v>
      </c>
      <c r="BO14" s="51">
        <v>21</v>
      </c>
      <c r="BP14" s="51"/>
      <c r="BQ14" s="51">
        <v>0</v>
      </c>
      <c r="BR14" s="51">
        <v>40109.8403225</v>
      </c>
      <c r="BS14" s="51">
        <f t="shared" si="11"/>
        <v>40109.8403225</v>
      </c>
      <c r="BT14" s="51">
        <v>6917</v>
      </c>
      <c r="BU14" s="51">
        <v>5931</v>
      </c>
      <c r="BV14" s="51"/>
      <c r="BW14" s="51">
        <v>0</v>
      </c>
      <c r="BX14" s="51">
        <v>1363.56844</v>
      </c>
      <c r="BY14" s="51">
        <f t="shared" si="12"/>
        <v>1363.56844</v>
      </c>
      <c r="BZ14" s="51">
        <v>235</v>
      </c>
      <c r="CA14" s="51">
        <v>202</v>
      </c>
      <c r="CB14" s="51"/>
      <c r="CC14" s="51">
        <v>0</v>
      </c>
      <c r="CD14" s="51">
        <v>5727.4870900000005</v>
      </c>
      <c r="CE14" s="51">
        <f t="shared" si="13"/>
        <v>5727.4870900000005</v>
      </c>
      <c r="CF14" s="51">
        <v>988</v>
      </c>
      <c r="CG14" s="51">
        <v>847</v>
      </c>
      <c r="CH14" s="51"/>
      <c r="CI14" s="51">
        <v>0</v>
      </c>
      <c r="CJ14" s="51">
        <v>3579.5942649999997</v>
      </c>
      <c r="CK14" s="51">
        <f t="shared" si="14"/>
        <v>3579.5942649999997</v>
      </c>
      <c r="CL14" s="51">
        <v>617</v>
      </c>
      <c r="CM14" s="51">
        <v>529</v>
      </c>
      <c r="CN14" s="51"/>
      <c r="CO14" s="51">
        <v>0</v>
      </c>
      <c r="CP14" s="51">
        <v>751.7341</v>
      </c>
      <c r="CQ14" s="51">
        <f t="shared" si="15"/>
        <v>751.7341</v>
      </c>
      <c r="CR14" s="51">
        <v>130</v>
      </c>
      <c r="CS14" s="51">
        <v>111</v>
      </c>
      <c r="CT14" s="51"/>
      <c r="CU14" s="51">
        <v>0</v>
      </c>
      <c r="CV14" s="51">
        <v>4845.5621825</v>
      </c>
      <c r="CW14" s="51">
        <f t="shared" si="16"/>
        <v>4845.5621825</v>
      </c>
      <c r="CX14" s="51">
        <v>836</v>
      </c>
      <c r="CY14" s="51">
        <v>717</v>
      </c>
      <c r="CZ14" s="51"/>
      <c r="DA14" s="51">
        <v>0</v>
      </c>
      <c r="DB14" s="51">
        <v>5464.436932500001</v>
      </c>
      <c r="DC14" s="51">
        <f t="shared" si="17"/>
        <v>5464.436932500001</v>
      </c>
      <c r="DD14" s="51">
        <v>942</v>
      </c>
      <c r="DE14" s="51">
        <v>808</v>
      </c>
      <c r="DF14" s="51"/>
      <c r="DG14" s="51">
        <v>0</v>
      </c>
      <c r="DH14" s="51">
        <v>904.7494625</v>
      </c>
      <c r="DI14" s="51">
        <f t="shared" si="18"/>
        <v>904.7494625</v>
      </c>
      <c r="DJ14" s="51">
        <v>156</v>
      </c>
      <c r="DK14" s="51">
        <v>134</v>
      </c>
      <c r="DL14" s="51"/>
      <c r="DM14" s="51">
        <v>0</v>
      </c>
      <c r="DN14" s="51">
        <v>3585.38557</v>
      </c>
      <c r="DO14" s="51">
        <f t="shared" si="19"/>
        <v>3585.38557</v>
      </c>
      <c r="DP14" s="51">
        <v>618</v>
      </c>
      <c r="DQ14" s="51">
        <v>530</v>
      </c>
      <c r="DR14" s="51"/>
      <c r="DS14" s="51">
        <v>0</v>
      </c>
      <c r="DT14" s="51">
        <v>48.60153999999999</v>
      </c>
      <c r="DU14" s="51">
        <f t="shared" si="20"/>
        <v>48.60153999999999</v>
      </c>
      <c r="DV14" s="51">
        <v>8</v>
      </c>
      <c r="DW14" s="51">
        <v>7</v>
      </c>
      <c r="DX14" s="51"/>
      <c r="DY14" s="51">
        <v>0</v>
      </c>
      <c r="DZ14" s="51">
        <v>3408.5236575</v>
      </c>
      <c r="EA14" s="51">
        <f t="shared" si="21"/>
        <v>3408.5236575</v>
      </c>
      <c r="EB14" s="51">
        <v>588</v>
      </c>
      <c r="EC14" s="51">
        <v>504</v>
      </c>
      <c r="ED14" s="51"/>
      <c r="EE14" s="51">
        <v>0</v>
      </c>
      <c r="EF14" s="51">
        <v>1458.95464</v>
      </c>
      <c r="EG14" s="51">
        <f t="shared" si="22"/>
        <v>1458.95464</v>
      </c>
      <c r="EH14" s="51">
        <v>252</v>
      </c>
      <c r="EI14" s="51">
        <v>216</v>
      </c>
      <c r="EJ14" s="51"/>
      <c r="EK14" s="51">
        <v>0</v>
      </c>
      <c r="EL14" s="51">
        <v>2795.6673225</v>
      </c>
      <c r="EM14" s="51">
        <f t="shared" si="23"/>
        <v>2795.6673225</v>
      </c>
      <c r="EN14" s="51">
        <v>482</v>
      </c>
      <c r="EO14" s="51">
        <v>413</v>
      </c>
      <c r="EP14" s="51"/>
      <c r="EQ14" s="51"/>
      <c r="ER14" s="51"/>
      <c r="ES14" s="51"/>
    </row>
    <row r="15" spans="1:149" ht="12">
      <c r="A15" s="2">
        <v>42461</v>
      </c>
      <c r="C15" s="51">
        <v>134098.94</v>
      </c>
      <c r="D15" s="51">
        <v>14433.74894</v>
      </c>
      <c r="E15" s="51">
        <f t="shared" si="0"/>
        <v>148532.68894</v>
      </c>
      <c r="F15" s="51">
        <v>2489</v>
      </c>
      <c r="G15" s="51">
        <v>2134</v>
      </c>
      <c r="H15" s="51"/>
      <c r="I15" s="51">
        <v>271711.5575</v>
      </c>
      <c r="J15" s="51">
        <v>29245.6928075</v>
      </c>
      <c r="K15" s="51">
        <f t="shared" si="1"/>
        <v>300957.2503075</v>
      </c>
      <c r="L15" s="51">
        <v>5043</v>
      </c>
      <c r="M15" s="51">
        <v>4325</v>
      </c>
      <c r="N15" s="51"/>
      <c r="O15" s="51">
        <v>8356.1275</v>
      </c>
      <c r="P15" s="51">
        <v>899.4123774999999</v>
      </c>
      <c r="Q15" s="51">
        <f t="shared" si="2"/>
        <v>9255.539877500001</v>
      </c>
      <c r="R15" s="51">
        <v>155</v>
      </c>
      <c r="S15" s="51">
        <v>133</v>
      </c>
      <c r="T15" s="51"/>
      <c r="U15" s="51">
        <v>73479.695</v>
      </c>
      <c r="V15" s="51">
        <v>7908.992195000001</v>
      </c>
      <c r="W15" s="51">
        <f t="shared" si="3"/>
        <v>81388.687195</v>
      </c>
      <c r="X15" s="51">
        <v>1364</v>
      </c>
      <c r="Y15" s="51">
        <v>1170</v>
      </c>
      <c r="Z15" s="51"/>
      <c r="AA15" s="51">
        <v>94793.3325</v>
      </c>
      <c r="AB15" s="51">
        <v>10203.0870825</v>
      </c>
      <c r="AC15" s="51">
        <f t="shared" si="4"/>
        <v>104996.4195825</v>
      </c>
      <c r="AD15" s="51">
        <v>1759</v>
      </c>
      <c r="AE15" s="51">
        <v>1509</v>
      </c>
      <c r="AF15" s="51"/>
      <c r="AG15" s="51">
        <v>4704.7725</v>
      </c>
      <c r="AH15" s="51">
        <v>506.3985225</v>
      </c>
      <c r="AI15" s="51">
        <f t="shared" si="5"/>
        <v>5211.1710225</v>
      </c>
      <c r="AJ15" s="51">
        <v>87</v>
      </c>
      <c r="AK15" s="51">
        <v>75</v>
      </c>
      <c r="AL15" s="51"/>
      <c r="AM15" s="51">
        <v>20636.855</v>
      </c>
      <c r="AN15" s="51">
        <v>2221.249355</v>
      </c>
      <c r="AO15" s="51">
        <f t="shared" si="6"/>
        <v>22858.104355</v>
      </c>
      <c r="AP15" s="51">
        <v>383</v>
      </c>
      <c r="AQ15" s="51">
        <v>328</v>
      </c>
      <c r="AR15" s="51"/>
      <c r="AS15" s="51">
        <v>32884.8775</v>
      </c>
      <c r="AT15" s="51">
        <v>3539.5661275</v>
      </c>
      <c r="AU15" s="51">
        <f t="shared" si="7"/>
        <v>36424.443627500004</v>
      </c>
      <c r="AV15" s="51">
        <v>610</v>
      </c>
      <c r="AW15" s="51">
        <v>523</v>
      </c>
      <c r="AX15" s="51"/>
      <c r="AY15" s="51">
        <v>101498.9125</v>
      </c>
      <c r="AZ15" s="51">
        <v>10924.842662500001</v>
      </c>
      <c r="BA15" s="51">
        <f t="shared" si="8"/>
        <v>112423.7551625</v>
      </c>
      <c r="BB15" s="51">
        <v>1884</v>
      </c>
      <c r="BC15" s="51">
        <v>1616</v>
      </c>
      <c r="BD15" s="51"/>
      <c r="BE15" s="51">
        <v>6492.9975</v>
      </c>
      <c r="BF15" s="51">
        <v>698.8742475</v>
      </c>
      <c r="BG15" s="51">
        <f t="shared" si="9"/>
        <v>7191.8717475</v>
      </c>
      <c r="BH15" s="51">
        <v>121</v>
      </c>
      <c r="BI15" s="51">
        <v>103</v>
      </c>
      <c r="BJ15" s="51"/>
      <c r="BK15" s="51">
        <v>1317.1675</v>
      </c>
      <c r="BL15" s="51">
        <v>141.7734175</v>
      </c>
      <c r="BM15" s="51">
        <f t="shared" si="10"/>
        <v>1458.9409175</v>
      </c>
      <c r="BN15" s="51">
        <v>24</v>
      </c>
      <c r="BO15" s="51">
        <v>21</v>
      </c>
      <c r="BP15" s="51"/>
      <c r="BQ15" s="51">
        <v>372646.57249999995</v>
      </c>
      <c r="BR15" s="51">
        <v>40109.8403225</v>
      </c>
      <c r="BS15" s="51">
        <f t="shared" si="11"/>
        <v>412756.41282249993</v>
      </c>
      <c r="BT15" s="51">
        <v>6917</v>
      </c>
      <c r="BU15" s="51">
        <v>5931</v>
      </c>
      <c r="BV15" s="51"/>
      <c r="BW15" s="51">
        <v>12668.439999999999</v>
      </c>
      <c r="BX15" s="51">
        <v>1363.56844</v>
      </c>
      <c r="BY15" s="51">
        <f t="shared" si="12"/>
        <v>14032.008439999998</v>
      </c>
      <c r="BZ15" s="51">
        <v>235</v>
      </c>
      <c r="CA15" s="51">
        <v>202</v>
      </c>
      <c r="CB15" s="51"/>
      <c r="CC15" s="51">
        <v>53212.090000000004</v>
      </c>
      <c r="CD15" s="51">
        <v>5727.4870900000005</v>
      </c>
      <c r="CE15" s="51">
        <f t="shared" si="13"/>
        <v>58939.577090000006</v>
      </c>
      <c r="CF15" s="51">
        <v>988</v>
      </c>
      <c r="CG15" s="51">
        <v>847</v>
      </c>
      <c r="CH15" s="51"/>
      <c r="CI15" s="51">
        <v>33256.765</v>
      </c>
      <c r="CJ15" s="51">
        <v>3579.5942649999997</v>
      </c>
      <c r="CK15" s="51">
        <f t="shared" si="14"/>
        <v>36836.359265</v>
      </c>
      <c r="CL15" s="51">
        <v>617</v>
      </c>
      <c r="CM15" s="51">
        <v>529</v>
      </c>
      <c r="CN15" s="51"/>
      <c r="CO15" s="51">
        <v>6984.1</v>
      </c>
      <c r="CP15" s="51">
        <v>751.7341</v>
      </c>
      <c r="CQ15" s="51">
        <f t="shared" si="15"/>
        <v>7735.8341</v>
      </c>
      <c r="CR15" s="51">
        <v>130</v>
      </c>
      <c r="CS15" s="51">
        <v>111</v>
      </c>
      <c r="CT15" s="51"/>
      <c r="CU15" s="51">
        <v>45018.4325</v>
      </c>
      <c r="CV15" s="51">
        <v>4845.5621825</v>
      </c>
      <c r="CW15" s="51">
        <f t="shared" si="16"/>
        <v>49863.9946825</v>
      </c>
      <c r="CX15" s="51">
        <v>836</v>
      </c>
      <c r="CY15" s="51">
        <v>717</v>
      </c>
      <c r="CZ15" s="51"/>
      <c r="DA15" s="51">
        <v>50768.1825</v>
      </c>
      <c r="DB15" s="51">
        <v>5464.436932500001</v>
      </c>
      <c r="DC15" s="51">
        <f t="shared" si="17"/>
        <v>56232.6194325</v>
      </c>
      <c r="DD15" s="51">
        <v>942</v>
      </c>
      <c r="DE15" s="51">
        <v>808</v>
      </c>
      <c r="DF15" s="51"/>
      <c r="DG15" s="51">
        <v>8405.7125</v>
      </c>
      <c r="DH15" s="51">
        <v>904.7494625</v>
      </c>
      <c r="DI15" s="51">
        <f t="shared" si="18"/>
        <v>9310.4619625</v>
      </c>
      <c r="DJ15" s="51">
        <v>156</v>
      </c>
      <c r="DK15" s="51">
        <v>134</v>
      </c>
      <c r="DL15" s="51"/>
      <c r="DM15" s="51">
        <v>33310.57</v>
      </c>
      <c r="DN15" s="51">
        <v>3585.38557</v>
      </c>
      <c r="DO15" s="51">
        <f t="shared" si="19"/>
        <v>36895.95557</v>
      </c>
      <c r="DP15" s="51">
        <v>618</v>
      </c>
      <c r="DQ15" s="51">
        <v>530</v>
      </c>
      <c r="DR15" s="51"/>
      <c r="DS15" s="51">
        <v>451.53999999999996</v>
      </c>
      <c r="DT15" s="51">
        <v>48.60153999999999</v>
      </c>
      <c r="DU15" s="51">
        <f t="shared" si="20"/>
        <v>500.14153999999996</v>
      </c>
      <c r="DV15" s="51">
        <v>8</v>
      </c>
      <c r="DW15" s="51">
        <v>7</v>
      </c>
      <c r="DX15" s="51"/>
      <c r="DY15" s="51">
        <v>31667.407499999998</v>
      </c>
      <c r="DZ15" s="51">
        <v>3408.5236575</v>
      </c>
      <c r="EA15" s="51">
        <f t="shared" si="21"/>
        <v>35075.931157499996</v>
      </c>
      <c r="EB15" s="51">
        <v>588</v>
      </c>
      <c r="EC15" s="51">
        <v>504</v>
      </c>
      <c r="ED15" s="51"/>
      <c r="EE15" s="51">
        <v>13554.64</v>
      </c>
      <c r="EF15" s="51">
        <v>1458.95464</v>
      </c>
      <c r="EG15" s="51">
        <f t="shared" si="22"/>
        <v>15013.59464</v>
      </c>
      <c r="EH15" s="51">
        <v>252</v>
      </c>
      <c r="EI15" s="51">
        <v>216</v>
      </c>
      <c r="EJ15" s="51"/>
      <c r="EK15" s="51">
        <v>25973.572500000002</v>
      </c>
      <c r="EL15" s="51">
        <v>2795.6673225</v>
      </c>
      <c r="EM15" s="51">
        <f t="shared" si="23"/>
        <v>28769.239822500003</v>
      </c>
      <c r="EN15" s="51">
        <v>482</v>
      </c>
      <c r="EO15" s="51">
        <v>413</v>
      </c>
      <c r="EP15" s="51"/>
      <c r="EQ15" s="51"/>
      <c r="ER15" s="51"/>
      <c r="ES15" s="51"/>
    </row>
    <row r="16" spans="1:149" ht="12">
      <c r="A16" s="2">
        <v>42644</v>
      </c>
      <c r="C16" s="51">
        <v>0</v>
      </c>
      <c r="D16" s="51">
        <v>11081.27544</v>
      </c>
      <c r="E16" s="51">
        <f t="shared" si="0"/>
        <v>11081.27544</v>
      </c>
      <c r="F16" s="51">
        <v>2489</v>
      </c>
      <c r="G16" s="51">
        <v>2134</v>
      </c>
      <c r="H16" s="51"/>
      <c r="I16" s="51">
        <v>0</v>
      </c>
      <c r="J16" s="51">
        <v>22452.903870000002</v>
      </c>
      <c r="K16" s="51">
        <f t="shared" si="1"/>
        <v>22452.903870000002</v>
      </c>
      <c r="L16" s="51">
        <v>5043</v>
      </c>
      <c r="M16" s="51">
        <v>4325</v>
      </c>
      <c r="N16" s="51"/>
      <c r="O16" s="51">
        <v>0</v>
      </c>
      <c r="P16" s="51">
        <v>690.50919</v>
      </c>
      <c r="Q16" s="51">
        <f t="shared" si="2"/>
        <v>690.50919</v>
      </c>
      <c r="R16" s="51">
        <v>155</v>
      </c>
      <c r="S16" s="51">
        <v>133</v>
      </c>
      <c r="T16" s="51"/>
      <c r="U16" s="51">
        <v>0</v>
      </c>
      <c r="V16" s="51">
        <v>6071.99982</v>
      </c>
      <c r="W16" s="51">
        <f t="shared" si="3"/>
        <v>6071.99982</v>
      </c>
      <c r="X16" s="51">
        <v>1364</v>
      </c>
      <c r="Y16" s="51">
        <v>1170</v>
      </c>
      <c r="Z16" s="51"/>
      <c r="AA16" s="51">
        <v>0</v>
      </c>
      <c r="AB16" s="51">
        <v>7833.25377</v>
      </c>
      <c r="AC16" s="51">
        <f t="shared" si="4"/>
        <v>7833.25377</v>
      </c>
      <c r="AD16" s="51">
        <v>1759</v>
      </c>
      <c r="AE16" s="51">
        <v>1509</v>
      </c>
      <c r="AF16" s="51"/>
      <c r="AG16" s="51">
        <v>0</v>
      </c>
      <c r="AH16" s="51">
        <v>388.77921000000003</v>
      </c>
      <c r="AI16" s="51">
        <f t="shared" si="5"/>
        <v>388.77921000000003</v>
      </c>
      <c r="AJ16" s="51">
        <v>87</v>
      </c>
      <c r="AK16" s="51">
        <v>75</v>
      </c>
      <c r="AL16" s="51"/>
      <c r="AM16" s="51">
        <v>0</v>
      </c>
      <c r="AN16" s="51">
        <v>1705.32798</v>
      </c>
      <c r="AO16" s="51">
        <f t="shared" si="6"/>
        <v>1705.32798</v>
      </c>
      <c r="AP16" s="51">
        <v>383</v>
      </c>
      <c r="AQ16" s="51">
        <v>328</v>
      </c>
      <c r="AR16" s="51"/>
      <c r="AS16" s="51">
        <v>0</v>
      </c>
      <c r="AT16" s="51">
        <v>2717.44419</v>
      </c>
      <c r="AU16" s="51">
        <f t="shared" si="7"/>
        <v>2717.44419</v>
      </c>
      <c r="AV16" s="51">
        <v>610</v>
      </c>
      <c r="AW16" s="51">
        <v>523</v>
      </c>
      <c r="AX16" s="51"/>
      <c r="AY16" s="51">
        <v>0</v>
      </c>
      <c r="AZ16" s="51">
        <v>8387.369850000001</v>
      </c>
      <c r="BA16" s="51">
        <f t="shared" si="8"/>
        <v>8387.369850000001</v>
      </c>
      <c r="BB16" s="51">
        <v>1884</v>
      </c>
      <c r="BC16" s="51">
        <v>1616</v>
      </c>
      <c r="BD16" s="51"/>
      <c r="BE16" s="51">
        <v>0</v>
      </c>
      <c r="BF16" s="51">
        <v>536.54931</v>
      </c>
      <c r="BG16" s="51">
        <f t="shared" si="9"/>
        <v>536.54931</v>
      </c>
      <c r="BH16" s="51">
        <v>121</v>
      </c>
      <c r="BI16" s="51">
        <v>103</v>
      </c>
      <c r="BJ16" s="51"/>
      <c r="BK16" s="51">
        <v>0</v>
      </c>
      <c r="BL16" s="51">
        <v>108.84423</v>
      </c>
      <c r="BM16" s="51">
        <f t="shared" si="10"/>
        <v>108.84423</v>
      </c>
      <c r="BN16" s="51">
        <v>24</v>
      </c>
      <c r="BO16" s="51">
        <v>21</v>
      </c>
      <c r="BP16" s="51"/>
      <c r="BQ16" s="51">
        <v>0</v>
      </c>
      <c r="BR16" s="51">
        <v>30793.67601</v>
      </c>
      <c r="BS16" s="51">
        <f t="shared" si="11"/>
        <v>30793.67601</v>
      </c>
      <c r="BT16" s="51">
        <v>6917</v>
      </c>
      <c r="BU16" s="51">
        <v>5931</v>
      </c>
      <c r="BV16" s="51"/>
      <c r="BW16" s="51">
        <v>0</v>
      </c>
      <c r="BX16" s="51">
        <v>1046.85744</v>
      </c>
      <c r="BY16" s="51">
        <f t="shared" si="12"/>
        <v>1046.85744</v>
      </c>
      <c r="BZ16" s="51">
        <v>235</v>
      </c>
      <c r="CA16" s="51">
        <v>202</v>
      </c>
      <c r="CB16" s="51"/>
      <c r="CC16" s="51">
        <v>0</v>
      </c>
      <c r="CD16" s="51">
        <v>4397.18484</v>
      </c>
      <c r="CE16" s="51">
        <f t="shared" si="13"/>
        <v>4397.18484</v>
      </c>
      <c r="CF16" s="51">
        <v>988</v>
      </c>
      <c r="CG16" s="51">
        <v>847</v>
      </c>
      <c r="CH16" s="51"/>
      <c r="CI16" s="51">
        <v>0</v>
      </c>
      <c r="CJ16" s="51">
        <v>2748.17514</v>
      </c>
      <c r="CK16" s="51">
        <f t="shared" si="14"/>
        <v>2748.17514</v>
      </c>
      <c r="CL16" s="51">
        <v>617</v>
      </c>
      <c r="CM16" s="51">
        <v>529</v>
      </c>
      <c r="CN16" s="51"/>
      <c r="CO16" s="51">
        <v>0</v>
      </c>
      <c r="CP16" s="51">
        <v>577.1316</v>
      </c>
      <c r="CQ16" s="51">
        <f t="shared" si="15"/>
        <v>577.1316</v>
      </c>
      <c r="CR16" s="51">
        <v>130</v>
      </c>
      <c r="CS16" s="51">
        <v>111</v>
      </c>
      <c r="CT16" s="51"/>
      <c r="CU16" s="51">
        <v>0</v>
      </c>
      <c r="CV16" s="51">
        <v>3720.10137</v>
      </c>
      <c r="CW16" s="51">
        <f t="shared" si="16"/>
        <v>3720.10137</v>
      </c>
      <c r="CX16" s="51">
        <v>836</v>
      </c>
      <c r="CY16" s="51">
        <v>717</v>
      </c>
      <c r="CZ16" s="51"/>
      <c r="DA16" s="51">
        <v>0</v>
      </c>
      <c r="DB16" s="51">
        <v>4195.232370000001</v>
      </c>
      <c r="DC16" s="51">
        <f t="shared" si="17"/>
        <v>4195.232370000001</v>
      </c>
      <c r="DD16" s="51">
        <v>942</v>
      </c>
      <c r="DE16" s="51">
        <v>808</v>
      </c>
      <c r="DF16" s="51"/>
      <c r="DG16" s="51">
        <v>0</v>
      </c>
      <c r="DH16" s="51">
        <v>694.6066500000001</v>
      </c>
      <c r="DI16" s="51">
        <f t="shared" si="18"/>
        <v>694.6066500000001</v>
      </c>
      <c r="DJ16" s="51">
        <v>156</v>
      </c>
      <c r="DK16" s="51">
        <v>134</v>
      </c>
      <c r="DL16" s="51"/>
      <c r="DM16" s="51">
        <v>0</v>
      </c>
      <c r="DN16" s="51">
        <v>2752.6213199999997</v>
      </c>
      <c r="DO16" s="51">
        <f t="shared" si="19"/>
        <v>2752.6213199999997</v>
      </c>
      <c r="DP16" s="51">
        <v>618</v>
      </c>
      <c r="DQ16" s="51">
        <v>530</v>
      </c>
      <c r="DR16" s="51"/>
      <c r="DS16" s="51">
        <v>0</v>
      </c>
      <c r="DT16" s="51">
        <v>37.313039999999994</v>
      </c>
      <c r="DU16" s="51">
        <f t="shared" si="20"/>
        <v>37.313039999999994</v>
      </c>
      <c r="DV16" s="51">
        <v>8</v>
      </c>
      <c r="DW16" s="51">
        <v>7</v>
      </c>
      <c r="DX16" s="51"/>
      <c r="DY16" s="51">
        <v>0</v>
      </c>
      <c r="DZ16" s="51">
        <v>2616.8384699999997</v>
      </c>
      <c r="EA16" s="51">
        <f t="shared" si="21"/>
        <v>2616.8384699999997</v>
      </c>
      <c r="EB16" s="51">
        <v>588</v>
      </c>
      <c r="EC16" s="51">
        <v>504</v>
      </c>
      <c r="ED16" s="51"/>
      <c r="EE16" s="51">
        <v>0</v>
      </c>
      <c r="EF16" s="51">
        <v>1120.08864</v>
      </c>
      <c r="EG16" s="51">
        <f t="shared" si="22"/>
        <v>1120.08864</v>
      </c>
      <c r="EH16" s="51">
        <v>252</v>
      </c>
      <c r="EI16" s="51">
        <v>216</v>
      </c>
      <c r="EJ16" s="51"/>
      <c r="EK16" s="51">
        <v>0</v>
      </c>
      <c r="EL16" s="51">
        <v>2146.32801</v>
      </c>
      <c r="EM16" s="51">
        <f t="shared" si="23"/>
        <v>2146.32801</v>
      </c>
      <c r="EN16" s="51">
        <v>482</v>
      </c>
      <c r="EO16" s="51">
        <v>413</v>
      </c>
      <c r="EP16" s="51"/>
      <c r="EQ16" s="51"/>
      <c r="ER16" s="51"/>
      <c r="ES16" s="51"/>
    </row>
    <row r="17" spans="1:149" ht="12">
      <c r="A17" s="2">
        <v>42826</v>
      </c>
      <c r="C17" s="51">
        <v>140708.55599999998</v>
      </c>
      <c r="D17" s="51">
        <v>11081.27544</v>
      </c>
      <c r="E17" s="51">
        <f t="shared" si="0"/>
        <v>151789.83143999998</v>
      </c>
      <c r="F17" s="51">
        <v>2489</v>
      </c>
      <c r="G17" s="51">
        <v>2134</v>
      </c>
      <c r="H17" s="51"/>
      <c r="I17" s="51">
        <v>285103.9755</v>
      </c>
      <c r="J17" s="51">
        <v>22452.903870000002</v>
      </c>
      <c r="K17" s="51">
        <f t="shared" si="1"/>
        <v>307556.87937</v>
      </c>
      <c r="L17" s="51">
        <v>5043</v>
      </c>
      <c r="M17" s="51">
        <v>4325</v>
      </c>
      <c r="N17" s="51"/>
      <c r="O17" s="51">
        <v>8767.9935</v>
      </c>
      <c r="P17" s="51">
        <v>690.50919</v>
      </c>
      <c r="Q17" s="51">
        <f t="shared" si="2"/>
        <v>9458.502690000001</v>
      </c>
      <c r="R17" s="51">
        <v>155</v>
      </c>
      <c r="S17" s="51">
        <v>133</v>
      </c>
      <c r="T17" s="51"/>
      <c r="U17" s="51">
        <v>77101.443</v>
      </c>
      <c r="V17" s="51">
        <v>6071.99982</v>
      </c>
      <c r="W17" s="51">
        <f t="shared" si="3"/>
        <v>83173.44282</v>
      </c>
      <c r="X17" s="51">
        <v>1364</v>
      </c>
      <c r="Y17" s="51">
        <v>1170</v>
      </c>
      <c r="Z17" s="51"/>
      <c r="AA17" s="51">
        <v>99465.61050000001</v>
      </c>
      <c r="AB17" s="51">
        <v>7833.25377</v>
      </c>
      <c r="AC17" s="51">
        <f t="shared" si="4"/>
        <v>107298.86427</v>
      </c>
      <c r="AD17" s="51">
        <v>1759</v>
      </c>
      <c r="AE17" s="51">
        <v>1509</v>
      </c>
      <c r="AF17" s="51"/>
      <c r="AG17" s="51">
        <v>4936.6665</v>
      </c>
      <c r="AH17" s="51">
        <v>388.77921000000003</v>
      </c>
      <c r="AI17" s="51">
        <f t="shared" si="5"/>
        <v>5325.44571</v>
      </c>
      <c r="AJ17" s="51">
        <v>87</v>
      </c>
      <c r="AK17" s="51">
        <v>75</v>
      </c>
      <c r="AL17" s="51"/>
      <c r="AM17" s="51">
        <v>21654.027000000002</v>
      </c>
      <c r="AN17" s="51">
        <v>1705.32798</v>
      </c>
      <c r="AO17" s="51">
        <f t="shared" si="6"/>
        <v>23359.354980000004</v>
      </c>
      <c r="AP17" s="51">
        <v>383</v>
      </c>
      <c r="AQ17" s="51">
        <v>328</v>
      </c>
      <c r="AR17" s="51"/>
      <c r="AS17" s="51">
        <v>34505.743500000004</v>
      </c>
      <c r="AT17" s="51">
        <v>2717.44419</v>
      </c>
      <c r="AU17" s="51">
        <f t="shared" si="7"/>
        <v>37223.187690000006</v>
      </c>
      <c r="AV17" s="51">
        <v>610</v>
      </c>
      <c r="AW17" s="51">
        <v>523</v>
      </c>
      <c r="AX17" s="51"/>
      <c r="AY17" s="51">
        <v>106501.70250000001</v>
      </c>
      <c r="AZ17" s="51">
        <v>8387.369850000001</v>
      </c>
      <c r="BA17" s="51">
        <f t="shared" si="8"/>
        <v>114889.07235000002</v>
      </c>
      <c r="BB17" s="51">
        <v>1884</v>
      </c>
      <c r="BC17" s="51">
        <v>1616</v>
      </c>
      <c r="BD17" s="51"/>
      <c r="BE17" s="51">
        <v>6813.0315</v>
      </c>
      <c r="BF17" s="51">
        <v>536.54931</v>
      </c>
      <c r="BG17" s="51">
        <f t="shared" si="9"/>
        <v>7349.58081</v>
      </c>
      <c r="BH17" s="51">
        <v>121</v>
      </c>
      <c r="BI17" s="51">
        <v>103</v>
      </c>
      <c r="BJ17" s="51"/>
      <c r="BK17" s="51">
        <v>1382.0895</v>
      </c>
      <c r="BL17" s="51">
        <v>108.84423</v>
      </c>
      <c r="BM17" s="51">
        <f t="shared" si="10"/>
        <v>1490.93373</v>
      </c>
      <c r="BN17" s="51">
        <v>24</v>
      </c>
      <c r="BO17" s="51">
        <v>21</v>
      </c>
      <c r="BP17" s="51"/>
      <c r="BQ17" s="51">
        <v>391013.9865</v>
      </c>
      <c r="BR17" s="51">
        <v>30793.67601</v>
      </c>
      <c r="BS17" s="51">
        <f t="shared" si="11"/>
        <v>421807.66251</v>
      </c>
      <c r="BT17" s="51">
        <v>6917</v>
      </c>
      <c r="BU17" s="51">
        <v>5931</v>
      </c>
      <c r="BV17" s="51"/>
      <c r="BW17" s="51">
        <v>13292.856</v>
      </c>
      <c r="BX17" s="51">
        <v>1046.85744</v>
      </c>
      <c r="BY17" s="51">
        <f t="shared" si="12"/>
        <v>14339.71344</v>
      </c>
      <c r="BZ17" s="51">
        <v>235</v>
      </c>
      <c r="CA17" s="51">
        <v>202</v>
      </c>
      <c r="CB17" s="51"/>
      <c r="CC17" s="51">
        <v>55834.866</v>
      </c>
      <c r="CD17" s="51">
        <v>4397.18484</v>
      </c>
      <c r="CE17" s="51">
        <f t="shared" si="13"/>
        <v>60232.05084</v>
      </c>
      <c r="CF17" s="51">
        <v>988</v>
      </c>
      <c r="CG17" s="51">
        <v>847</v>
      </c>
      <c r="CH17" s="51"/>
      <c r="CI17" s="51">
        <v>34895.960999999996</v>
      </c>
      <c r="CJ17" s="51">
        <v>2748.17514</v>
      </c>
      <c r="CK17" s="51">
        <f t="shared" si="14"/>
        <v>37644.136139999995</v>
      </c>
      <c r="CL17" s="51">
        <v>617</v>
      </c>
      <c r="CM17" s="51">
        <v>529</v>
      </c>
      <c r="CN17" s="51"/>
      <c r="CO17" s="51">
        <v>7328.34</v>
      </c>
      <c r="CP17" s="51">
        <v>577.1316</v>
      </c>
      <c r="CQ17" s="51">
        <f t="shared" si="15"/>
        <v>7905.4716</v>
      </c>
      <c r="CR17" s="51">
        <v>130</v>
      </c>
      <c r="CS17" s="51">
        <v>111</v>
      </c>
      <c r="CT17" s="51"/>
      <c r="CU17" s="51">
        <v>47237.3505</v>
      </c>
      <c r="CV17" s="51">
        <v>3720.10137</v>
      </c>
      <c r="CW17" s="51">
        <f t="shared" si="16"/>
        <v>50957.45187</v>
      </c>
      <c r="CX17" s="51">
        <v>836</v>
      </c>
      <c r="CY17" s="51">
        <v>717</v>
      </c>
      <c r="CZ17" s="51"/>
      <c r="DA17" s="51">
        <v>53270.5005</v>
      </c>
      <c r="DB17" s="51">
        <v>4195.232370000001</v>
      </c>
      <c r="DC17" s="51">
        <f t="shared" si="17"/>
        <v>57465.73287</v>
      </c>
      <c r="DD17" s="51">
        <v>942</v>
      </c>
      <c r="DE17" s="51">
        <v>808</v>
      </c>
      <c r="DF17" s="51"/>
      <c r="DG17" s="51">
        <v>8820.022500000001</v>
      </c>
      <c r="DH17" s="51">
        <v>694.6066500000001</v>
      </c>
      <c r="DI17" s="51">
        <f t="shared" si="18"/>
        <v>9514.62915</v>
      </c>
      <c r="DJ17" s="51">
        <v>156</v>
      </c>
      <c r="DK17" s="51">
        <v>134</v>
      </c>
      <c r="DL17" s="51"/>
      <c r="DM17" s="51">
        <v>34952.418</v>
      </c>
      <c r="DN17" s="51">
        <v>2752.6213199999997</v>
      </c>
      <c r="DO17" s="51">
        <f t="shared" si="19"/>
        <v>37705.039319999996</v>
      </c>
      <c r="DP17" s="51">
        <v>618</v>
      </c>
      <c r="DQ17" s="51">
        <v>530</v>
      </c>
      <c r="DR17" s="51"/>
      <c r="DS17" s="51">
        <v>473.796</v>
      </c>
      <c r="DT17" s="51">
        <v>37.313039999999994</v>
      </c>
      <c r="DU17" s="51">
        <f t="shared" si="20"/>
        <v>511.10904</v>
      </c>
      <c r="DV17" s="51">
        <v>8</v>
      </c>
      <c r="DW17" s="51">
        <v>7</v>
      </c>
      <c r="DX17" s="51"/>
      <c r="DY17" s="51">
        <v>33228.2655</v>
      </c>
      <c r="DZ17" s="51">
        <v>2616.8384699999997</v>
      </c>
      <c r="EA17" s="51">
        <f t="shared" si="21"/>
        <v>35845.103970000004</v>
      </c>
      <c r="EB17" s="51">
        <v>588</v>
      </c>
      <c r="EC17" s="51">
        <v>504</v>
      </c>
      <c r="ED17" s="51"/>
      <c r="EE17" s="51">
        <v>14222.736</v>
      </c>
      <c r="EF17" s="51">
        <v>1120.08864</v>
      </c>
      <c r="EG17" s="51">
        <f t="shared" si="22"/>
        <v>15342.82464</v>
      </c>
      <c r="EH17" s="51">
        <v>252</v>
      </c>
      <c r="EI17" s="51">
        <v>216</v>
      </c>
      <c r="EJ17" s="51"/>
      <c r="EK17" s="51">
        <v>27253.786500000002</v>
      </c>
      <c r="EL17" s="51">
        <v>2146.32801</v>
      </c>
      <c r="EM17" s="51">
        <f t="shared" si="23"/>
        <v>29400.114510000003</v>
      </c>
      <c r="EN17" s="51">
        <v>482</v>
      </c>
      <c r="EO17" s="51">
        <v>413</v>
      </c>
      <c r="EP17" s="51"/>
      <c r="EQ17" s="51"/>
      <c r="ER17" s="51"/>
      <c r="ES17" s="51"/>
    </row>
    <row r="18" spans="1:149" ht="12">
      <c r="A18" s="2">
        <v>43009</v>
      </c>
      <c r="C18" s="51">
        <v>0</v>
      </c>
      <c r="D18" s="51">
        <v>7563.56154</v>
      </c>
      <c r="E18" s="51">
        <f t="shared" si="0"/>
        <v>7563.56154</v>
      </c>
      <c r="F18" s="51">
        <v>2489</v>
      </c>
      <c r="G18" s="51">
        <v>2134</v>
      </c>
      <c r="H18" s="51"/>
      <c r="I18" s="51">
        <v>0</v>
      </c>
      <c r="J18" s="51">
        <v>15325.3044825</v>
      </c>
      <c r="K18" s="51">
        <f t="shared" si="1"/>
        <v>15325.3044825</v>
      </c>
      <c r="L18" s="51">
        <v>5043</v>
      </c>
      <c r="M18" s="51">
        <v>4325</v>
      </c>
      <c r="N18" s="51"/>
      <c r="O18" s="51">
        <v>0</v>
      </c>
      <c r="P18" s="51">
        <v>471.3093525</v>
      </c>
      <c r="Q18" s="51">
        <f t="shared" si="2"/>
        <v>471.3093525</v>
      </c>
      <c r="R18" s="51">
        <v>155</v>
      </c>
      <c r="S18" s="51">
        <v>133</v>
      </c>
      <c r="T18" s="51"/>
      <c r="U18" s="51">
        <v>0</v>
      </c>
      <c r="V18" s="51">
        <v>4144.463745</v>
      </c>
      <c r="W18" s="51">
        <f t="shared" si="3"/>
        <v>4144.463745</v>
      </c>
      <c r="X18" s="51">
        <v>1364</v>
      </c>
      <c r="Y18" s="51">
        <v>1170</v>
      </c>
      <c r="Z18" s="51"/>
      <c r="AA18" s="51">
        <v>0</v>
      </c>
      <c r="AB18" s="51">
        <v>5346.6135075</v>
      </c>
      <c r="AC18" s="51">
        <f t="shared" si="4"/>
        <v>5346.6135075</v>
      </c>
      <c r="AD18" s="51">
        <v>1759</v>
      </c>
      <c r="AE18" s="51">
        <v>1509</v>
      </c>
      <c r="AF18" s="51"/>
      <c r="AG18" s="51">
        <v>0</v>
      </c>
      <c r="AH18" s="51">
        <v>265.3625475</v>
      </c>
      <c r="AI18" s="51">
        <f t="shared" si="5"/>
        <v>265.3625475</v>
      </c>
      <c r="AJ18" s="51">
        <v>87</v>
      </c>
      <c r="AK18" s="51">
        <v>75</v>
      </c>
      <c r="AL18" s="51"/>
      <c r="AM18" s="51">
        <v>0</v>
      </c>
      <c r="AN18" s="51">
        <v>1163.9773050000001</v>
      </c>
      <c r="AO18" s="51">
        <f t="shared" si="6"/>
        <v>1163.9773050000001</v>
      </c>
      <c r="AP18" s="51">
        <v>383</v>
      </c>
      <c r="AQ18" s="51">
        <v>328</v>
      </c>
      <c r="AR18" s="51"/>
      <c r="AS18" s="51">
        <v>0</v>
      </c>
      <c r="AT18" s="51">
        <v>1854.8006025</v>
      </c>
      <c r="AU18" s="51">
        <f t="shared" si="7"/>
        <v>1854.8006025</v>
      </c>
      <c r="AV18" s="51">
        <v>610</v>
      </c>
      <c r="AW18" s="51">
        <v>523</v>
      </c>
      <c r="AX18" s="51"/>
      <c r="AY18" s="51">
        <v>0</v>
      </c>
      <c r="AZ18" s="51">
        <v>5724.8272875</v>
      </c>
      <c r="BA18" s="51">
        <f t="shared" si="8"/>
        <v>5724.8272875</v>
      </c>
      <c r="BB18" s="51">
        <v>1884</v>
      </c>
      <c r="BC18" s="51">
        <v>1616</v>
      </c>
      <c r="BD18" s="51"/>
      <c r="BE18" s="51">
        <v>0</v>
      </c>
      <c r="BF18" s="51">
        <v>366.2235225</v>
      </c>
      <c r="BG18" s="51">
        <f t="shared" si="9"/>
        <v>366.2235225</v>
      </c>
      <c r="BH18" s="51">
        <v>121</v>
      </c>
      <c r="BI18" s="51">
        <v>103</v>
      </c>
      <c r="BJ18" s="51"/>
      <c r="BK18" s="51">
        <v>0</v>
      </c>
      <c r="BL18" s="51">
        <v>74.2919925</v>
      </c>
      <c r="BM18" s="51">
        <f t="shared" si="10"/>
        <v>74.2919925</v>
      </c>
      <c r="BN18" s="51">
        <v>24</v>
      </c>
      <c r="BO18" s="51">
        <v>21</v>
      </c>
      <c r="BP18" s="51"/>
      <c r="BQ18" s="51">
        <v>0</v>
      </c>
      <c r="BR18" s="51">
        <v>21018.3263475</v>
      </c>
      <c r="BS18" s="51">
        <f t="shared" si="11"/>
        <v>21018.3263475</v>
      </c>
      <c r="BT18" s="51">
        <v>6917</v>
      </c>
      <c r="BU18" s="51">
        <v>5931</v>
      </c>
      <c r="BV18" s="51"/>
      <c r="BW18" s="51">
        <v>0</v>
      </c>
      <c r="BX18" s="51">
        <v>714.53604</v>
      </c>
      <c r="BY18" s="51">
        <f t="shared" si="12"/>
        <v>714.53604</v>
      </c>
      <c r="BZ18" s="51">
        <v>235</v>
      </c>
      <c r="CA18" s="51">
        <v>202</v>
      </c>
      <c r="CB18" s="51"/>
      <c r="CC18" s="51">
        <v>0</v>
      </c>
      <c r="CD18" s="51">
        <v>3001.3131900000003</v>
      </c>
      <c r="CE18" s="51">
        <f t="shared" si="13"/>
        <v>3001.3131900000003</v>
      </c>
      <c r="CF18" s="51">
        <v>988</v>
      </c>
      <c r="CG18" s="51">
        <v>847</v>
      </c>
      <c r="CH18" s="51"/>
      <c r="CI18" s="51">
        <v>0</v>
      </c>
      <c r="CJ18" s="51">
        <v>1875.776115</v>
      </c>
      <c r="CK18" s="51">
        <f t="shared" si="14"/>
        <v>1875.776115</v>
      </c>
      <c r="CL18" s="51">
        <v>617</v>
      </c>
      <c r="CM18" s="51">
        <v>529</v>
      </c>
      <c r="CN18" s="51"/>
      <c r="CO18" s="51">
        <v>0</v>
      </c>
      <c r="CP18" s="51">
        <v>393.92310000000003</v>
      </c>
      <c r="CQ18" s="51">
        <f t="shared" si="15"/>
        <v>393.92310000000003</v>
      </c>
      <c r="CR18" s="51">
        <v>130</v>
      </c>
      <c r="CS18" s="51">
        <v>111</v>
      </c>
      <c r="CT18" s="51"/>
      <c r="CU18" s="51">
        <v>0</v>
      </c>
      <c r="CV18" s="51">
        <v>2539.1676075</v>
      </c>
      <c r="CW18" s="51">
        <f t="shared" si="16"/>
        <v>2539.1676075</v>
      </c>
      <c r="CX18" s="51">
        <v>836</v>
      </c>
      <c r="CY18" s="51">
        <v>717</v>
      </c>
      <c r="CZ18" s="51"/>
      <c r="DA18" s="51">
        <v>0</v>
      </c>
      <c r="DB18" s="51">
        <v>2863.4698575</v>
      </c>
      <c r="DC18" s="51">
        <f t="shared" si="17"/>
        <v>2863.4698575</v>
      </c>
      <c r="DD18" s="51">
        <v>942</v>
      </c>
      <c r="DE18" s="51">
        <v>808</v>
      </c>
      <c r="DF18" s="51"/>
      <c r="DG18" s="51">
        <v>0</v>
      </c>
      <c r="DH18" s="51">
        <v>474.1060875</v>
      </c>
      <c r="DI18" s="51">
        <f t="shared" si="18"/>
        <v>474.1060875</v>
      </c>
      <c r="DJ18" s="51">
        <v>156</v>
      </c>
      <c r="DK18" s="51">
        <v>134</v>
      </c>
      <c r="DL18" s="51"/>
      <c r="DM18" s="51">
        <v>0</v>
      </c>
      <c r="DN18" s="51">
        <v>1878.81087</v>
      </c>
      <c r="DO18" s="51">
        <f t="shared" si="19"/>
        <v>1878.81087</v>
      </c>
      <c r="DP18" s="51">
        <v>618</v>
      </c>
      <c r="DQ18" s="51">
        <v>530</v>
      </c>
      <c r="DR18" s="51"/>
      <c r="DS18" s="51">
        <v>0</v>
      </c>
      <c r="DT18" s="51">
        <v>25.46814</v>
      </c>
      <c r="DU18" s="51">
        <f t="shared" si="20"/>
        <v>25.46814</v>
      </c>
      <c r="DV18" s="51">
        <v>8</v>
      </c>
      <c r="DW18" s="51">
        <v>7</v>
      </c>
      <c r="DX18" s="51"/>
      <c r="DY18" s="51">
        <v>0</v>
      </c>
      <c r="DZ18" s="51">
        <v>1786.1318325</v>
      </c>
      <c r="EA18" s="51">
        <f t="shared" si="21"/>
        <v>1786.1318325</v>
      </c>
      <c r="EB18" s="51">
        <v>588</v>
      </c>
      <c r="EC18" s="51">
        <v>504</v>
      </c>
      <c r="ED18" s="51"/>
      <c r="EE18" s="51">
        <v>0</v>
      </c>
      <c r="EF18" s="51">
        <v>764.5202400000001</v>
      </c>
      <c r="EG18" s="51">
        <f t="shared" si="22"/>
        <v>764.5202400000001</v>
      </c>
      <c r="EH18" s="51">
        <v>252</v>
      </c>
      <c r="EI18" s="51">
        <v>216</v>
      </c>
      <c r="EJ18" s="51"/>
      <c r="EK18" s="51">
        <v>0</v>
      </c>
      <c r="EL18" s="51">
        <v>1464.9833475</v>
      </c>
      <c r="EM18" s="51">
        <f t="shared" si="23"/>
        <v>1464.9833475</v>
      </c>
      <c r="EN18" s="51">
        <v>482</v>
      </c>
      <c r="EO18" s="51">
        <v>413</v>
      </c>
      <c r="EP18" s="51"/>
      <c r="EQ18" s="51"/>
      <c r="ER18" s="51"/>
      <c r="ES18" s="51"/>
    </row>
    <row r="19" spans="1:149" ht="12">
      <c r="A19" s="34">
        <v>43191</v>
      </c>
      <c r="C19" s="51">
        <v>0</v>
      </c>
      <c r="D19" s="51">
        <v>7563.56154</v>
      </c>
      <c r="E19" s="51">
        <f t="shared" si="0"/>
        <v>7563.56154</v>
      </c>
      <c r="F19" s="51">
        <v>2489</v>
      </c>
      <c r="G19" s="51">
        <v>2134</v>
      </c>
      <c r="H19" s="52"/>
      <c r="I19" s="51">
        <v>0</v>
      </c>
      <c r="J19" s="51">
        <v>15325.3044825</v>
      </c>
      <c r="K19" s="51">
        <f t="shared" si="1"/>
        <v>15325.3044825</v>
      </c>
      <c r="L19" s="51">
        <v>5043</v>
      </c>
      <c r="M19" s="51">
        <v>4325</v>
      </c>
      <c r="N19" s="52"/>
      <c r="O19" s="51">
        <v>0</v>
      </c>
      <c r="P19" s="51">
        <v>471.3093525</v>
      </c>
      <c r="Q19" s="51">
        <f t="shared" si="2"/>
        <v>471.3093525</v>
      </c>
      <c r="R19" s="51">
        <v>155</v>
      </c>
      <c r="S19" s="51">
        <v>133</v>
      </c>
      <c r="T19" s="52"/>
      <c r="U19" s="51">
        <v>0</v>
      </c>
      <c r="V19" s="51">
        <v>4144.463745</v>
      </c>
      <c r="W19" s="51">
        <f t="shared" si="3"/>
        <v>4144.463745</v>
      </c>
      <c r="X19" s="51">
        <v>1364</v>
      </c>
      <c r="Y19" s="51">
        <v>1170</v>
      </c>
      <c r="Z19" s="52"/>
      <c r="AA19" s="51">
        <v>0</v>
      </c>
      <c r="AB19" s="51">
        <v>5346.6135075</v>
      </c>
      <c r="AC19" s="51">
        <f t="shared" si="4"/>
        <v>5346.6135075</v>
      </c>
      <c r="AD19" s="51">
        <v>1759</v>
      </c>
      <c r="AE19" s="51">
        <v>1509</v>
      </c>
      <c r="AF19" s="52"/>
      <c r="AG19" s="51">
        <v>0</v>
      </c>
      <c r="AH19" s="51">
        <v>265.3625475</v>
      </c>
      <c r="AI19" s="51">
        <f t="shared" si="5"/>
        <v>265.3625475</v>
      </c>
      <c r="AJ19" s="51">
        <v>87</v>
      </c>
      <c r="AK19" s="51">
        <v>75</v>
      </c>
      <c r="AL19" s="52"/>
      <c r="AM19" s="51">
        <v>0</v>
      </c>
      <c r="AN19" s="51">
        <v>1163.9773050000001</v>
      </c>
      <c r="AO19" s="51">
        <f t="shared" si="6"/>
        <v>1163.9773050000001</v>
      </c>
      <c r="AP19" s="51">
        <v>383</v>
      </c>
      <c r="AQ19" s="51">
        <v>328</v>
      </c>
      <c r="AR19" s="52"/>
      <c r="AS19" s="51">
        <v>0</v>
      </c>
      <c r="AT19" s="51">
        <v>1854.8006025</v>
      </c>
      <c r="AU19" s="51">
        <f t="shared" si="7"/>
        <v>1854.8006025</v>
      </c>
      <c r="AV19" s="51">
        <v>610</v>
      </c>
      <c r="AW19" s="51">
        <v>523</v>
      </c>
      <c r="AX19" s="52"/>
      <c r="AY19" s="51">
        <v>0</v>
      </c>
      <c r="AZ19" s="51">
        <v>5724.8272875</v>
      </c>
      <c r="BA19" s="51">
        <f t="shared" si="8"/>
        <v>5724.8272875</v>
      </c>
      <c r="BB19" s="51">
        <v>1884</v>
      </c>
      <c r="BC19" s="51">
        <v>1616</v>
      </c>
      <c r="BD19" s="52"/>
      <c r="BE19" s="51">
        <v>0</v>
      </c>
      <c r="BF19" s="51">
        <v>366.2235225</v>
      </c>
      <c r="BG19" s="51">
        <f t="shared" si="9"/>
        <v>366.2235225</v>
      </c>
      <c r="BH19" s="51">
        <v>121</v>
      </c>
      <c r="BI19" s="51">
        <v>103</v>
      </c>
      <c r="BJ19" s="52"/>
      <c r="BK19" s="51">
        <v>0</v>
      </c>
      <c r="BL19" s="51">
        <v>74.2919925</v>
      </c>
      <c r="BM19" s="51">
        <f t="shared" si="10"/>
        <v>74.2919925</v>
      </c>
      <c r="BN19" s="51">
        <v>24</v>
      </c>
      <c r="BO19" s="51">
        <v>21</v>
      </c>
      <c r="BP19" s="51"/>
      <c r="BQ19" s="51">
        <v>0</v>
      </c>
      <c r="BR19" s="51">
        <v>21018.3263475</v>
      </c>
      <c r="BS19" s="51">
        <f t="shared" si="11"/>
        <v>21018.3263475</v>
      </c>
      <c r="BT19" s="51">
        <v>6917</v>
      </c>
      <c r="BU19" s="51">
        <v>5931</v>
      </c>
      <c r="BV19" s="52"/>
      <c r="BW19" s="51">
        <v>0</v>
      </c>
      <c r="BX19" s="51">
        <v>714.53604</v>
      </c>
      <c r="BY19" s="51">
        <f t="shared" si="12"/>
        <v>714.53604</v>
      </c>
      <c r="BZ19" s="51">
        <v>235</v>
      </c>
      <c r="CA19" s="51">
        <v>202</v>
      </c>
      <c r="CB19" s="52"/>
      <c r="CC19" s="51">
        <v>0</v>
      </c>
      <c r="CD19" s="51">
        <v>3001.3131900000003</v>
      </c>
      <c r="CE19" s="51">
        <f t="shared" si="13"/>
        <v>3001.3131900000003</v>
      </c>
      <c r="CF19" s="51">
        <v>988</v>
      </c>
      <c r="CG19" s="51">
        <v>847</v>
      </c>
      <c r="CH19" s="52"/>
      <c r="CI19" s="51">
        <v>0</v>
      </c>
      <c r="CJ19" s="51">
        <v>1875.776115</v>
      </c>
      <c r="CK19" s="51">
        <f t="shared" si="14"/>
        <v>1875.776115</v>
      </c>
      <c r="CL19" s="51">
        <v>617</v>
      </c>
      <c r="CM19" s="51">
        <v>529</v>
      </c>
      <c r="CN19" s="52"/>
      <c r="CO19" s="51">
        <v>0</v>
      </c>
      <c r="CP19" s="51">
        <v>393.92310000000003</v>
      </c>
      <c r="CQ19" s="51">
        <f t="shared" si="15"/>
        <v>393.92310000000003</v>
      </c>
      <c r="CR19" s="51">
        <v>130</v>
      </c>
      <c r="CS19" s="51">
        <v>111</v>
      </c>
      <c r="CT19" s="52"/>
      <c r="CU19" s="51">
        <v>0</v>
      </c>
      <c r="CV19" s="51">
        <v>2539.1676075</v>
      </c>
      <c r="CW19" s="51">
        <f t="shared" si="16"/>
        <v>2539.1676075</v>
      </c>
      <c r="CX19" s="51">
        <v>836</v>
      </c>
      <c r="CY19" s="51">
        <v>717</v>
      </c>
      <c r="CZ19" s="52"/>
      <c r="DA19" s="51">
        <v>0</v>
      </c>
      <c r="DB19" s="51">
        <v>2863.4698575</v>
      </c>
      <c r="DC19" s="51">
        <f t="shared" si="17"/>
        <v>2863.4698575</v>
      </c>
      <c r="DD19" s="51">
        <v>942</v>
      </c>
      <c r="DE19" s="51">
        <v>808</v>
      </c>
      <c r="DF19" s="52"/>
      <c r="DG19" s="51">
        <v>0</v>
      </c>
      <c r="DH19" s="51">
        <v>474.1060875</v>
      </c>
      <c r="DI19" s="51">
        <f t="shared" si="18"/>
        <v>474.1060875</v>
      </c>
      <c r="DJ19" s="51">
        <v>156</v>
      </c>
      <c r="DK19" s="51">
        <v>134</v>
      </c>
      <c r="DL19" s="52"/>
      <c r="DM19" s="51">
        <v>0</v>
      </c>
      <c r="DN19" s="51">
        <v>1878.81087</v>
      </c>
      <c r="DO19" s="51">
        <f t="shared" si="19"/>
        <v>1878.81087</v>
      </c>
      <c r="DP19" s="51">
        <v>618</v>
      </c>
      <c r="DQ19" s="51">
        <v>530</v>
      </c>
      <c r="DR19" s="52"/>
      <c r="DS19" s="51">
        <v>0</v>
      </c>
      <c r="DT19" s="51">
        <v>25.46814</v>
      </c>
      <c r="DU19" s="51">
        <f t="shared" si="20"/>
        <v>25.46814</v>
      </c>
      <c r="DV19" s="51">
        <v>8</v>
      </c>
      <c r="DW19" s="51">
        <v>7</v>
      </c>
      <c r="DX19" s="52"/>
      <c r="DY19" s="51">
        <v>0</v>
      </c>
      <c r="DZ19" s="51">
        <v>1786.1318325</v>
      </c>
      <c r="EA19" s="51">
        <f t="shared" si="21"/>
        <v>1786.1318325</v>
      </c>
      <c r="EB19" s="51">
        <v>588</v>
      </c>
      <c r="EC19" s="51">
        <v>504</v>
      </c>
      <c r="ED19" s="52"/>
      <c r="EE19" s="51">
        <v>0</v>
      </c>
      <c r="EF19" s="51">
        <v>764.5202400000001</v>
      </c>
      <c r="EG19" s="51">
        <f t="shared" si="22"/>
        <v>764.5202400000001</v>
      </c>
      <c r="EH19" s="51">
        <v>252</v>
      </c>
      <c r="EI19" s="51">
        <v>216</v>
      </c>
      <c r="EJ19" s="52"/>
      <c r="EK19" s="51">
        <v>0</v>
      </c>
      <c r="EL19" s="51">
        <v>1464.9833475</v>
      </c>
      <c r="EM19" s="51">
        <f t="shared" si="23"/>
        <v>1464.9833475</v>
      </c>
      <c r="EN19" s="51">
        <v>482</v>
      </c>
      <c r="EO19" s="51">
        <v>413</v>
      </c>
      <c r="EP19" s="51"/>
      <c r="EQ19" s="51"/>
      <c r="ER19" s="51"/>
      <c r="ES19" s="51"/>
    </row>
    <row r="20" spans="1:149" ht="12">
      <c r="A20" s="34">
        <v>43374</v>
      </c>
      <c r="C20" s="51">
        <v>0</v>
      </c>
      <c r="D20" s="51">
        <v>7563.56154</v>
      </c>
      <c r="E20" s="51">
        <f t="shared" si="0"/>
        <v>7563.56154</v>
      </c>
      <c r="F20" s="51">
        <v>2489</v>
      </c>
      <c r="G20" s="51">
        <v>2134</v>
      </c>
      <c r="H20" s="52"/>
      <c r="I20" s="51">
        <v>0</v>
      </c>
      <c r="J20" s="51">
        <v>15325.3044825</v>
      </c>
      <c r="K20" s="51">
        <f t="shared" si="1"/>
        <v>15325.3044825</v>
      </c>
      <c r="L20" s="51">
        <v>5043</v>
      </c>
      <c r="M20" s="51">
        <v>4325</v>
      </c>
      <c r="N20" s="52"/>
      <c r="O20" s="51">
        <v>0</v>
      </c>
      <c r="P20" s="51">
        <v>471.3093525</v>
      </c>
      <c r="Q20" s="51">
        <f t="shared" si="2"/>
        <v>471.3093525</v>
      </c>
      <c r="R20" s="51">
        <v>155</v>
      </c>
      <c r="S20" s="51">
        <v>133</v>
      </c>
      <c r="T20" s="52"/>
      <c r="U20" s="51">
        <v>0</v>
      </c>
      <c r="V20" s="51">
        <v>4144.463745</v>
      </c>
      <c r="W20" s="51">
        <f t="shared" si="3"/>
        <v>4144.463745</v>
      </c>
      <c r="X20" s="51">
        <v>1364</v>
      </c>
      <c r="Y20" s="51">
        <v>1170</v>
      </c>
      <c r="Z20" s="52"/>
      <c r="AA20" s="51">
        <v>0</v>
      </c>
      <c r="AB20" s="51">
        <v>5346.6135075</v>
      </c>
      <c r="AC20" s="51">
        <f t="shared" si="4"/>
        <v>5346.6135075</v>
      </c>
      <c r="AD20" s="51">
        <v>1759</v>
      </c>
      <c r="AE20" s="51">
        <v>1509</v>
      </c>
      <c r="AF20" s="52"/>
      <c r="AG20" s="51">
        <v>0</v>
      </c>
      <c r="AH20" s="51">
        <v>265.3625475</v>
      </c>
      <c r="AI20" s="51">
        <f t="shared" si="5"/>
        <v>265.3625475</v>
      </c>
      <c r="AJ20" s="51">
        <v>87</v>
      </c>
      <c r="AK20" s="51">
        <v>75</v>
      </c>
      <c r="AL20" s="52"/>
      <c r="AM20" s="51">
        <v>0</v>
      </c>
      <c r="AN20" s="51">
        <v>1163.9773050000001</v>
      </c>
      <c r="AO20" s="51">
        <f t="shared" si="6"/>
        <v>1163.9773050000001</v>
      </c>
      <c r="AP20" s="51">
        <v>383</v>
      </c>
      <c r="AQ20" s="51">
        <v>328</v>
      </c>
      <c r="AR20" s="52"/>
      <c r="AS20" s="51">
        <v>0</v>
      </c>
      <c r="AT20" s="51">
        <v>1854.8006025</v>
      </c>
      <c r="AU20" s="51">
        <f t="shared" si="7"/>
        <v>1854.8006025</v>
      </c>
      <c r="AV20" s="51">
        <v>610</v>
      </c>
      <c r="AW20" s="51">
        <v>523</v>
      </c>
      <c r="AX20" s="52"/>
      <c r="AY20" s="51">
        <v>0</v>
      </c>
      <c r="AZ20" s="51">
        <v>5724.8272875</v>
      </c>
      <c r="BA20" s="51">
        <f t="shared" si="8"/>
        <v>5724.8272875</v>
      </c>
      <c r="BB20" s="51">
        <v>1884</v>
      </c>
      <c r="BC20" s="51">
        <v>1616</v>
      </c>
      <c r="BD20" s="52"/>
      <c r="BE20" s="51">
        <v>0</v>
      </c>
      <c r="BF20" s="51">
        <v>366.2235225</v>
      </c>
      <c r="BG20" s="51">
        <f t="shared" si="9"/>
        <v>366.2235225</v>
      </c>
      <c r="BH20" s="51">
        <v>121</v>
      </c>
      <c r="BI20" s="51">
        <v>103</v>
      </c>
      <c r="BJ20" s="52"/>
      <c r="BK20" s="51">
        <v>0</v>
      </c>
      <c r="BL20" s="51">
        <v>74.2919925</v>
      </c>
      <c r="BM20" s="51">
        <f t="shared" si="10"/>
        <v>74.2919925</v>
      </c>
      <c r="BN20" s="51">
        <v>24</v>
      </c>
      <c r="BO20" s="51">
        <v>21</v>
      </c>
      <c r="BP20" s="51"/>
      <c r="BQ20" s="51">
        <v>0</v>
      </c>
      <c r="BR20" s="51">
        <v>21018.3263475</v>
      </c>
      <c r="BS20" s="51">
        <f t="shared" si="11"/>
        <v>21018.3263475</v>
      </c>
      <c r="BT20" s="51">
        <v>6917</v>
      </c>
      <c r="BU20" s="51">
        <v>5931</v>
      </c>
      <c r="BV20" s="52"/>
      <c r="BW20" s="51">
        <v>0</v>
      </c>
      <c r="BX20" s="51">
        <v>714.53604</v>
      </c>
      <c r="BY20" s="51">
        <f t="shared" si="12"/>
        <v>714.53604</v>
      </c>
      <c r="BZ20" s="51">
        <v>235</v>
      </c>
      <c r="CA20" s="51">
        <v>202</v>
      </c>
      <c r="CB20" s="52"/>
      <c r="CC20" s="51">
        <v>0</v>
      </c>
      <c r="CD20" s="51">
        <v>3001.3131900000003</v>
      </c>
      <c r="CE20" s="51">
        <f t="shared" si="13"/>
        <v>3001.3131900000003</v>
      </c>
      <c r="CF20" s="51">
        <v>988</v>
      </c>
      <c r="CG20" s="51">
        <v>847</v>
      </c>
      <c r="CH20" s="52"/>
      <c r="CI20" s="51">
        <v>0</v>
      </c>
      <c r="CJ20" s="51">
        <v>1875.776115</v>
      </c>
      <c r="CK20" s="51">
        <f t="shared" si="14"/>
        <v>1875.776115</v>
      </c>
      <c r="CL20" s="51">
        <v>617</v>
      </c>
      <c r="CM20" s="51">
        <v>529</v>
      </c>
      <c r="CN20" s="52"/>
      <c r="CO20" s="51">
        <v>0</v>
      </c>
      <c r="CP20" s="51">
        <v>393.92310000000003</v>
      </c>
      <c r="CQ20" s="51">
        <f t="shared" si="15"/>
        <v>393.92310000000003</v>
      </c>
      <c r="CR20" s="51">
        <v>130</v>
      </c>
      <c r="CS20" s="51">
        <v>111</v>
      </c>
      <c r="CT20" s="52"/>
      <c r="CU20" s="51">
        <v>0</v>
      </c>
      <c r="CV20" s="51">
        <v>2539.1676075</v>
      </c>
      <c r="CW20" s="51">
        <f t="shared" si="16"/>
        <v>2539.1676075</v>
      </c>
      <c r="CX20" s="51">
        <v>836</v>
      </c>
      <c r="CY20" s="51">
        <v>717</v>
      </c>
      <c r="CZ20" s="52"/>
      <c r="DA20" s="51">
        <v>0</v>
      </c>
      <c r="DB20" s="51">
        <v>2863.4698575</v>
      </c>
      <c r="DC20" s="51">
        <f t="shared" si="17"/>
        <v>2863.4698575</v>
      </c>
      <c r="DD20" s="51">
        <v>942</v>
      </c>
      <c r="DE20" s="51">
        <v>808</v>
      </c>
      <c r="DF20" s="52"/>
      <c r="DG20" s="51">
        <v>0</v>
      </c>
      <c r="DH20" s="51">
        <v>474.1060875</v>
      </c>
      <c r="DI20" s="51">
        <f t="shared" si="18"/>
        <v>474.1060875</v>
      </c>
      <c r="DJ20" s="51">
        <v>156</v>
      </c>
      <c r="DK20" s="51">
        <v>134</v>
      </c>
      <c r="DL20" s="52"/>
      <c r="DM20" s="51">
        <v>0</v>
      </c>
      <c r="DN20" s="51">
        <v>1878.81087</v>
      </c>
      <c r="DO20" s="51">
        <f t="shared" si="19"/>
        <v>1878.81087</v>
      </c>
      <c r="DP20" s="51">
        <v>618</v>
      </c>
      <c r="DQ20" s="51">
        <v>530</v>
      </c>
      <c r="DR20" s="52"/>
      <c r="DS20" s="51">
        <v>0</v>
      </c>
      <c r="DT20" s="51">
        <v>25.46814</v>
      </c>
      <c r="DU20" s="51">
        <f t="shared" si="20"/>
        <v>25.46814</v>
      </c>
      <c r="DV20" s="51">
        <v>8</v>
      </c>
      <c r="DW20" s="51">
        <v>7</v>
      </c>
      <c r="DX20" s="52"/>
      <c r="DY20" s="51">
        <v>0</v>
      </c>
      <c r="DZ20" s="51">
        <v>1786.1318325</v>
      </c>
      <c r="EA20" s="51">
        <f t="shared" si="21"/>
        <v>1786.1318325</v>
      </c>
      <c r="EB20" s="51">
        <v>588</v>
      </c>
      <c r="EC20" s="51">
        <v>504</v>
      </c>
      <c r="ED20" s="52"/>
      <c r="EE20" s="51">
        <v>0</v>
      </c>
      <c r="EF20" s="51">
        <v>764.5202400000001</v>
      </c>
      <c r="EG20" s="51">
        <f t="shared" si="22"/>
        <v>764.5202400000001</v>
      </c>
      <c r="EH20" s="51">
        <v>252</v>
      </c>
      <c r="EI20" s="51">
        <v>216</v>
      </c>
      <c r="EJ20" s="52"/>
      <c r="EK20" s="51">
        <v>0</v>
      </c>
      <c r="EL20" s="51">
        <v>1464.9833475</v>
      </c>
      <c r="EM20" s="51">
        <f t="shared" si="23"/>
        <v>1464.9833475</v>
      </c>
      <c r="EN20" s="51">
        <v>482</v>
      </c>
      <c r="EO20" s="51">
        <v>413</v>
      </c>
      <c r="EP20" s="51"/>
      <c r="EQ20" s="51"/>
      <c r="ER20" s="51"/>
      <c r="ES20" s="51"/>
    </row>
    <row r="21" spans="1:149" ht="12">
      <c r="A21" s="34">
        <v>43556</v>
      </c>
      <c r="C21" s="51">
        <v>0</v>
      </c>
      <c r="D21" s="51">
        <v>7563.56154</v>
      </c>
      <c r="E21" s="51">
        <f t="shared" si="0"/>
        <v>7563.56154</v>
      </c>
      <c r="F21" s="51">
        <v>2489</v>
      </c>
      <c r="G21" s="51">
        <v>2134</v>
      </c>
      <c r="H21" s="52"/>
      <c r="I21" s="51">
        <v>0</v>
      </c>
      <c r="J21" s="51">
        <v>15325.3044825</v>
      </c>
      <c r="K21" s="51">
        <f t="shared" si="1"/>
        <v>15325.3044825</v>
      </c>
      <c r="L21" s="51">
        <v>5043</v>
      </c>
      <c r="M21" s="51">
        <v>4325</v>
      </c>
      <c r="N21" s="52"/>
      <c r="O21" s="51">
        <v>0</v>
      </c>
      <c r="P21" s="51">
        <v>471.3093525</v>
      </c>
      <c r="Q21" s="51">
        <f t="shared" si="2"/>
        <v>471.3093525</v>
      </c>
      <c r="R21" s="51">
        <v>155</v>
      </c>
      <c r="S21" s="51">
        <v>133</v>
      </c>
      <c r="T21" s="52"/>
      <c r="U21" s="51">
        <v>0</v>
      </c>
      <c r="V21" s="51">
        <v>4144.463745</v>
      </c>
      <c r="W21" s="51">
        <f t="shared" si="3"/>
        <v>4144.463745</v>
      </c>
      <c r="X21" s="51">
        <v>1364</v>
      </c>
      <c r="Y21" s="51">
        <v>1170</v>
      </c>
      <c r="Z21" s="52"/>
      <c r="AA21" s="51">
        <v>0</v>
      </c>
      <c r="AB21" s="51">
        <v>5346.6135075</v>
      </c>
      <c r="AC21" s="51">
        <f t="shared" si="4"/>
        <v>5346.6135075</v>
      </c>
      <c r="AD21" s="51">
        <v>1759</v>
      </c>
      <c r="AE21" s="51">
        <v>1509</v>
      </c>
      <c r="AF21" s="52"/>
      <c r="AG21" s="51">
        <v>0</v>
      </c>
      <c r="AH21" s="51">
        <v>265.3625475</v>
      </c>
      <c r="AI21" s="51">
        <f t="shared" si="5"/>
        <v>265.3625475</v>
      </c>
      <c r="AJ21" s="51">
        <v>87</v>
      </c>
      <c r="AK21" s="51">
        <v>75</v>
      </c>
      <c r="AL21" s="52"/>
      <c r="AM21" s="51">
        <v>0</v>
      </c>
      <c r="AN21" s="51">
        <v>1163.9773050000001</v>
      </c>
      <c r="AO21" s="51">
        <f t="shared" si="6"/>
        <v>1163.9773050000001</v>
      </c>
      <c r="AP21" s="51">
        <v>383</v>
      </c>
      <c r="AQ21" s="51">
        <v>328</v>
      </c>
      <c r="AR21" s="52"/>
      <c r="AS21" s="51">
        <v>0</v>
      </c>
      <c r="AT21" s="51">
        <v>1854.8006025</v>
      </c>
      <c r="AU21" s="51">
        <f t="shared" si="7"/>
        <v>1854.8006025</v>
      </c>
      <c r="AV21" s="51">
        <v>610</v>
      </c>
      <c r="AW21" s="51">
        <v>523</v>
      </c>
      <c r="AX21" s="52"/>
      <c r="AY21" s="51">
        <v>0</v>
      </c>
      <c r="AZ21" s="51">
        <v>5724.8272875</v>
      </c>
      <c r="BA21" s="51">
        <f t="shared" si="8"/>
        <v>5724.8272875</v>
      </c>
      <c r="BB21" s="51">
        <v>1884</v>
      </c>
      <c r="BC21" s="51">
        <v>1616</v>
      </c>
      <c r="BD21" s="52"/>
      <c r="BE21" s="51">
        <v>0</v>
      </c>
      <c r="BF21" s="51">
        <v>366.2235225</v>
      </c>
      <c r="BG21" s="51">
        <f t="shared" si="9"/>
        <v>366.2235225</v>
      </c>
      <c r="BH21" s="51">
        <v>121</v>
      </c>
      <c r="BI21" s="51">
        <v>103</v>
      </c>
      <c r="BJ21" s="52"/>
      <c r="BK21" s="51">
        <v>0</v>
      </c>
      <c r="BL21" s="51">
        <v>74.2919925</v>
      </c>
      <c r="BM21" s="51">
        <f t="shared" si="10"/>
        <v>74.2919925</v>
      </c>
      <c r="BN21" s="51">
        <v>24</v>
      </c>
      <c r="BO21" s="51">
        <v>21</v>
      </c>
      <c r="BP21" s="51"/>
      <c r="BQ21" s="51">
        <v>0</v>
      </c>
      <c r="BR21" s="51">
        <v>21018.3263475</v>
      </c>
      <c r="BS21" s="51">
        <f t="shared" si="11"/>
        <v>21018.3263475</v>
      </c>
      <c r="BT21" s="51">
        <v>6917</v>
      </c>
      <c r="BU21" s="51">
        <v>5931</v>
      </c>
      <c r="BV21" s="52"/>
      <c r="BW21" s="51">
        <v>0</v>
      </c>
      <c r="BX21" s="51">
        <v>714.53604</v>
      </c>
      <c r="BY21" s="51">
        <f t="shared" si="12"/>
        <v>714.53604</v>
      </c>
      <c r="BZ21" s="51">
        <v>235</v>
      </c>
      <c r="CA21" s="51">
        <v>202</v>
      </c>
      <c r="CB21" s="52"/>
      <c r="CC21" s="51">
        <v>0</v>
      </c>
      <c r="CD21" s="51">
        <v>3001.3131900000003</v>
      </c>
      <c r="CE21" s="51">
        <f t="shared" si="13"/>
        <v>3001.3131900000003</v>
      </c>
      <c r="CF21" s="51">
        <v>988</v>
      </c>
      <c r="CG21" s="51">
        <v>847</v>
      </c>
      <c r="CH21" s="52"/>
      <c r="CI21" s="51">
        <v>0</v>
      </c>
      <c r="CJ21" s="51">
        <v>1875.776115</v>
      </c>
      <c r="CK21" s="51">
        <f t="shared" si="14"/>
        <v>1875.776115</v>
      </c>
      <c r="CL21" s="51">
        <v>617</v>
      </c>
      <c r="CM21" s="51">
        <v>529</v>
      </c>
      <c r="CN21" s="52"/>
      <c r="CO21" s="51">
        <v>0</v>
      </c>
      <c r="CP21" s="51">
        <v>393.92310000000003</v>
      </c>
      <c r="CQ21" s="51">
        <f t="shared" si="15"/>
        <v>393.92310000000003</v>
      </c>
      <c r="CR21" s="51">
        <v>130</v>
      </c>
      <c r="CS21" s="51">
        <v>111</v>
      </c>
      <c r="CT21" s="52"/>
      <c r="CU21" s="51">
        <v>0</v>
      </c>
      <c r="CV21" s="51">
        <v>2539.1676075</v>
      </c>
      <c r="CW21" s="51">
        <f t="shared" si="16"/>
        <v>2539.1676075</v>
      </c>
      <c r="CX21" s="51">
        <v>836</v>
      </c>
      <c r="CY21" s="51">
        <v>717</v>
      </c>
      <c r="CZ21" s="52"/>
      <c r="DA21" s="51">
        <v>0</v>
      </c>
      <c r="DB21" s="51">
        <v>2863.4698575</v>
      </c>
      <c r="DC21" s="51">
        <f t="shared" si="17"/>
        <v>2863.4698575</v>
      </c>
      <c r="DD21" s="51">
        <v>942</v>
      </c>
      <c r="DE21" s="51">
        <v>808</v>
      </c>
      <c r="DF21" s="52"/>
      <c r="DG21" s="51">
        <v>0</v>
      </c>
      <c r="DH21" s="51">
        <v>474.1060875</v>
      </c>
      <c r="DI21" s="51">
        <f t="shared" si="18"/>
        <v>474.1060875</v>
      </c>
      <c r="DJ21" s="51">
        <v>156</v>
      </c>
      <c r="DK21" s="51">
        <v>134</v>
      </c>
      <c r="DL21" s="52"/>
      <c r="DM21" s="51">
        <v>0</v>
      </c>
      <c r="DN21" s="51">
        <v>1878.81087</v>
      </c>
      <c r="DO21" s="51">
        <f t="shared" si="19"/>
        <v>1878.81087</v>
      </c>
      <c r="DP21" s="51">
        <v>618</v>
      </c>
      <c r="DQ21" s="51">
        <v>530</v>
      </c>
      <c r="DR21" s="52"/>
      <c r="DS21" s="51">
        <v>0</v>
      </c>
      <c r="DT21" s="51">
        <v>25.46814</v>
      </c>
      <c r="DU21" s="51">
        <f t="shared" si="20"/>
        <v>25.46814</v>
      </c>
      <c r="DV21" s="51">
        <v>8</v>
      </c>
      <c r="DW21" s="51">
        <v>7</v>
      </c>
      <c r="DX21" s="52"/>
      <c r="DY21" s="51">
        <v>0</v>
      </c>
      <c r="DZ21" s="51">
        <v>1786.1318325</v>
      </c>
      <c r="EA21" s="51">
        <f t="shared" si="21"/>
        <v>1786.1318325</v>
      </c>
      <c r="EB21" s="51">
        <v>588</v>
      </c>
      <c r="EC21" s="51">
        <v>504</v>
      </c>
      <c r="ED21" s="52"/>
      <c r="EE21" s="51">
        <v>0</v>
      </c>
      <c r="EF21" s="51">
        <v>764.5202400000001</v>
      </c>
      <c r="EG21" s="51">
        <f t="shared" si="22"/>
        <v>764.5202400000001</v>
      </c>
      <c r="EH21" s="51">
        <v>252</v>
      </c>
      <c r="EI21" s="51">
        <v>216</v>
      </c>
      <c r="EJ21" s="52"/>
      <c r="EK21" s="51">
        <v>0</v>
      </c>
      <c r="EL21" s="51">
        <v>1464.9833475</v>
      </c>
      <c r="EM21" s="51">
        <f t="shared" si="23"/>
        <v>1464.9833475</v>
      </c>
      <c r="EN21" s="51">
        <v>482</v>
      </c>
      <c r="EO21" s="51">
        <v>413</v>
      </c>
      <c r="EP21" s="51"/>
      <c r="EQ21" s="51"/>
      <c r="ER21" s="51"/>
      <c r="ES21" s="51"/>
    </row>
    <row r="22" spans="1:149" ht="12">
      <c r="A22" s="34">
        <v>43739</v>
      </c>
      <c r="C22" s="51">
        <v>0</v>
      </c>
      <c r="D22" s="51">
        <v>7563.56154</v>
      </c>
      <c r="E22" s="51">
        <f t="shared" si="0"/>
        <v>7563.56154</v>
      </c>
      <c r="F22" s="51">
        <v>2489</v>
      </c>
      <c r="G22" s="51">
        <v>2134</v>
      </c>
      <c r="H22" s="52"/>
      <c r="I22" s="51">
        <v>0</v>
      </c>
      <c r="J22" s="51">
        <v>15325.3044825</v>
      </c>
      <c r="K22" s="51">
        <f t="shared" si="1"/>
        <v>15325.3044825</v>
      </c>
      <c r="L22" s="51">
        <v>5043</v>
      </c>
      <c r="M22" s="51">
        <v>4325</v>
      </c>
      <c r="N22" s="52"/>
      <c r="O22" s="51">
        <v>0</v>
      </c>
      <c r="P22" s="51">
        <v>471.3093525</v>
      </c>
      <c r="Q22" s="51">
        <f t="shared" si="2"/>
        <v>471.3093525</v>
      </c>
      <c r="R22" s="51">
        <v>155</v>
      </c>
      <c r="S22" s="51">
        <v>133</v>
      </c>
      <c r="T22" s="52"/>
      <c r="U22" s="51">
        <v>0</v>
      </c>
      <c r="V22" s="51">
        <v>4144.463745</v>
      </c>
      <c r="W22" s="51">
        <f t="shared" si="3"/>
        <v>4144.463745</v>
      </c>
      <c r="X22" s="51">
        <v>1364</v>
      </c>
      <c r="Y22" s="51">
        <v>1170</v>
      </c>
      <c r="Z22" s="52"/>
      <c r="AA22" s="51">
        <v>0</v>
      </c>
      <c r="AB22" s="51">
        <v>5346.6135075</v>
      </c>
      <c r="AC22" s="51">
        <f t="shared" si="4"/>
        <v>5346.6135075</v>
      </c>
      <c r="AD22" s="51">
        <v>1759</v>
      </c>
      <c r="AE22" s="51">
        <v>1509</v>
      </c>
      <c r="AF22" s="52"/>
      <c r="AG22" s="51">
        <v>0</v>
      </c>
      <c r="AH22" s="51">
        <v>265.3625475</v>
      </c>
      <c r="AI22" s="51">
        <f t="shared" si="5"/>
        <v>265.3625475</v>
      </c>
      <c r="AJ22" s="51">
        <v>87</v>
      </c>
      <c r="AK22" s="51">
        <v>75</v>
      </c>
      <c r="AL22" s="52"/>
      <c r="AM22" s="51">
        <v>0</v>
      </c>
      <c r="AN22" s="51">
        <v>1163.9773050000001</v>
      </c>
      <c r="AO22" s="51">
        <f t="shared" si="6"/>
        <v>1163.9773050000001</v>
      </c>
      <c r="AP22" s="51">
        <v>383</v>
      </c>
      <c r="AQ22" s="51">
        <v>328</v>
      </c>
      <c r="AR22" s="52"/>
      <c r="AS22" s="51">
        <v>0</v>
      </c>
      <c r="AT22" s="51">
        <v>1854.8006025</v>
      </c>
      <c r="AU22" s="51">
        <f t="shared" si="7"/>
        <v>1854.8006025</v>
      </c>
      <c r="AV22" s="51">
        <v>610</v>
      </c>
      <c r="AW22" s="51">
        <v>523</v>
      </c>
      <c r="AX22" s="52"/>
      <c r="AY22" s="51">
        <v>0</v>
      </c>
      <c r="AZ22" s="51">
        <v>5724.8272875</v>
      </c>
      <c r="BA22" s="51">
        <f t="shared" si="8"/>
        <v>5724.8272875</v>
      </c>
      <c r="BB22" s="51">
        <v>1884</v>
      </c>
      <c r="BC22" s="51">
        <v>1616</v>
      </c>
      <c r="BD22" s="52"/>
      <c r="BE22" s="51">
        <v>0</v>
      </c>
      <c r="BF22" s="51">
        <v>366.2235225</v>
      </c>
      <c r="BG22" s="51">
        <f t="shared" si="9"/>
        <v>366.2235225</v>
      </c>
      <c r="BH22" s="51">
        <v>121</v>
      </c>
      <c r="BI22" s="51">
        <v>103</v>
      </c>
      <c r="BJ22" s="52"/>
      <c r="BK22" s="51">
        <v>0</v>
      </c>
      <c r="BL22" s="51">
        <v>74.2919925</v>
      </c>
      <c r="BM22" s="51">
        <f t="shared" si="10"/>
        <v>74.2919925</v>
      </c>
      <c r="BN22" s="51">
        <v>24</v>
      </c>
      <c r="BO22" s="51">
        <v>21</v>
      </c>
      <c r="BP22" s="51"/>
      <c r="BQ22" s="51">
        <v>0</v>
      </c>
      <c r="BR22" s="51">
        <v>21018.3263475</v>
      </c>
      <c r="BS22" s="51">
        <f t="shared" si="11"/>
        <v>21018.3263475</v>
      </c>
      <c r="BT22" s="51">
        <v>6917</v>
      </c>
      <c r="BU22" s="51">
        <v>5931</v>
      </c>
      <c r="BV22" s="52"/>
      <c r="BW22" s="51">
        <v>0</v>
      </c>
      <c r="BX22" s="51">
        <v>714.53604</v>
      </c>
      <c r="BY22" s="51">
        <f t="shared" si="12"/>
        <v>714.53604</v>
      </c>
      <c r="BZ22" s="51">
        <v>235</v>
      </c>
      <c r="CA22" s="51">
        <v>202</v>
      </c>
      <c r="CB22" s="52"/>
      <c r="CC22" s="51">
        <v>0</v>
      </c>
      <c r="CD22" s="51">
        <v>3001.3131900000003</v>
      </c>
      <c r="CE22" s="51">
        <f t="shared" si="13"/>
        <v>3001.3131900000003</v>
      </c>
      <c r="CF22" s="51">
        <v>988</v>
      </c>
      <c r="CG22" s="51">
        <v>847</v>
      </c>
      <c r="CH22" s="52"/>
      <c r="CI22" s="51">
        <v>0</v>
      </c>
      <c r="CJ22" s="51">
        <v>1875.776115</v>
      </c>
      <c r="CK22" s="51">
        <f t="shared" si="14"/>
        <v>1875.776115</v>
      </c>
      <c r="CL22" s="51">
        <v>617</v>
      </c>
      <c r="CM22" s="51">
        <v>529</v>
      </c>
      <c r="CN22" s="52"/>
      <c r="CO22" s="51">
        <v>0</v>
      </c>
      <c r="CP22" s="51">
        <v>393.92310000000003</v>
      </c>
      <c r="CQ22" s="51">
        <f t="shared" si="15"/>
        <v>393.92310000000003</v>
      </c>
      <c r="CR22" s="51">
        <v>130</v>
      </c>
      <c r="CS22" s="51">
        <v>111</v>
      </c>
      <c r="CT22" s="52"/>
      <c r="CU22" s="51">
        <v>0</v>
      </c>
      <c r="CV22" s="51">
        <v>2539.1676075</v>
      </c>
      <c r="CW22" s="51">
        <f t="shared" si="16"/>
        <v>2539.1676075</v>
      </c>
      <c r="CX22" s="51">
        <v>836</v>
      </c>
      <c r="CY22" s="51">
        <v>717</v>
      </c>
      <c r="CZ22" s="52"/>
      <c r="DA22" s="51">
        <v>0</v>
      </c>
      <c r="DB22" s="51">
        <v>2863.4698575</v>
      </c>
      <c r="DC22" s="51">
        <f t="shared" si="17"/>
        <v>2863.4698575</v>
      </c>
      <c r="DD22" s="51">
        <v>942</v>
      </c>
      <c r="DE22" s="51">
        <v>808</v>
      </c>
      <c r="DF22" s="52"/>
      <c r="DG22" s="51">
        <v>0</v>
      </c>
      <c r="DH22" s="51">
        <v>474.1060875</v>
      </c>
      <c r="DI22" s="51">
        <f t="shared" si="18"/>
        <v>474.1060875</v>
      </c>
      <c r="DJ22" s="51">
        <v>156</v>
      </c>
      <c r="DK22" s="51">
        <v>134</v>
      </c>
      <c r="DL22" s="52"/>
      <c r="DM22" s="51">
        <v>0</v>
      </c>
      <c r="DN22" s="51">
        <v>1878.81087</v>
      </c>
      <c r="DO22" s="51">
        <f t="shared" si="19"/>
        <v>1878.81087</v>
      </c>
      <c r="DP22" s="51">
        <v>618</v>
      </c>
      <c r="DQ22" s="51">
        <v>530</v>
      </c>
      <c r="DR22" s="52"/>
      <c r="DS22" s="51">
        <v>0</v>
      </c>
      <c r="DT22" s="51">
        <v>25.46814</v>
      </c>
      <c r="DU22" s="51">
        <f t="shared" si="20"/>
        <v>25.46814</v>
      </c>
      <c r="DV22" s="51">
        <v>8</v>
      </c>
      <c r="DW22" s="51">
        <v>7</v>
      </c>
      <c r="DX22" s="52"/>
      <c r="DY22" s="51">
        <v>0</v>
      </c>
      <c r="DZ22" s="51">
        <v>1786.1318325</v>
      </c>
      <c r="EA22" s="51">
        <f t="shared" si="21"/>
        <v>1786.1318325</v>
      </c>
      <c r="EB22" s="51">
        <v>588</v>
      </c>
      <c r="EC22" s="51">
        <v>504</v>
      </c>
      <c r="ED22" s="52"/>
      <c r="EE22" s="51">
        <v>0</v>
      </c>
      <c r="EF22" s="51">
        <v>764.5202400000001</v>
      </c>
      <c r="EG22" s="51">
        <f t="shared" si="22"/>
        <v>764.5202400000001</v>
      </c>
      <c r="EH22" s="51">
        <v>252</v>
      </c>
      <c r="EI22" s="51">
        <v>216</v>
      </c>
      <c r="EJ22" s="52"/>
      <c r="EK22" s="51">
        <v>0</v>
      </c>
      <c r="EL22" s="51">
        <v>1464.9833475</v>
      </c>
      <c r="EM22" s="51">
        <f t="shared" si="23"/>
        <v>1464.9833475</v>
      </c>
      <c r="EN22" s="51">
        <v>482</v>
      </c>
      <c r="EO22" s="51">
        <v>413</v>
      </c>
      <c r="EP22" s="51"/>
      <c r="EQ22" s="51"/>
      <c r="ER22" s="51"/>
      <c r="ES22" s="51"/>
    </row>
    <row r="23" spans="1:149" ht="12">
      <c r="A23" s="34">
        <v>43922</v>
      </c>
      <c r="C23" s="51">
        <v>164477.752</v>
      </c>
      <c r="D23" s="51">
        <v>7563.56154</v>
      </c>
      <c r="E23" s="51">
        <f t="shared" si="0"/>
        <v>172041.31354</v>
      </c>
      <c r="F23" s="51">
        <v>2489</v>
      </c>
      <c r="G23" s="51">
        <v>2134</v>
      </c>
      <c r="H23" s="52"/>
      <c r="I23" s="51">
        <v>333265.17100000003</v>
      </c>
      <c r="J23" s="51">
        <v>15325.3044825</v>
      </c>
      <c r="K23" s="51">
        <f t="shared" si="1"/>
        <v>348590.47548250004</v>
      </c>
      <c r="L23" s="51">
        <v>5043</v>
      </c>
      <c r="M23" s="51">
        <v>4325</v>
      </c>
      <c r="N23" s="52"/>
      <c r="O23" s="51">
        <v>10249.127</v>
      </c>
      <c r="P23" s="51">
        <v>471.3093525</v>
      </c>
      <c r="Q23" s="51">
        <f t="shared" si="2"/>
        <v>10720.4363525</v>
      </c>
      <c r="R23" s="51">
        <v>155</v>
      </c>
      <c r="S23" s="51">
        <v>133</v>
      </c>
      <c r="T23" s="52"/>
      <c r="U23" s="51">
        <v>90125.80600000001</v>
      </c>
      <c r="V23" s="51">
        <v>4144.463745</v>
      </c>
      <c r="W23" s="51">
        <f t="shared" si="3"/>
        <v>94270.26974500001</v>
      </c>
      <c r="X23" s="51">
        <v>1364</v>
      </c>
      <c r="Y23" s="51">
        <v>1170</v>
      </c>
      <c r="Z23" s="52"/>
      <c r="AA23" s="51">
        <v>116267.84100000001</v>
      </c>
      <c r="AB23" s="51">
        <v>5346.6135075</v>
      </c>
      <c r="AC23" s="51">
        <f t="shared" si="4"/>
        <v>121614.45450750002</v>
      </c>
      <c r="AD23" s="51">
        <v>1759</v>
      </c>
      <c r="AE23" s="51">
        <v>1509</v>
      </c>
      <c r="AF23" s="52"/>
      <c r="AG23" s="51">
        <v>5770.593000000001</v>
      </c>
      <c r="AH23" s="51">
        <v>265.3625475</v>
      </c>
      <c r="AI23" s="51">
        <f t="shared" si="5"/>
        <v>6035.955547500001</v>
      </c>
      <c r="AJ23" s="51">
        <v>87</v>
      </c>
      <c r="AK23" s="51">
        <v>75</v>
      </c>
      <c r="AL23" s="52"/>
      <c r="AM23" s="51">
        <v>25311.934</v>
      </c>
      <c r="AN23" s="51">
        <v>1163.9773050000001</v>
      </c>
      <c r="AO23" s="51">
        <f t="shared" si="6"/>
        <v>26475.911305</v>
      </c>
      <c r="AP23" s="51">
        <v>383</v>
      </c>
      <c r="AQ23" s="51">
        <v>328</v>
      </c>
      <c r="AR23" s="52"/>
      <c r="AS23" s="51">
        <v>40334.627</v>
      </c>
      <c r="AT23" s="51">
        <v>1854.8006025</v>
      </c>
      <c r="AU23" s="51">
        <f t="shared" si="7"/>
        <v>42189.4276025</v>
      </c>
      <c r="AV23" s="51">
        <v>610</v>
      </c>
      <c r="AW23" s="51">
        <v>523</v>
      </c>
      <c r="AX23" s="52"/>
      <c r="AY23" s="51">
        <v>124492.505</v>
      </c>
      <c r="AZ23" s="51">
        <v>5724.8272875</v>
      </c>
      <c r="BA23" s="51">
        <f t="shared" si="8"/>
        <v>130217.3322875</v>
      </c>
      <c r="BB23" s="51">
        <v>1884</v>
      </c>
      <c r="BC23" s="51">
        <v>1616</v>
      </c>
      <c r="BD23" s="52"/>
      <c r="BE23" s="51">
        <v>7963.923000000001</v>
      </c>
      <c r="BF23" s="51">
        <v>366.2235225</v>
      </c>
      <c r="BG23" s="51">
        <f t="shared" si="9"/>
        <v>8330.146522500001</v>
      </c>
      <c r="BH23" s="51">
        <v>121</v>
      </c>
      <c r="BI23" s="51">
        <v>103</v>
      </c>
      <c r="BJ23" s="52"/>
      <c r="BK23" s="51">
        <v>1615.559</v>
      </c>
      <c r="BL23" s="51">
        <v>74.2919925</v>
      </c>
      <c r="BM23" s="51">
        <f t="shared" si="10"/>
        <v>1689.8509925</v>
      </c>
      <c r="BN23" s="51">
        <v>24</v>
      </c>
      <c r="BO23" s="51">
        <v>21</v>
      </c>
      <c r="BP23" s="51"/>
      <c r="BQ23" s="51">
        <v>457066.033</v>
      </c>
      <c r="BR23" s="51">
        <v>21018.3263475</v>
      </c>
      <c r="BS23" s="51">
        <f t="shared" si="11"/>
        <v>478084.3593475</v>
      </c>
      <c r="BT23" s="51">
        <v>6917</v>
      </c>
      <c r="BU23" s="51">
        <v>5931</v>
      </c>
      <c r="BV23" s="52"/>
      <c r="BW23" s="51">
        <v>15538.351999999999</v>
      </c>
      <c r="BX23" s="51">
        <v>714.53604</v>
      </c>
      <c r="BY23" s="51">
        <f t="shared" si="12"/>
        <v>16252.888039999998</v>
      </c>
      <c r="BZ23" s="51">
        <v>235</v>
      </c>
      <c r="CA23" s="51">
        <v>202</v>
      </c>
      <c r="CB23" s="52"/>
      <c r="CC23" s="51">
        <v>65266.772000000004</v>
      </c>
      <c r="CD23" s="51">
        <v>3001.3131900000003</v>
      </c>
      <c r="CE23" s="51">
        <f t="shared" si="13"/>
        <v>68268.08519</v>
      </c>
      <c r="CF23" s="51">
        <v>988</v>
      </c>
      <c r="CG23" s="51">
        <v>847</v>
      </c>
      <c r="CH23" s="52"/>
      <c r="CI23" s="51">
        <v>40790.761999999995</v>
      </c>
      <c r="CJ23" s="51">
        <v>1875.776115</v>
      </c>
      <c r="CK23" s="51">
        <f t="shared" si="14"/>
        <v>42666.538114999996</v>
      </c>
      <c r="CL23" s="51">
        <v>617</v>
      </c>
      <c r="CM23" s="51">
        <v>529</v>
      </c>
      <c r="CN23" s="52"/>
      <c r="CO23" s="51">
        <v>8566.28</v>
      </c>
      <c r="CP23" s="51">
        <v>393.92310000000003</v>
      </c>
      <c r="CQ23" s="51">
        <f t="shared" si="15"/>
        <v>8960.2031</v>
      </c>
      <c r="CR23" s="51">
        <v>130</v>
      </c>
      <c r="CS23" s="51">
        <v>111</v>
      </c>
      <c r="CT23" s="52"/>
      <c r="CU23" s="51">
        <v>55216.921</v>
      </c>
      <c r="CV23" s="51">
        <v>2539.1676075</v>
      </c>
      <c r="CW23" s="51">
        <f t="shared" si="16"/>
        <v>57756.0886075</v>
      </c>
      <c r="CX23" s="51">
        <v>836</v>
      </c>
      <c r="CY23" s="51">
        <v>717</v>
      </c>
      <c r="CZ23" s="52"/>
      <c r="DA23" s="51">
        <v>62269.221000000005</v>
      </c>
      <c r="DB23" s="51">
        <v>2863.4698575</v>
      </c>
      <c r="DC23" s="51">
        <f t="shared" si="17"/>
        <v>65132.690857500005</v>
      </c>
      <c r="DD23" s="51">
        <v>942</v>
      </c>
      <c r="DE23" s="51">
        <v>808</v>
      </c>
      <c r="DF23" s="52"/>
      <c r="DG23" s="51">
        <v>10309.945</v>
      </c>
      <c r="DH23" s="51">
        <v>474.1060875</v>
      </c>
      <c r="DI23" s="51">
        <f t="shared" si="18"/>
        <v>10784.0510875</v>
      </c>
      <c r="DJ23" s="51">
        <v>156</v>
      </c>
      <c r="DK23" s="51">
        <v>134</v>
      </c>
      <c r="DL23" s="52"/>
      <c r="DM23" s="51">
        <v>40856.756</v>
      </c>
      <c r="DN23" s="51">
        <v>1878.81087</v>
      </c>
      <c r="DO23" s="51">
        <f t="shared" si="19"/>
        <v>42735.56687</v>
      </c>
      <c r="DP23" s="51">
        <v>618</v>
      </c>
      <c r="DQ23" s="51">
        <v>530</v>
      </c>
      <c r="DR23" s="52"/>
      <c r="DS23" s="51">
        <v>553.832</v>
      </c>
      <c r="DT23" s="51">
        <v>25.46814</v>
      </c>
      <c r="DU23" s="51">
        <f t="shared" si="20"/>
        <v>579.3001399999999</v>
      </c>
      <c r="DV23" s="51">
        <v>8</v>
      </c>
      <c r="DW23" s="51">
        <v>7</v>
      </c>
      <c r="DX23" s="52"/>
      <c r="DY23" s="51">
        <v>38841.350999999995</v>
      </c>
      <c r="DZ23" s="51">
        <v>1786.1318325</v>
      </c>
      <c r="EA23" s="51">
        <f t="shared" si="21"/>
        <v>40627.4828325</v>
      </c>
      <c r="EB23" s="51">
        <v>588</v>
      </c>
      <c r="EC23" s="51">
        <v>504</v>
      </c>
      <c r="ED23" s="52"/>
      <c r="EE23" s="51">
        <v>16625.312</v>
      </c>
      <c r="EF23" s="51">
        <v>764.5202400000001</v>
      </c>
      <c r="EG23" s="51">
        <f t="shared" si="22"/>
        <v>17389.832240000003</v>
      </c>
      <c r="EH23" s="51">
        <v>252</v>
      </c>
      <c r="EI23" s="51">
        <v>216</v>
      </c>
      <c r="EJ23" s="52"/>
      <c r="EK23" s="51">
        <v>31857.633</v>
      </c>
      <c r="EL23" s="51">
        <v>1464.9833475</v>
      </c>
      <c r="EM23" s="51">
        <f t="shared" si="23"/>
        <v>33322.6163475</v>
      </c>
      <c r="EN23" s="51">
        <v>482</v>
      </c>
      <c r="EO23" s="51">
        <v>413</v>
      </c>
      <c r="EP23" s="51"/>
      <c r="EQ23" s="51"/>
      <c r="ER23" s="51"/>
      <c r="ES23" s="51"/>
    </row>
    <row r="24" spans="1:149" ht="12">
      <c r="A24" s="34">
        <v>44105</v>
      </c>
      <c r="C24" s="51">
        <v>0</v>
      </c>
      <c r="D24" s="51">
        <v>4274.0064999999995</v>
      </c>
      <c r="E24" s="51">
        <f t="shared" si="0"/>
        <v>4274.0064999999995</v>
      </c>
      <c r="F24" s="51">
        <v>2489</v>
      </c>
      <c r="G24" s="51">
        <v>2134</v>
      </c>
      <c r="H24" s="52"/>
      <c r="I24" s="51">
        <v>0</v>
      </c>
      <c r="J24" s="51">
        <v>8660.0010625</v>
      </c>
      <c r="K24" s="51">
        <f t="shared" si="1"/>
        <v>8660.0010625</v>
      </c>
      <c r="L24" s="51">
        <v>5043</v>
      </c>
      <c r="M24" s="51">
        <v>4325</v>
      </c>
      <c r="N24" s="52"/>
      <c r="O24" s="51">
        <v>0</v>
      </c>
      <c r="P24" s="51">
        <v>266.3268125</v>
      </c>
      <c r="Q24" s="51">
        <f t="shared" si="2"/>
        <v>266.3268125</v>
      </c>
      <c r="R24" s="51">
        <v>155</v>
      </c>
      <c r="S24" s="51">
        <v>133</v>
      </c>
      <c r="T24" s="52"/>
      <c r="U24" s="51">
        <v>0</v>
      </c>
      <c r="V24" s="51">
        <v>2341.9476250000002</v>
      </c>
      <c r="W24" s="51">
        <f t="shared" si="3"/>
        <v>2341.9476250000002</v>
      </c>
      <c r="X24" s="51">
        <v>1364</v>
      </c>
      <c r="Y24" s="51">
        <v>1170</v>
      </c>
      <c r="Z24" s="52"/>
      <c r="AA24" s="51">
        <v>0</v>
      </c>
      <c r="AB24" s="51">
        <v>3021.2566875</v>
      </c>
      <c r="AC24" s="51">
        <f t="shared" si="4"/>
        <v>3021.2566875</v>
      </c>
      <c r="AD24" s="51">
        <v>1759</v>
      </c>
      <c r="AE24" s="51">
        <v>1509</v>
      </c>
      <c r="AF24" s="52"/>
      <c r="AG24" s="51">
        <v>0</v>
      </c>
      <c r="AH24" s="51">
        <v>149.95068750000002</v>
      </c>
      <c r="AI24" s="51">
        <f t="shared" si="5"/>
        <v>149.95068750000002</v>
      </c>
      <c r="AJ24" s="51">
        <v>87</v>
      </c>
      <c r="AK24" s="51">
        <v>75</v>
      </c>
      <c r="AL24" s="52"/>
      <c r="AM24" s="51">
        <v>0</v>
      </c>
      <c r="AN24" s="51">
        <v>657.7386250000001</v>
      </c>
      <c r="AO24" s="51">
        <f t="shared" si="6"/>
        <v>657.7386250000001</v>
      </c>
      <c r="AP24" s="51">
        <v>383</v>
      </c>
      <c r="AQ24" s="51">
        <v>328</v>
      </c>
      <c r="AR24" s="52"/>
      <c r="AS24" s="51">
        <v>0</v>
      </c>
      <c r="AT24" s="51">
        <v>1048.1080625</v>
      </c>
      <c r="AU24" s="51">
        <f t="shared" si="7"/>
        <v>1048.1080625</v>
      </c>
      <c r="AV24" s="51">
        <v>610</v>
      </c>
      <c r="AW24" s="51">
        <v>523</v>
      </c>
      <c r="AX24" s="52"/>
      <c r="AY24" s="51">
        <v>0</v>
      </c>
      <c r="AZ24" s="51">
        <v>3234.9771875</v>
      </c>
      <c r="BA24" s="51">
        <f t="shared" si="8"/>
        <v>3234.9771875</v>
      </c>
      <c r="BB24" s="51">
        <v>1884</v>
      </c>
      <c r="BC24" s="51">
        <v>1616</v>
      </c>
      <c r="BD24" s="52"/>
      <c r="BE24" s="51">
        <v>0</v>
      </c>
      <c r="BF24" s="51">
        <v>206.9450625</v>
      </c>
      <c r="BG24" s="51">
        <f t="shared" si="9"/>
        <v>206.9450625</v>
      </c>
      <c r="BH24" s="51">
        <v>121</v>
      </c>
      <c r="BI24" s="51">
        <v>103</v>
      </c>
      <c r="BJ24" s="52"/>
      <c r="BK24" s="51">
        <v>0</v>
      </c>
      <c r="BL24" s="51">
        <v>41.9808125</v>
      </c>
      <c r="BM24" s="51">
        <f t="shared" si="10"/>
        <v>41.9808125</v>
      </c>
      <c r="BN24" s="51">
        <v>24</v>
      </c>
      <c r="BO24" s="51">
        <v>21</v>
      </c>
      <c r="BP24" s="51"/>
      <c r="BQ24" s="51">
        <v>0</v>
      </c>
      <c r="BR24" s="51">
        <v>11877.0056875</v>
      </c>
      <c r="BS24" s="51">
        <f t="shared" si="11"/>
        <v>11877.0056875</v>
      </c>
      <c r="BT24" s="51">
        <v>6917</v>
      </c>
      <c r="BU24" s="51">
        <v>5931</v>
      </c>
      <c r="BV24" s="52"/>
      <c r="BW24" s="51">
        <v>0</v>
      </c>
      <c r="BX24" s="51">
        <v>403.76899999999995</v>
      </c>
      <c r="BY24" s="51">
        <f t="shared" si="12"/>
        <v>403.76899999999995</v>
      </c>
      <c r="BZ24" s="51">
        <v>235</v>
      </c>
      <c r="CA24" s="51">
        <v>202</v>
      </c>
      <c r="CB24" s="52"/>
      <c r="CC24" s="51">
        <v>0</v>
      </c>
      <c r="CD24" s="51">
        <v>1695.97775</v>
      </c>
      <c r="CE24" s="51">
        <f t="shared" si="13"/>
        <v>1695.97775</v>
      </c>
      <c r="CF24" s="51">
        <v>988</v>
      </c>
      <c r="CG24" s="51">
        <v>847</v>
      </c>
      <c r="CH24" s="52"/>
      <c r="CI24" s="51">
        <v>0</v>
      </c>
      <c r="CJ24" s="51">
        <v>1059.960875</v>
      </c>
      <c r="CK24" s="51">
        <f t="shared" si="14"/>
        <v>1059.960875</v>
      </c>
      <c r="CL24" s="51">
        <v>617</v>
      </c>
      <c r="CM24" s="51">
        <v>529</v>
      </c>
      <c r="CN24" s="52"/>
      <c r="CO24" s="51">
        <v>0</v>
      </c>
      <c r="CP24" s="51">
        <v>222.59750000000003</v>
      </c>
      <c r="CQ24" s="51">
        <f t="shared" si="15"/>
        <v>222.59750000000003</v>
      </c>
      <c r="CR24" s="51">
        <v>130</v>
      </c>
      <c r="CS24" s="51">
        <v>111</v>
      </c>
      <c r="CT24" s="52"/>
      <c r="CU24" s="51">
        <v>0</v>
      </c>
      <c r="CV24" s="51">
        <v>1434.8291875</v>
      </c>
      <c r="CW24" s="51">
        <f t="shared" si="16"/>
        <v>1434.8291875</v>
      </c>
      <c r="CX24" s="51">
        <v>836</v>
      </c>
      <c r="CY24" s="51">
        <v>717</v>
      </c>
      <c r="CZ24" s="52"/>
      <c r="DA24" s="51">
        <v>0</v>
      </c>
      <c r="DB24" s="51">
        <v>1618.0854375000001</v>
      </c>
      <c r="DC24" s="51">
        <f t="shared" si="17"/>
        <v>1618.0854375000001</v>
      </c>
      <c r="DD24" s="51">
        <v>942</v>
      </c>
      <c r="DE24" s="51">
        <v>808</v>
      </c>
      <c r="DF24" s="52"/>
      <c r="DG24" s="51">
        <v>0</v>
      </c>
      <c r="DH24" s="51">
        <v>267.9071875</v>
      </c>
      <c r="DI24" s="51">
        <f t="shared" si="18"/>
        <v>267.9071875</v>
      </c>
      <c r="DJ24" s="51">
        <v>156</v>
      </c>
      <c r="DK24" s="51">
        <v>134</v>
      </c>
      <c r="DL24" s="52"/>
      <c r="DM24" s="51">
        <v>0</v>
      </c>
      <c r="DN24" s="51">
        <v>1061.6757499999999</v>
      </c>
      <c r="DO24" s="51">
        <f t="shared" si="19"/>
        <v>1061.6757499999999</v>
      </c>
      <c r="DP24" s="51">
        <v>618</v>
      </c>
      <c r="DQ24" s="51">
        <v>530</v>
      </c>
      <c r="DR24" s="52"/>
      <c r="DS24" s="51">
        <v>0</v>
      </c>
      <c r="DT24" s="51">
        <v>14.391499999999999</v>
      </c>
      <c r="DU24" s="51">
        <f t="shared" si="20"/>
        <v>14.391499999999999</v>
      </c>
      <c r="DV24" s="51">
        <v>8</v>
      </c>
      <c r="DW24" s="51">
        <v>7</v>
      </c>
      <c r="DX24" s="52"/>
      <c r="DY24" s="51">
        <v>0</v>
      </c>
      <c r="DZ24" s="51">
        <v>1009.3048124999999</v>
      </c>
      <c r="EA24" s="51">
        <f t="shared" si="21"/>
        <v>1009.3048124999999</v>
      </c>
      <c r="EB24" s="51">
        <v>588</v>
      </c>
      <c r="EC24" s="51">
        <v>504</v>
      </c>
      <c r="ED24" s="52"/>
      <c r="EE24" s="51">
        <v>0</v>
      </c>
      <c r="EF24" s="51">
        <v>432.014</v>
      </c>
      <c r="EG24" s="51">
        <f t="shared" si="22"/>
        <v>432.014</v>
      </c>
      <c r="EH24" s="51">
        <v>252</v>
      </c>
      <c r="EI24" s="51">
        <v>216</v>
      </c>
      <c r="EJ24" s="52"/>
      <c r="EK24" s="51">
        <v>0</v>
      </c>
      <c r="EL24" s="51">
        <v>827.8306875000001</v>
      </c>
      <c r="EM24" s="51">
        <f t="shared" si="23"/>
        <v>827.8306875000001</v>
      </c>
      <c r="EN24" s="51">
        <v>482</v>
      </c>
      <c r="EO24" s="51">
        <v>413</v>
      </c>
      <c r="EP24" s="51"/>
      <c r="EQ24" s="51"/>
      <c r="ER24" s="51"/>
      <c r="ES24" s="51"/>
    </row>
    <row r="25" spans="1:149" ht="12">
      <c r="A25" s="34">
        <v>44287</v>
      </c>
      <c r="C25" s="51">
        <v>170960.25999999998</v>
      </c>
      <c r="D25" s="51">
        <v>4274.0064999999995</v>
      </c>
      <c r="E25" s="51">
        <f t="shared" si="0"/>
        <v>175234.26649999997</v>
      </c>
      <c r="F25" s="51">
        <v>2488</v>
      </c>
      <c r="G25" s="51">
        <v>2146</v>
      </c>
      <c r="H25" s="52"/>
      <c r="I25" s="51">
        <v>346400.0425</v>
      </c>
      <c r="J25" s="51">
        <v>8660.0010625</v>
      </c>
      <c r="K25" s="51">
        <f t="shared" si="1"/>
        <v>355060.0435625</v>
      </c>
      <c r="L25" s="51">
        <v>5047</v>
      </c>
      <c r="M25" s="51">
        <v>4321</v>
      </c>
      <c r="N25" s="52"/>
      <c r="O25" s="51">
        <v>10653.0725</v>
      </c>
      <c r="P25" s="51">
        <v>266.3268125</v>
      </c>
      <c r="Q25" s="51">
        <f t="shared" si="2"/>
        <v>10919.3993125</v>
      </c>
      <c r="R25" s="51">
        <v>157</v>
      </c>
      <c r="S25" s="51">
        <v>133</v>
      </c>
      <c r="T25" s="52"/>
      <c r="U25" s="51">
        <v>93677.905</v>
      </c>
      <c r="V25" s="51">
        <v>2341.9476250000002</v>
      </c>
      <c r="W25" s="51">
        <f t="shared" si="3"/>
        <v>96019.852625</v>
      </c>
      <c r="X25" s="51">
        <v>1360</v>
      </c>
      <c r="Y25" s="51">
        <v>1159</v>
      </c>
      <c r="Z25" s="52"/>
      <c r="AA25" s="51">
        <v>120850.26750000002</v>
      </c>
      <c r="AB25" s="51">
        <v>3021.2566875</v>
      </c>
      <c r="AC25" s="51">
        <f t="shared" si="4"/>
        <v>123871.52418750002</v>
      </c>
      <c r="AD25" s="51">
        <v>1770</v>
      </c>
      <c r="AE25" s="51">
        <v>1505</v>
      </c>
      <c r="AF25" s="52"/>
      <c r="AG25" s="51">
        <v>5998.0275</v>
      </c>
      <c r="AH25" s="51">
        <v>149.95068750000002</v>
      </c>
      <c r="AI25" s="51">
        <f t="shared" si="5"/>
        <v>6147.9781875</v>
      </c>
      <c r="AJ25" s="51">
        <v>95</v>
      </c>
      <c r="AK25" s="51">
        <v>72</v>
      </c>
      <c r="AL25" s="52"/>
      <c r="AM25" s="51">
        <v>26309.545000000002</v>
      </c>
      <c r="AN25" s="51">
        <v>657.7386250000001</v>
      </c>
      <c r="AO25" s="51">
        <f t="shared" si="6"/>
        <v>26967.283625000004</v>
      </c>
      <c r="AP25" s="51">
        <v>384</v>
      </c>
      <c r="AQ25" s="51">
        <v>340</v>
      </c>
      <c r="AR25" s="52"/>
      <c r="AS25" s="51">
        <v>41924.3225</v>
      </c>
      <c r="AT25" s="51">
        <v>1048.1080625</v>
      </c>
      <c r="AU25" s="51">
        <f t="shared" si="7"/>
        <v>42972.430562500005</v>
      </c>
      <c r="AV25" s="51">
        <v>620</v>
      </c>
      <c r="AW25" s="51">
        <v>534</v>
      </c>
      <c r="AX25" s="52"/>
      <c r="AY25" s="51">
        <v>129399.08750000001</v>
      </c>
      <c r="AZ25" s="51">
        <v>3234.9771875</v>
      </c>
      <c r="BA25" s="51">
        <f t="shared" si="8"/>
        <v>132634.0646875</v>
      </c>
      <c r="BB25" s="51">
        <v>1881</v>
      </c>
      <c r="BC25" s="51">
        <v>1605</v>
      </c>
      <c r="BD25" s="52"/>
      <c r="BE25" s="51">
        <v>8277.8025</v>
      </c>
      <c r="BF25" s="51">
        <v>206.9450625</v>
      </c>
      <c r="BG25" s="51">
        <f t="shared" si="9"/>
        <v>8484.7475625</v>
      </c>
      <c r="BH25" s="51">
        <v>108</v>
      </c>
      <c r="BI25" s="51">
        <v>112</v>
      </c>
      <c r="BJ25" s="52"/>
      <c r="BK25" s="51">
        <v>1679.2325</v>
      </c>
      <c r="BL25" s="51">
        <v>41.9808125</v>
      </c>
      <c r="BM25" s="51">
        <f t="shared" si="10"/>
        <v>1721.2133125</v>
      </c>
      <c r="BN25" s="51">
        <v>36</v>
      </c>
      <c r="BO25" s="51">
        <v>20</v>
      </c>
      <c r="BP25" s="51"/>
      <c r="BQ25" s="51">
        <v>475080.2275</v>
      </c>
      <c r="BR25" s="51">
        <v>11877.0056875</v>
      </c>
      <c r="BS25" s="51">
        <f t="shared" si="11"/>
        <v>486957.2331875</v>
      </c>
      <c r="BT25" s="51">
        <v>6906</v>
      </c>
      <c r="BU25" s="51">
        <v>5942</v>
      </c>
      <c r="BV25" s="52"/>
      <c r="BW25" s="51">
        <v>16150.759999999998</v>
      </c>
      <c r="BX25" s="51">
        <v>403.76899999999995</v>
      </c>
      <c r="BY25" s="51">
        <f t="shared" si="12"/>
        <v>16554.529</v>
      </c>
      <c r="BZ25" s="51">
        <v>239</v>
      </c>
      <c r="CA25" s="51">
        <v>193</v>
      </c>
      <c r="CB25" s="52"/>
      <c r="CC25" s="51">
        <v>67839.11</v>
      </c>
      <c r="CD25" s="51">
        <v>1695.97775</v>
      </c>
      <c r="CE25" s="51">
        <f t="shared" si="13"/>
        <v>69535.08775</v>
      </c>
      <c r="CF25" s="51">
        <v>979</v>
      </c>
      <c r="CG25" s="51">
        <v>846</v>
      </c>
      <c r="CH25" s="52"/>
      <c r="CI25" s="51">
        <v>42398.435</v>
      </c>
      <c r="CJ25" s="51">
        <v>1059.960875</v>
      </c>
      <c r="CK25" s="51">
        <f t="shared" si="14"/>
        <v>43458.395874999995</v>
      </c>
      <c r="CL25" s="51">
        <v>624</v>
      </c>
      <c r="CM25" s="51">
        <v>538</v>
      </c>
      <c r="CN25" s="52"/>
      <c r="CO25" s="51">
        <v>8903.900000000001</v>
      </c>
      <c r="CP25" s="51">
        <v>222.59750000000003</v>
      </c>
      <c r="CQ25" s="51">
        <f t="shared" si="15"/>
        <v>9126.497500000001</v>
      </c>
      <c r="CR25" s="51">
        <v>120</v>
      </c>
      <c r="CS25" s="51">
        <v>115</v>
      </c>
      <c r="CT25" s="52"/>
      <c r="CU25" s="51">
        <v>57393.167499999996</v>
      </c>
      <c r="CV25" s="51">
        <v>1434.8291875</v>
      </c>
      <c r="CW25" s="51">
        <f t="shared" si="16"/>
        <v>58827.996687499995</v>
      </c>
      <c r="CX25" s="51">
        <v>825</v>
      </c>
      <c r="CY25" s="51">
        <v>706</v>
      </c>
      <c r="CZ25" s="52"/>
      <c r="DA25" s="51">
        <v>64723.4175</v>
      </c>
      <c r="DB25" s="51">
        <v>1618.0854375000001</v>
      </c>
      <c r="DC25" s="51">
        <f t="shared" si="17"/>
        <v>66341.5029375</v>
      </c>
      <c r="DD25" s="51">
        <v>950</v>
      </c>
      <c r="DE25" s="51">
        <v>810</v>
      </c>
      <c r="DF25" s="52"/>
      <c r="DG25" s="51">
        <v>10716.2875</v>
      </c>
      <c r="DH25" s="51">
        <v>267.9071875</v>
      </c>
      <c r="DI25" s="51">
        <f t="shared" si="18"/>
        <v>10984.194687500001</v>
      </c>
      <c r="DJ25" s="51">
        <v>156</v>
      </c>
      <c r="DK25" s="51">
        <v>129</v>
      </c>
      <c r="DL25" s="52"/>
      <c r="DM25" s="51">
        <v>42467.03</v>
      </c>
      <c r="DN25" s="51">
        <v>1061.6757499999999</v>
      </c>
      <c r="DO25" s="51">
        <f t="shared" si="19"/>
        <v>43528.70575</v>
      </c>
      <c r="DP25" s="51">
        <v>625</v>
      </c>
      <c r="DQ25" s="51">
        <v>535</v>
      </c>
      <c r="DR25" s="52"/>
      <c r="DS25" s="51">
        <v>575.66</v>
      </c>
      <c r="DT25" s="51">
        <v>14.391499999999999</v>
      </c>
      <c r="DU25" s="51">
        <f t="shared" si="20"/>
        <v>590.0514999999999</v>
      </c>
      <c r="DV25" s="51">
        <v>18</v>
      </c>
      <c r="DW25" s="51">
        <v>12</v>
      </c>
      <c r="DX25" s="52"/>
      <c r="DY25" s="51">
        <v>40372.1925</v>
      </c>
      <c r="DZ25" s="51">
        <v>1009.3048124999999</v>
      </c>
      <c r="EA25" s="51">
        <f t="shared" si="21"/>
        <v>41381.497312499996</v>
      </c>
      <c r="EB25" s="51">
        <v>582</v>
      </c>
      <c r="EC25" s="51">
        <v>505</v>
      </c>
      <c r="ED25" s="52"/>
      <c r="EE25" s="51">
        <v>17280.56</v>
      </c>
      <c r="EF25" s="51">
        <v>432.014</v>
      </c>
      <c r="EG25" s="51">
        <f t="shared" si="22"/>
        <v>17712.574</v>
      </c>
      <c r="EH25" s="51">
        <v>241</v>
      </c>
      <c r="EI25" s="51">
        <v>210</v>
      </c>
      <c r="EJ25" s="52"/>
      <c r="EK25" s="51">
        <v>33113.2275</v>
      </c>
      <c r="EL25" s="51">
        <v>827.8306875000001</v>
      </c>
      <c r="EM25" s="51">
        <f t="shared" si="23"/>
        <v>33941.0581875</v>
      </c>
      <c r="EN25" s="51">
        <v>484</v>
      </c>
      <c r="EO25" s="51">
        <v>424</v>
      </c>
      <c r="EP25" s="51"/>
      <c r="EQ25" s="51"/>
      <c r="ER25" s="51"/>
      <c r="ES25" s="51"/>
    </row>
    <row r="26" spans="1:149" ht="12">
      <c r="A26" s="2"/>
      <c r="C26" s="52"/>
      <c r="D26" s="52"/>
      <c r="E26" s="52"/>
      <c r="F26" s="52"/>
      <c r="G26" s="52"/>
      <c r="H26" s="51"/>
      <c r="I26" s="52"/>
      <c r="J26" s="52"/>
      <c r="K26" s="52"/>
      <c r="L26" s="52"/>
      <c r="M26" s="52"/>
      <c r="N26" s="51"/>
      <c r="O26" s="52"/>
      <c r="P26" s="52"/>
      <c r="Q26" s="52"/>
      <c r="R26" s="52"/>
      <c r="S26" s="52"/>
      <c r="T26" s="51"/>
      <c r="U26" s="51"/>
      <c r="V26" s="51"/>
      <c r="W26" s="52"/>
      <c r="X26" s="52"/>
      <c r="Y26" s="52"/>
      <c r="Z26" s="51"/>
      <c r="AA26" s="52"/>
      <c r="AB26" s="52"/>
      <c r="AC26" s="52"/>
      <c r="AD26" s="52"/>
      <c r="AE26" s="52"/>
      <c r="AF26" s="51"/>
      <c r="AG26" s="52"/>
      <c r="AH26" s="52"/>
      <c r="AI26" s="52"/>
      <c r="AJ26" s="52"/>
      <c r="AK26" s="52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2"/>
      <c r="DH26" s="52"/>
      <c r="DI26" s="52"/>
      <c r="DJ26" s="52"/>
      <c r="DK26" s="52"/>
      <c r="DL26" s="51"/>
      <c r="DM26" s="52"/>
      <c r="DN26" s="52"/>
      <c r="DO26" s="52"/>
      <c r="DP26" s="52"/>
      <c r="DQ26" s="52"/>
      <c r="DR26" s="51"/>
      <c r="DS26" s="52"/>
      <c r="DT26" s="52"/>
      <c r="DU26" s="52"/>
      <c r="DV26" s="52"/>
      <c r="DW26" s="52"/>
      <c r="DX26" s="51"/>
      <c r="DY26" s="52"/>
      <c r="DZ26" s="52"/>
      <c r="EA26" s="52"/>
      <c r="EB26" s="52"/>
      <c r="EC26" s="52"/>
      <c r="ED26" s="51"/>
      <c r="EE26" s="52"/>
      <c r="EF26" s="52"/>
      <c r="EG26" s="52"/>
      <c r="EH26" s="52"/>
      <c r="EI26" s="52"/>
      <c r="EJ26" s="51"/>
      <c r="EK26" s="52"/>
      <c r="EL26" s="52"/>
      <c r="EM26" s="52"/>
      <c r="EN26" s="51"/>
      <c r="EO26" s="51"/>
      <c r="EP26" s="51"/>
      <c r="EQ26" s="51"/>
      <c r="ER26" s="51"/>
      <c r="ES26" s="51"/>
    </row>
    <row r="27" spans="1:149" ht="12.75" thickBot="1">
      <c r="A27" s="16" t="s">
        <v>0</v>
      </c>
      <c r="C27" s="53">
        <f>SUM(C8:C26)</f>
        <v>976697.872</v>
      </c>
      <c r="D27" s="53">
        <f>SUM(D8:D26)</f>
        <v>228791.85783999992</v>
      </c>
      <c r="E27" s="53">
        <f>SUM(E8:E26)</f>
        <v>1205489.7298400002</v>
      </c>
      <c r="F27" s="53">
        <f>SUM(F8:F26)</f>
        <v>44801</v>
      </c>
      <c r="G27" s="53">
        <f>SUM(G8:G26)</f>
        <v>38424</v>
      </c>
      <c r="H27" s="53"/>
      <c r="I27" s="53">
        <f>SUM(I8:I26)</f>
        <v>1978987.306</v>
      </c>
      <c r="J27" s="53">
        <f>SUM(J8:J26)</f>
        <v>463578.54907000007</v>
      </c>
      <c r="K27" s="53">
        <f>SUM(K8:K26)</f>
        <v>2442565.8550700005</v>
      </c>
      <c r="L27" s="53">
        <f>SUM(L8:L26)</f>
        <v>90778</v>
      </c>
      <c r="M27" s="53">
        <f>SUM(M8:M26)</f>
        <v>77846</v>
      </c>
      <c r="N27" s="53">
        <f>SUM(N8:N26)</f>
        <v>0</v>
      </c>
      <c r="O27" s="53">
        <f>SUM(O8:O26)</f>
        <v>60861.122</v>
      </c>
      <c r="P27" s="53">
        <f>SUM(P8:P26)</f>
        <v>14256.741590000003</v>
      </c>
      <c r="Q27" s="53">
        <f>SUM(Q8:Q26)</f>
        <v>75117.86359000001</v>
      </c>
      <c r="R27" s="53">
        <f>SUM(R8:R26)</f>
        <v>2792</v>
      </c>
      <c r="S27" s="53">
        <f>SUM(S8:S26)</f>
        <v>2394</v>
      </c>
      <c r="T27" s="53">
        <f>SUM(T8:T26)</f>
        <v>0</v>
      </c>
      <c r="U27" s="53">
        <f>SUM(U8:U26)</f>
        <v>535182.916</v>
      </c>
      <c r="V27" s="53">
        <f>SUM(V8:V26)</f>
        <v>125366.80702</v>
      </c>
      <c r="W27" s="53">
        <f>SUM(W8:W26)</f>
        <v>660549.7230200002</v>
      </c>
      <c r="X27" s="53">
        <f>SUM(X8:X26)</f>
        <v>24548</v>
      </c>
      <c r="Y27" s="53">
        <f>SUM(Y8:Y26)</f>
        <v>21049</v>
      </c>
      <c r="Z27" s="53">
        <f>SUM(Z8:Z26)</f>
        <v>0</v>
      </c>
      <c r="AA27" s="53">
        <f>SUM(AA8:AA26)</f>
        <v>690418.9260000002</v>
      </c>
      <c r="AB27" s="53">
        <f>SUM(AB8:AB26)</f>
        <v>161730.90297000002</v>
      </c>
      <c r="AC27" s="53">
        <f>SUM(AC8:AC26)</f>
        <v>852149.8289700003</v>
      </c>
      <c r="AD27" s="53">
        <f>SUM(AD8:AD26)</f>
        <v>31673</v>
      </c>
      <c r="AE27" s="53">
        <f>SUM(AE8:AE26)</f>
        <v>27158</v>
      </c>
      <c r="AF27" s="53">
        <f>SUM(AF8:AF26)</f>
        <v>0</v>
      </c>
      <c r="AG27" s="53">
        <f>SUM(AG8:AG26)</f>
        <v>34266.798</v>
      </c>
      <c r="AH27" s="53">
        <f>SUM(AH8:AH26)</f>
        <v>8027.010809999998</v>
      </c>
      <c r="AI27" s="53">
        <f>SUM(AI8:AI26)</f>
        <v>42293.80881</v>
      </c>
      <c r="AJ27" s="53">
        <f>SUM(AJ8:AJ26)</f>
        <v>1574</v>
      </c>
      <c r="AK27" s="53">
        <f>SUM(AK8:AK26)</f>
        <v>1347</v>
      </c>
      <c r="AL27" s="53">
        <f>SUM(AL8:AL26)</f>
        <v>0</v>
      </c>
      <c r="AM27" s="53">
        <f>SUM(AM8:AM26)</f>
        <v>150306.72400000002</v>
      </c>
      <c r="AN27" s="53">
        <f>SUM(AN8:AN26)</f>
        <v>35209.408780000005</v>
      </c>
      <c r="AO27" s="53">
        <f>SUM(AO8:AO26)</f>
        <v>185516.13278</v>
      </c>
      <c r="AP27" s="53">
        <f>SUM(AP8:AP26)</f>
        <v>6895</v>
      </c>
      <c r="AQ27" s="53">
        <f>SUM(AQ8:AQ26)</f>
        <v>5916</v>
      </c>
      <c r="AR27" s="53">
        <f>SUM(AR8:AR26)</f>
        <v>0</v>
      </c>
      <c r="AS27" s="53">
        <f>SUM(AS8:AS26)</f>
        <v>239514.12200000003</v>
      </c>
      <c r="AT27" s="53">
        <f>SUM(AT8:AT26)</f>
        <v>56106.276590000016</v>
      </c>
      <c r="AU27" s="53">
        <f>SUM(AU8:AU26)</f>
        <v>295620.39859</v>
      </c>
      <c r="AV27" s="53">
        <f>SUM(AV8:AV26)</f>
        <v>10990</v>
      </c>
      <c r="AW27" s="53">
        <f>SUM(AW8:AW26)</f>
        <v>9425</v>
      </c>
      <c r="AX27" s="53">
        <f>SUM(AX8:AX26)</f>
        <v>0</v>
      </c>
      <c r="AY27" s="53">
        <f>SUM(AY8:AY26)</f>
        <v>739258.43</v>
      </c>
      <c r="AZ27" s="53">
        <f>SUM(AZ8:AZ26)</f>
        <v>173171.57584999996</v>
      </c>
      <c r="BA27" s="53">
        <f>SUM(BA8:BA26)</f>
        <v>912430.0058500002</v>
      </c>
      <c r="BB27" s="53">
        <f>SUM(BB8:BB26)</f>
        <v>33909</v>
      </c>
      <c r="BC27" s="53">
        <f>SUM(BC8:BC26)</f>
        <v>29077</v>
      </c>
      <c r="BD27" s="53">
        <f>SUM(BD8:BD26)</f>
        <v>0</v>
      </c>
      <c r="BE27" s="53">
        <f>SUM(BE8:BE26)</f>
        <v>47291.178</v>
      </c>
      <c r="BF27" s="53">
        <f>SUM(BF8:BF26)</f>
        <v>11077.976910000005</v>
      </c>
      <c r="BG27" s="53">
        <f>SUM(BG8:BG26)</f>
        <v>58369.15490999998</v>
      </c>
      <c r="BH27" s="53">
        <f>SUM(BH8:BH26)</f>
        <v>2165</v>
      </c>
      <c r="BI27" s="53">
        <f>SUM(BI8:BI26)</f>
        <v>1863</v>
      </c>
      <c r="BJ27" s="53">
        <f>SUM(BJ8:BJ26)</f>
        <v>0</v>
      </c>
      <c r="BK27" s="53">
        <f>SUM(BK8:BK26)</f>
        <v>9593.474000000002</v>
      </c>
      <c r="BL27" s="53">
        <f>SUM(BL8:BL26)</f>
        <v>2247.2750300000002</v>
      </c>
      <c r="BM27" s="53">
        <f>SUM(BM8:BM26)</f>
        <v>11840.749029999999</v>
      </c>
      <c r="BN27" s="53">
        <f>SUM(BN8:BN26)</f>
        <v>444</v>
      </c>
      <c r="BO27" s="53">
        <f>SUM(BO8:BO26)</f>
        <v>377</v>
      </c>
      <c r="BP27" s="53">
        <f>SUM(BP8:BP26)</f>
        <v>0</v>
      </c>
      <c r="BQ27" s="53">
        <f>SUM(BQ8:BQ26)</f>
        <v>2714138.638</v>
      </c>
      <c r="BR27" s="53">
        <f>SUM(BR8:BR26)</f>
        <v>635788.0356099998</v>
      </c>
      <c r="BS27" s="53">
        <f>SUM(BS8:BS26)</f>
        <v>3349926.67361</v>
      </c>
      <c r="BT27" s="53">
        <f>SUM(BT8:BT26)</f>
        <v>124495</v>
      </c>
      <c r="BU27" s="53">
        <f>SUM(BU8:BU26)</f>
        <v>106769</v>
      </c>
      <c r="BV27" s="53">
        <f>SUM(BV8:BV26)</f>
        <v>0</v>
      </c>
      <c r="BW27" s="53">
        <f>SUM(BW8:BW26)</f>
        <v>92269.472</v>
      </c>
      <c r="BX27" s="53">
        <f>SUM(BX8:BX26)</f>
        <v>21614.159839999993</v>
      </c>
      <c r="BY27" s="53">
        <f>SUM(BY8:BY26)</f>
        <v>113883.63184000003</v>
      </c>
      <c r="BZ27" s="53">
        <f>SUM(BZ8:BZ26)</f>
        <v>4234</v>
      </c>
      <c r="CA27" s="53">
        <f>SUM(CA8:CA26)</f>
        <v>3627</v>
      </c>
      <c r="CB27" s="53">
        <f>SUM(CB8:CB26)</f>
        <v>0</v>
      </c>
      <c r="CC27" s="53">
        <f>SUM(CC8:CC26)</f>
        <v>387565.592</v>
      </c>
      <c r="CD27" s="53">
        <f>SUM(CD8:CD26)</f>
        <v>90787.39124000003</v>
      </c>
      <c r="CE27" s="53">
        <f>SUM(CE8:CE26)</f>
        <v>478352.9832400001</v>
      </c>
      <c r="CF27" s="53">
        <f>SUM(CF8:CF26)</f>
        <v>17775</v>
      </c>
      <c r="CG27" s="53">
        <f>SUM(CG8:CG26)</f>
        <v>15245</v>
      </c>
      <c r="CH27" s="53">
        <f>SUM(CH8:CH26)</f>
        <v>0</v>
      </c>
      <c r="CI27" s="53">
        <f>SUM(CI8:CI26)</f>
        <v>242222.73199999996</v>
      </c>
      <c r="CJ27" s="53">
        <f>SUM(CJ8:CJ26)</f>
        <v>56740.769539999994</v>
      </c>
      <c r="CK27" s="53">
        <f>SUM(CK8:CK26)</f>
        <v>298963.5015399999</v>
      </c>
      <c r="CL27" s="53">
        <f>SUM(CL8:CL26)</f>
        <v>11113</v>
      </c>
      <c r="CM27" s="53">
        <f>SUM(CM8:CM26)</f>
        <v>9531</v>
      </c>
      <c r="CN27" s="53">
        <f>SUM(CN8:CN26)</f>
        <v>0</v>
      </c>
      <c r="CO27" s="53">
        <f>SUM(CO8:CO26)</f>
        <v>50868.079999999994</v>
      </c>
      <c r="CP27" s="53">
        <f>SUM(CP8:CP26)</f>
        <v>11915.867600000001</v>
      </c>
      <c r="CQ27" s="53">
        <f>SUM(CQ8:CQ26)</f>
        <v>62783.9476</v>
      </c>
      <c r="CR27" s="53">
        <f>SUM(CR8:CR26)</f>
        <v>2330</v>
      </c>
      <c r="CS27" s="53">
        <f>SUM(CS8:CS26)</f>
        <v>2002</v>
      </c>
      <c r="CT27" s="53">
        <f>SUM(CT8:CT26)</f>
        <v>0</v>
      </c>
      <c r="CU27" s="53">
        <f>SUM(CU8:CU26)</f>
        <v>327887.806</v>
      </c>
      <c r="CV27" s="53">
        <f>SUM(CV8:CV26)</f>
        <v>76807.84656999998</v>
      </c>
      <c r="CW27" s="53">
        <f>SUM(CW8:CW26)</f>
        <v>404695.6525699999</v>
      </c>
      <c r="CX27" s="53">
        <f>SUM(CX8:CX26)</f>
        <v>15037</v>
      </c>
      <c r="CY27" s="53">
        <f>SUM(CY8:CY26)</f>
        <v>12895</v>
      </c>
      <c r="CZ27" s="53">
        <f>SUM(CZ8:CZ26)</f>
        <v>0</v>
      </c>
      <c r="DA27" s="53">
        <f>SUM(DA8:DA26)</f>
        <v>369765.60599999997</v>
      </c>
      <c r="DB27" s="53">
        <f>SUM(DB8:DB26)</f>
        <v>86617.73756999997</v>
      </c>
      <c r="DC27" s="53">
        <f>SUM(DC8:DC26)</f>
        <v>456383.34357</v>
      </c>
      <c r="DD27" s="53">
        <f>SUM(DD8:DD26)</f>
        <v>16964</v>
      </c>
      <c r="DE27" s="53">
        <f>SUM(DE8:DE26)</f>
        <v>14546</v>
      </c>
      <c r="DF27" s="53">
        <f>SUM(DF8:DF26)</f>
        <v>0</v>
      </c>
      <c r="DG27" s="53">
        <f>SUM(DG8:DG26)</f>
        <v>61222.27</v>
      </c>
      <c r="DH27" s="53">
        <f>SUM(DH8:DH26)</f>
        <v>14341.340650000004</v>
      </c>
      <c r="DI27" s="53">
        <f>SUM(DI8:DI26)</f>
        <v>75563.61065</v>
      </c>
      <c r="DJ27" s="53">
        <f>SUM(DJ8:DJ26)</f>
        <v>2808</v>
      </c>
      <c r="DK27" s="53">
        <f>SUM(DK8:DK26)</f>
        <v>2407</v>
      </c>
      <c r="DL27" s="53">
        <f>SUM(DL8:DL26)</f>
        <v>0</v>
      </c>
      <c r="DM27" s="53">
        <f>SUM(DM8:DM26)</f>
        <v>242614.61599999998</v>
      </c>
      <c r="DN27" s="53">
        <f>SUM(DN8:DN26)</f>
        <v>56832.56852</v>
      </c>
      <c r="DO27" s="53">
        <f>SUM(DO8:DO26)</f>
        <v>299447.18451999995</v>
      </c>
      <c r="DP27" s="53">
        <f>SUM(DP8:DP26)</f>
        <v>11131</v>
      </c>
      <c r="DQ27" s="53">
        <f>SUM(DQ8:DQ26)</f>
        <v>9545</v>
      </c>
      <c r="DR27" s="53">
        <f>SUM(DR8:DR26)</f>
        <v>0</v>
      </c>
      <c r="DS27" s="53">
        <f>SUM(DS8:DS26)</f>
        <v>3288.7519999999995</v>
      </c>
      <c r="DT27" s="53">
        <f>SUM(DT8:DT26)</f>
        <v>770.3914399999995</v>
      </c>
      <c r="DU27" s="53">
        <f>SUM(DU8:DU26)</f>
        <v>4059.1434399999994</v>
      </c>
      <c r="DV27" s="53">
        <f>SUM(DV8:DV26)</f>
        <v>154</v>
      </c>
      <c r="DW27" s="53">
        <f>SUM(DW8:DW26)</f>
        <v>131</v>
      </c>
      <c r="DX27" s="53">
        <f>SUM(DX8:DX26)</f>
        <v>0</v>
      </c>
      <c r="DY27" s="53">
        <f>SUM(DY8:DY26)</f>
        <v>230646.786</v>
      </c>
      <c r="DZ27" s="53">
        <f>SUM(DZ8:DZ26)</f>
        <v>54029.09967000002</v>
      </c>
      <c r="EA27" s="53">
        <f>SUM(EA8:EA26)</f>
        <v>284675.88566999993</v>
      </c>
      <c r="EB27" s="53">
        <f>SUM(EB8:EB26)</f>
        <v>10578</v>
      </c>
      <c r="EC27" s="53">
        <f>SUM(EC8:EC26)</f>
        <v>9073</v>
      </c>
      <c r="ED27" s="53">
        <f>SUM(ED8:ED26)</f>
        <v>0</v>
      </c>
      <c r="EE27" s="53">
        <f>SUM(EE8:EE26)</f>
        <v>98724.032</v>
      </c>
      <c r="EF27" s="53">
        <f>SUM(EF8:EF26)</f>
        <v>23126.14304000001</v>
      </c>
      <c r="EG27" s="53">
        <f>SUM(EG8:EG26)</f>
        <v>121850.17504</v>
      </c>
      <c r="EH27" s="53">
        <f>SUM(EH8:EH26)</f>
        <v>4525</v>
      </c>
      <c r="EI27" s="53">
        <f>SUM(EI8:EI26)</f>
        <v>3882</v>
      </c>
      <c r="EJ27" s="53">
        <f>SUM(EJ8:EJ26)</f>
        <v>0</v>
      </c>
      <c r="EK27" s="53">
        <f>SUM(EK8:EK26)</f>
        <v>189176.23800000004</v>
      </c>
      <c r="EL27" s="53">
        <f>SUM(EL8:EL26)</f>
        <v>44314.607609999985</v>
      </c>
      <c r="EM27" s="53">
        <f>SUM(EM8:EM26)</f>
        <v>233490.84561000005</v>
      </c>
      <c r="EN27" s="53">
        <f>SUM(EN8:EN26)</f>
        <v>8678</v>
      </c>
      <c r="EO27" s="53">
        <f>SUM(EO8:EO26)</f>
        <v>7445</v>
      </c>
      <c r="EP27" s="51"/>
      <c r="EQ27" s="51"/>
      <c r="ER27" s="51"/>
      <c r="ES27" s="51"/>
    </row>
    <row r="28" ht="12.75" thickTop="1"/>
  </sheetData>
  <sheetProtection/>
  <printOptions/>
  <pageMargins left="0.7" right="0.7" top="0.75" bottom="0.75" header="0.3" footer="0.3"/>
  <pageSetup horizontalDpi="300" verticalDpi="300" orientation="landscape" scale="72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D27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7" sqref="D17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9" customWidth="1"/>
    <col min="7" max="7" width="17.421875" style="19" customWidth="1"/>
    <col min="8" max="8" width="3.7109375" style="18" customWidth="1"/>
    <col min="9" max="12" width="13.7109375" style="18" customWidth="1"/>
    <col min="13" max="13" width="16.8515625" style="18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3" customWidth="1"/>
    <col min="25" max="25" width="16.421875" style="3" customWidth="1"/>
    <col min="26" max="26" width="3.7109375" style="3" customWidth="1"/>
    <col min="27" max="30" width="13.7109375" style="3" customWidth="1"/>
    <col min="31" max="31" width="16.00390625" style="3" customWidth="1"/>
    <col min="32" max="32" width="3.7109375" style="3" customWidth="1"/>
    <col min="33" max="36" width="13.7109375" style="3" customWidth="1"/>
    <col min="37" max="37" width="15.421875" style="3" customWidth="1"/>
    <col min="38" max="38" width="3.7109375" style="3" customWidth="1"/>
    <col min="39" max="42" width="13.7109375" style="3" customWidth="1"/>
    <col min="43" max="43" width="17.421875" style="3" customWidth="1"/>
    <col min="44" max="44" width="3.7109375" style="3" customWidth="1"/>
    <col min="45" max="48" width="13.7109375" style="3" customWidth="1"/>
    <col min="49" max="49" width="15.7109375" style="3" customWidth="1"/>
    <col min="50" max="50" width="3.7109375" style="3" customWidth="1"/>
    <col min="51" max="54" width="13.7109375" style="3" customWidth="1"/>
    <col min="55" max="55" width="15.421875" style="3" customWidth="1"/>
    <col min="56" max="56" width="3.7109375" style="3" customWidth="1"/>
    <col min="57" max="60" width="13.7109375" style="3" customWidth="1"/>
    <col min="61" max="61" width="16.8515625" style="3" customWidth="1"/>
    <col min="62" max="62" width="3.7109375" style="3" customWidth="1"/>
    <col min="63" max="66" width="13.7109375" style="3" customWidth="1"/>
    <col min="67" max="67" width="15.7109375" style="3" customWidth="1"/>
    <col min="68" max="68" width="3.7109375" style="3" customWidth="1"/>
    <col min="69" max="72" width="13.7109375" style="3" customWidth="1"/>
    <col min="73" max="73" width="17.421875" style="3" customWidth="1"/>
    <col min="74" max="74" width="3.7109375" style="3" customWidth="1"/>
    <col min="75" max="78" width="13.7109375" style="3" customWidth="1"/>
    <col min="79" max="79" width="15.421875" style="3" customWidth="1"/>
    <col min="80" max="80" width="3.7109375" style="3" customWidth="1"/>
    <col min="81" max="84" width="13.7109375" style="3" customWidth="1"/>
    <col min="85" max="85" width="16.00390625" style="3" customWidth="1"/>
    <col min="86" max="86" width="3.7109375" style="3" customWidth="1"/>
    <col min="87" max="90" width="13.7109375" style="3" customWidth="1"/>
    <col min="91" max="91" width="18.140625" style="3" customWidth="1"/>
    <col min="92" max="92" width="3.7109375" style="3" customWidth="1"/>
    <col min="93" max="96" width="13.7109375" style="3" customWidth="1"/>
    <col min="97" max="97" width="16.28125" style="3" customWidth="1"/>
    <col min="98" max="98" width="3.7109375" style="3" customWidth="1"/>
    <col min="99" max="102" width="13.7109375" style="3" customWidth="1"/>
    <col min="103" max="103" width="15.8515625" style="3" customWidth="1"/>
    <col min="104" max="104" width="3.7109375" style="3" customWidth="1"/>
    <col min="105" max="108" width="13.7109375" style="3" customWidth="1"/>
    <col min="109" max="109" width="16.421875" style="3" customWidth="1"/>
    <col min="110" max="110" width="3.7109375" style="3" customWidth="1"/>
    <col min="111" max="114" width="13.7109375" style="3" customWidth="1"/>
    <col min="115" max="115" width="16.140625" style="3" customWidth="1"/>
    <col min="116" max="116" width="3.7109375" style="3" customWidth="1"/>
    <col min="117" max="120" width="13.7109375" style="3" customWidth="1"/>
    <col min="121" max="121" width="16.421875" style="3" customWidth="1"/>
    <col min="122" max="122" width="3.7109375" style="3" customWidth="1"/>
    <col min="123" max="126" width="13.7109375" style="3" customWidth="1"/>
    <col min="127" max="127" width="16.28125" style="3" customWidth="1"/>
    <col min="128" max="128" width="3.7109375" style="3" customWidth="1"/>
    <col min="129" max="132" width="13.7109375" style="3" customWidth="1"/>
    <col min="133" max="133" width="16.28125" style="3" customWidth="1"/>
    <col min="134" max="134" width="3.7109375" style="3" customWidth="1"/>
  </cols>
  <sheetData>
    <row r="1" spans="1:134" ht="12">
      <c r="A1" s="27"/>
      <c r="B1" s="13"/>
      <c r="C1" s="26"/>
      <c r="D1" s="28"/>
      <c r="F1" s="28" t="s">
        <v>24</v>
      </c>
      <c r="H1" s="19"/>
      <c r="I1" s="19"/>
      <c r="J1" s="19"/>
      <c r="K1" s="28"/>
      <c r="L1" s="28"/>
      <c r="M1" s="19"/>
      <c r="N1" s="18"/>
      <c r="O1" s="18"/>
      <c r="P1" s="28"/>
      <c r="Q1" s="19"/>
      <c r="S1" s="28" t="s">
        <v>24</v>
      </c>
      <c r="U1"/>
      <c r="V1"/>
      <c r="X1" s="4"/>
      <c r="AB1" s="4"/>
      <c r="AE1" s="28" t="s">
        <v>24</v>
      </c>
      <c r="AF1" s="4"/>
      <c r="AM1" s="28"/>
      <c r="AN1" s="4"/>
      <c r="AQ1" s="28" t="s">
        <v>24</v>
      </c>
      <c r="AY1" s="28"/>
      <c r="BC1" s="28" t="s">
        <v>24</v>
      </c>
      <c r="BK1" s="28"/>
      <c r="BO1" s="28" t="s">
        <v>24</v>
      </c>
      <c r="BT1" s="4"/>
      <c r="BW1" s="28"/>
      <c r="CA1" s="28" t="s">
        <v>24</v>
      </c>
      <c r="CI1" s="28"/>
      <c r="CM1" s="28" t="s">
        <v>24</v>
      </c>
      <c r="CR1" s="4"/>
      <c r="CU1" s="28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">
      <c r="A2" s="27"/>
      <c r="B2" s="13"/>
      <c r="C2" s="26"/>
      <c r="D2" s="28"/>
      <c r="F2" s="26" t="s">
        <v>58</v>
      </c>
      <c r="H2" s="19"/>
      <c r="I2" s="19"/>
      <c r="J2" s="19"/>
      <c r="K2" s="28"/>
      <c r="L2" s="28"/>
      <c r="M2" s="19"/>
      <c r="N2" s="18"/>
      <c r="O2" s="18"/>
      <c r="P2" s="28"/>
      <c r="Q2" s="19"/>
      <c r="S2" s="26" t="s">
        <v>58</v>
      </c>
      <c r="U2"/>
      <c r="V2"/>
      <c r="X2" s="4"/>
      <c r="AB2" s="4"/>
      <c r="AE2" s="26" t="s">
        <v>58</v>
      </c>
      <c r="AF2" s="4"/>
      <c r="AM2" s="28"/>
      <c r="AN2" s="4"/>
      <c r="AQ2" s="26" t="s">
        <v>58</v>
      </c>
      <c r="AY2" s="28"/>
      <c r="BC2" s="26" t="s">
        <v>58</v>
      </c>
      <c r="BK2" s="28"/>
      <c r="BO2" s="26" t="s">
        <v>58</v>
      </c>
      <c r="BT2" s="4"/>
      <c r="BW2" s="28"/>
      <c r="CA2" s="26" t="s">
        <v>58</v>
      </c>
      <c r="CI2" s="28"/>
      <c r="CM2" s="26" t="s">
        <v>58</v>
      </c>
      <c r="CR2" s="4"/>
      <c r="CU2" s="28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">
      <c r="A3" s="27"/>
      <c r="B3" s="13"/>
      <c r="C3" s="26"/>
      <c r="D3" s="26"/>
      <c r="F3" s="28" t="s">
        <v>25</v>
      </c>
      <c r="H3" s="19"/>
      <c r="I3" s="19"/>
      <c r="J3" s="19"/>
      <c r="K3" s="26"/>
      <c r="L3" s="26"/>
      <c r="M3" s="19"/>
      <c r="N3" s="18"/>
      <c r="O3" s="18"/>
      <c r="P3" s="26"/>
      <c r="Q3" s="19"/>
      <c r="S3" s="28" t="s">
        <v>25</v>
      </c>
      <c r="U3"/>
      <c r="V3"/>
      <c r="AE3" s="28" t="s">
        <v>25</v>
      </c>
      <c r="AM3" s="28"/>
      <c r="AQ3" s="28" t="s">
        <v>25</v>
      </c>
      <c r="AY3" s="28"/>
      <c r="BC3" s="28" t="s">
        <v>25</v>
      </c>
      <c r="BK3" s="28"/>
      <c r="BO3" s="28" t="s">
        <v>25</v>
      </c>
      <c r="BW3" s="28"/>
      <c r="CA3" s="28" t="s">
        <v>25</v>
      </c>
      <c r="CI3" s="28"/>
      <c r="CM3" s="28" t="s">
        <v>25</v>
      </c>
      <c r="CU3" s="28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">
      <c r="A4" s="27"/>
      <c r="B4" s="13"/>
      <c r="C4" s="28"/>
      <c r="D4" s="28"/>
      <c r="J4" s="28"/>
      <c r="K4" s="19"/>
      <c r="L4" s="19"/>
      <c r="M4" s="19"/>
      <c r="V4" s="4"/>
      <c r="AB4" s="4"/>
      <c r="AH4" s="4"/>
      <c r="AT4" s="4"/>
      <c r="CP4" s="4"/>
      <c r="DZ4" s="4"/>
    </row>
    <row r="5" spans="1:134" ht="12">
      <c r="A5" s="5" t="s">
        <v>1</v>
      </c>
      <c r="C5" s="49" t="s">
        <v>59</v>
      </c>
      <c r="D5" s="47"/>
      <c r="E5" s="48"/>
      <c r="F5" s="24"/>
      <c r="G5" s="24"/>
      <c r="I5" s="20" t="s">
        <v>6</v>
      </c>
      <c r="J5" s="21"/>
      <c r="K5" s="22"/>
      <c r="L5" s="24"/>
      <c r="M5" s="24"/>
      <c r="O5" s="20" t="s">
        <v>7</v>
      </c>
      <c r="P5" s="21"/>
      <c r="Q5" s="22"/>
      <c r="R5" s="24"/>
      <c r="S5" s="24"/>
      <c r="U5" s="6" t="s">
        <v>8</v>
      </c>
      <c r="V5" s="7"/>
      <c r="W5" s="8"/>
      <c r="X5" s="24"/>
      <c r="Y5" s="24"/>
      <c r="AA5" s="6" t="s">
        <v>9</v>
      </c>
      <c r="AB5" s="7"/>
      <c r="AC5" s="8"/>
      <c r="AD5" s="24"/>
      <c r="AE5" s="24"/>
      <c r="AG5" s="6" t="s">
        <v>10</v>
      </c>
      <c r="AH5" s="7"/>
      <c r="AI5" s="8"/>
      <c r="AJ5" s="24"/>
      <c r="AK5" s="24"/>
      <c r="AL5" s="14"/>
      <c r="AM5" s="6" t="s">
        <v>51</v>
      </c>
      <c r="AN5" s="7"/>
      <c r="AO5" s="8"/>
      <c r="AP5" s="24"/>
      <c r="AQ5" s="24"/>
      <c r="AR5" s="14"/>
      <c r="AS5" s="6" t="s">
        <v>11</v>
      </c>
      <c r="AT5" s="7"/>
      <c r="AU5" s="8"/>
      <c r="AV5" s="24"/>
      <c r="AW5" s="24"/>
      <c r="AX5" s="14"/>
      <c r="AY5" s="6" t="s">
        <v>26</v>
      </c>
      <c r="AZ5" s="7"/>
      <c r="BA5" s="8"/>
      <c r="BB5" s="24"/>
      <c r="BC5" s="24"/>
      <c r="BE5" s="6" t="s">
        <v>12</v>
      </c>
      <c r="BF5" s="7"/>
      <c r="BG5" s="8"/>
      <c r="BH5" s="24"/>
      <c r="BI5" s="24"/>
      <c r="BK5" s="6" t="s">
        <v>13</v>
      </c>
      <c r="BL5" s="7"/>
      <c r="BM5" s="8"/>
      <c r="BN5" s="24"/>
      <c r="BO5" s="24"/>
      <c r="BQ5" s="37" t="s">
        <v>14</v>
      </c>
      <c r="BR5" s="38"/>
      <c r="BS5" s="39"/>
      <c r="BT5" s="24"/>
      <c r="BU5" s="24"/>
      <c r="BW5" s="6" t="s">
        <v>15</v>
      </c>
      <c r="BX5" s="7"/>
      <c r="BY5" s="8"/>
      <c r="BZ5" s="24"/>
      <c r="CA5" s="24"/>
      <c r="CC5" s="6" t="s">
        <v>16</v>
      </c>
      <c r="CD5" s="7"/>
      <c r="CE5" s="8"/>
      <c r="CF5" s="24"/>
      <c r="CG5" s="24"/>
      <c r="CH5" s="14"/>
      <c r="CI5" s="6" t="s">
        <v>17</v>
      </c>
      <c r="CJ5" s="7"/>
      <c r="CK5" s="8"/>
      <c r="CL5" s="24"/>
      <c r="CM5" s="24"/>
      <c r="CO5" s="6" t="s">
        <v>18</v>
      </c>
      <c r="CP5" s="7"/>
      <c r="CQ5" s="8"/>
      <c r="CR5" s="24"/>
      <c r="CS5" s="24"/>
      <c r="CT5" s="14"/>
      <c r="CU5" s="6" t="s">
        <v>19</v>
      </c>
      <c r="CV5" s="7"/>
      <c r="CW5" s="8"/>
      <c r="CX5" s="24"/>
      <c r="CY5" s="24"/>
      <c r="DA5" s="6" t="s">
        <v>20</v>
      </c>
      <c r="DB5" s="7"/>
      <c r="DC5" s="8"/>
      <c r="DD5" s="24"/>
      <c r="DE5" s="24"/>
      <c r="DG5" s="6" t="s">
        <v>21</v>
      </c>
      <c r="DH5" s="7"/>
      <c r="DI5" s="8"/>
      <c r="DJ5" s="24"/>
      <c r="DK5" s="24"/>
      <c r="DM5" s="6" t="s">
        <v>22</v>
      </c>
      <c r="DN5" s="7"/>
      <c r="DO5" s="8"/>
      <c r="DP5" s="24"/>
      <c r="DQ5" s="24"/>
      <c r="DS5" s="6" t="s">
        <v>23</v>
      </c>
      <c r="DT5" s="7"/>
      <c r="DU5" s="8"/>
      <c r="DV5" s="24"/>
      <c r="DW5" s="24"/>
      <c r="DX5" s="14"/>
      <c r="DY5" s="6" t="s">
        <v>2</v>
      </c>
      <c r="DZ5" s="7"/>
      <c r="EA5" s="8"/>
      <c r="EB5" s="24"/>
      <c r="EC5" s="24"/>
      <c r="ED5" s="14"/>
    </row>
    <row r="6" spans="1:134" s="1" customFormat="1" ht="12">
      <c r="A6" s="29" t="s">
        <v>3</v>
      </c>
      <c r="C6" s="50" t="s">
        <v>60</v>
      </c>
      <c r="D6" s="50"/>
      <c r="E6" s="50"/>
      <c r="F6" s="24" t="s">
        <v>54</v>
      </c>
      <c r="G6" s="24" t="s">
        <v>57</v>
      </c>
      <c r="H6" s="18"/>
      <c r="I6" s="23"/>
      <c r="J6" s="36">
        <v>0.2725862000000001</v>
      </c>
      <c r="K6" s="22"/>
      <c r="L6" s="24" t="s">
        <v>54</v>
      </c>
      <c r="M6" s="24" t="s">
        <v>57</v>
      </c>
      <c r="O6" s="23"/>
      <c r="P6" s="41">
        <f>V6+AB6+AH6+AN6+AT6+AZ6+BF6+BL6+BR6+BX6+CD6+CJ6+CP6+CV6+DB6+DH6+DN6+DT6</f>
        <v>0.7274137999999999</v>
      </c>
      <c r="Q6" s="22"/>
      <c r="R6" s="24" t="s">
        <v>54</v>
      </c>
      <c r="S6" s="24" t="s">
        <v>57</v>
      </c>
      <c r="U6" s="30"/>
      <c r="V6" s="17">
        <v>0.0002074</v>
      </c>
      <c r="W6" s="31"/>
      <c r="X6" s="24" t="s">
        <v>54</v>
      </c>
      <c r="Y6" s="24" t="s">
        <v>57</v>
      </c>
      <c r="AA6" s="30"/>
      <c r="AB6" s="17">
        <v>0.1097811</v>
      </c>
      <c r="AC6" s="31"/>
      <c r="AD6" s="24" t="s">
        <v>54</v>
      </c>
      <c r="AE6" s="24" t="s">
        <v>57</v>
      </c>
      <c r="AG6" s="30"/>
      <c r="AH6" s="17">
        <v>0.077308</v>
      </c>
      <c r="AI6" s="31"/>
      <c r="AJ6" s="24" t="s">
        <v>54</v>
      </c>
      <c r="AK6" s="24" t="s">
        <v>57</v>
      </c>
      <c r="AL6" s="12"/>
      <c r="AM6" s="30"/>
      <c r="AN6" s="17">
        <v>0.0035746</v>
      </c>
      <c r="AO6" s="31"/>
      <c r="AP6" s="24" t="s">
        <v>54</v>
      </c>
      <c r="AQ6" s="24" t="s">
        <v>57</v>
      </c>
      <c r="AR6" s="12"/>
      <c r="AS6" s="30"/>
      <c r="AT6" s="17">
        <v>0.0002612</v>
      </c>
      <c r="AU6" s="31"/>
      <c r="AV6" s="24" t="s">
        <v>54</v>
      </c>
      <c r="AW6" s="24" t="s">
        <v>57</v>
      </c>
      <c r="AX6" s="12"/>
      <c r="AY6" s="30"/>
      <c r="AZ6" s="17">
        <v>0.0958305</v>
      </c>
      <c r="BA6" s="31"/>
      <c r="BB6" s="24" t="s">
        <v>54</v>
      </c>
      <c r="BC6" s="24" t="s">
        <v>57</v>
      </c>
      <c r="BE6" s="30"/>
      <c r="BF6" s="17">
        <v>0.0031923</v>
      </c>
      <c r="BG6" s="31"/>
      <c r="BH6" s="24" t="s">
        <v>54</v>
      </c>
      <c r="BI6" s="24" t="s">
        <v>57</v>
      </c>
      <c r="BK6" s="30"/>
      <c r="BL6" s="17">
        <v>0.0003889</v>
      </c>
      <c r="BM6" s="31"/>
      <c r="BN6" s="24" t="s">
        <v>54</v>
      </c>
      <c r="BO6" s="24" t="s">
        <v>57</v>
      </c>
      <c r="BQ6" s="40"/>
      <c r="BR6" s="41">
        <v>0.080735</v>
      </c>
      <c r="BS6" s="42"/>
      <c r="BT6" s="24" t="s">
        <v>54</v>
      </c>
      <c r="BU6" s="24" t="s">
        <v>57</v>
      </c>
      <c r="BW6" s="30"/>
      <c r="BX6" s="17">
        <v>0.0658731</v>
      </c>
      <c r="BY6" s="31"/>
      <c r="BZ6" s="24" t="s">
        <v>54</v>
      </c>
      <c r="CA6" s="24" t="s">
        <v>57</v>
      </c>
      <c r="CC6" s="30"/>
      <c r="CD6" s="17">
        <v>0.1500275</v>
      </c>
      <c r="CE6" s="31"/>
      <c r="CF6" s="24" t="s">
        <v>54</v>
      </c>
      <c r="CG6" s="24" t="s">
        <v>57</v>
      </c>
      <c r="CH6" s="12"/>
      <c r="CI6" s="30"/>
      <c r="CJ6" s="17">
        <v>0.0163762</v>
      </c>
      <c r="CK6" s="31"/>
      <c r="CL6" s="24" t="s">
        <v>54</v>
      </c>
      <c r="CM6" s="24" t="s">
        <v>57</v>
      </c>
      <c r="CO6" s="30"/>
      <c r="CP6" s="17">
        <v>0.0163968</v>
      </c>
      <c r="CQ6" s="31"/>
      <c r="CR6" s="24" t="s">
        <v>54</v>
      </c>
      <c r="CS6" s="24" t="s">
        <v>57</v>
      </c>
      <c r="CT6" s="12"/>
      <c r="CU6" s="30"/>
      <c r="CV6" s="17">
        <v>0.0004623</v>
      </c>
      <c r="CW6" s="31"/>
      <c r="CX6" s="24" t="s">
        <v>54</v>
      </c>
      <c r="CY6" s="24" t="s">
        <v>57</v>
      </c>
      <c r="DA6" s="30"/>
      <c r="DB6" s="17">
        <v>0.0988749</v>
      </c>
      <c r="DC6" s="31"/>
      <c r="DD6" s="24" t="s">
        <v>54</v>
      </c>
      <c r="DE6" s="24" t="s">
        <v>57</v>
      </c>
      <c r="DG6" s="30"/>
      <c r="DH6" s="17">
        <v>0.0007581</v>
      </c>
      <c r="DI6" s="31"/>
      <c r="DJ6" s="24" t="s">
        <v>54</v>
      </c>
      <c r="DK6" s="24" t="s">
        <v>57</v>
      </c>
      <c r="DM6" s="30"/>
      <c r="DN6" s="17">
        <v>0.0063749</v>
      </c>
      <c r="DO6" s="31"/>
      <c r="DP6" s="24" t="s">
        <v>54</v>
      </c>
      <c r="DQ6" s="24" t="s">
        <v>57</v>
      </c>
      <c r="DS6" s="30"/>
      <c r="DT6" s="17">
        <v>0.000991</v>
      </c>
      <c r="DU6" s="31"/>
      <c r="DV6" s="24" t="s">
        <v>54</v>
      </c>
      <c r="DW6" s="24" t="s">
        <v>57</v>
      </c>
      <c r="DX6" s="12"/>
      <c r="DY6" s="30"/>
      <c r="DZ6" s="17"/>
      <c r="EA6" s="31"/>
      <c r="EB6" s="24" t="s">
        <v>54</v>
      </c>
      <c r="EC6" s="24" t="s">
        <v>57</v>
      </c>
      <c r="ED6" s="12"/>
    </row>
    <row r="7" spans="1:134" ht="12">
      <c r="A7" s="9"/>
      <c r="C7" s="24" t="s">
        <v>4</v>
      </c>
      <c r="D7" s="24" t="s">
        <v>5</v>
      </c>
      <c r="E7" s="24" t="s">
        <v>0</v>
      </c>
      <c r="F7" s="24" t="s">
        <v>55</v>
      </c>
      <c r="G7" s="24" t="s">
        <v>56</v>
      </c>
      <c r="I7" s="24" t="s">
        <v>4</v>
      </c>
      <c r="J7" s="24" t="s">
        <v>5</v>
      </c>
      <c r="K7" s="24" t="s">
        <v>0</v>
      </c>
      <c r="L7" s="24" t="s">
        <v>55</v>
      </c>
      <c r="M7" s="24" t="s">
        <v>56</v>
      </c>
      <c r="O7" s="24" t="s">
        <v>4</v>
      </c>
      <c r="P7" s="24" t="s">
        <v>5</v>
      </c>
      <c r="Q7" s="24" t="s">
        <v>0</v>
      </c>
      <c r="R7" s="24" t="s">
        <v>55</v>
      </c>
      <c r="S7" s="24" t="s">
        <v>56</v>
      </c>
      <c r="U7" s="10" t="s">
        <v>4</v>
      </c>
      <c r="V7" s="10" t="s">
        <v>5</v>
      </c>
      <c r="W7" s="10" t="s">
        <v>0</v>
      </c>
      <c r="X7" s="24" t="s">
        <v>55</v>
      </c>
      <c r="Y7" s="24" t="s">
        <v>56</v>
      </c>
      <c r="AA7" s="10" t="s">
        <v>4</v>
      </c>
      <c r="AB7" s="10" t="s">
        <v>5</v>
      </c>
      <c r="AC7" s="10" t="s">
        <v>0</v>
      </c>
      <c r="AD7" s="24" t="s">
        <v>55</v>
      </c>
      <c r="AE7" s="24" t="s">
        <v>56</v>
      </c>
      <c r="AG7" s="10" t="s">
        <v>4</v>
      </c>
      <c r="AH7" s="10" t="s">
        <v>5</v>
      </c>
      <c r="AI7" s="10" t="s">
        <v>0</v>
      </c>
      <c r="AJ7" s="24" t="s">
        <v>55</v>
      </c>
      <c r="AK7" s="24" t="s">
        <v>56</v>
      </c>
      <c r="AL7" s="15"/>
      <c r="AM7" s="10" t="s">
        <v>4</v>
      </c>
      <c r="AN7" s="10" t="s">
        <v>5</v>
      </c>
      <c r="AO7" s="10" t="s">
        <v>0</v>
      </c>
      <c r="AP7" s="24" t="s">
        <v>55</v>
      </c>
      <c r="AQ7" s="24" t="s">
        <v>56</v>
      </c>
      <c r="AR7" s="15"/>
      <c r="AS7" s="10" t="s">
        <v>4</v>
      </c>
      <c r="AT7" s="10" t="s">
        <v>5</v>
      </c>
      <c r="AU7" s="10" t="s">
        <v>0</v>
      </c>
      <c r="AV7" s="24" t="s">
        <v>55</v>
      </c>
      <c r="AW7" s="24" t="s">
        <v>56</v>
      </c>
      <c r="AX7" s="15"/>
      <c r="AY7" s="10" t="s">
        <v>4</v>
      </c>
      <c r="AZ7" s="10" t="s">
        <v>5</v>
      </c>
      <c r="BA7" s="10" t="s">
        <v>0</v>
      </c>
      <c r="BB7" s="24" t="s">
        <v>55</v>
      </c>
      <c r="BC7" s="24" t="s">
        <v>56</v>
      </c>
      <c r="BE7" s="10" t="s">
        <v>4</v>
      </c>
      <c r="BF7" s="10" t="s">
        <v>5</v>
      </c>
      <c r="BG7" s="10" t="s">
        <v>0</v>
      </c>
      <c r="BH7" s="24" t="s">
        <v>55</v>
      </c>
      <c r="BI7" s="24" t="s">
        <v>56</v>
      </c>
      <c r="BK7" s="10" t="s">
        <v>4</v>
      </c>
      <c r="BL7" s="10" t="s">
        <v>5</v>
      </c>
      <c r="BM7" s="10" t="s">
        <v>0</v>
      </c>
      <c r="BN7" s="24" t="s">
        <v>55</v>
      </c>
      <c r="BO7" s="24" t="s">
        <v>56</v>
      </c>
      <c r="BQ7" s="10" t="s">
        <v>4</v>
      </c>
      <c r="BR7" s="10" t="s">
        <v>5</v>
      </c>
      <c r="BS7" s="10" t="s">
        <v>0</v>
      </c>
      <c r="BT7" s="24" t="s">
        <v>55</v>
      </c>
      <c r="BU7" s="24" t="s">
        <v>56</v>
      </c>
      <c r="BW7" s="10" t="s">
        <v>4</v>
      </c>
      <c r="BX7" s="10" t="s">
        <v>5</v>
      </c>
      <c r="BY7" s="10" t="s">
        <v>0</v>
      </c>
      <c r="BZ7" s="24" t="s">
        <v>55</v>
      </c>
      <c r="CA7" s="24" t="s">
        <v>56</v>
      </c>
      <c r="CC7" s="10" t="s">
        <v>4</v>
      </c>
      <c r="CD7" s="10" t="s">
        <v>5</v>
      </c>
      <c r="CE7" s="10" t="s">
        <v>0</v>
      </c>
      <c r="CF7" s="24" t="s">
        <v>55</v>
      </c>
      <c r="CG7" s="24" t="s">
        <v>56</v>
      </c>
      <c r="CH7" s="15"/>
      <c r="CI7" s="10" t="s">
        <v>4</v>
      </c>
      <c r="CJ7" s="10" t="s">
        <v>5</v>
      </c>
      <c r="CK7" s="10" t="s">
        <v>0</v>
      </c>
      <c r="CL7" s="24" t="s">
        <v>55</v>
      </c>
      <c r="CM7" s="24" t="s">
        <v>56</v>
      </c>
      <c r="CO7" s="10" t="s">
        <v>4</v>
      </c>
      <c r="CP7" s="10" t="s">
        <v>5</v>
      </c>
      <c r="CQ7" s="10" t="s">
        <v>0</v>
      </c>
      <c r="CR7" s="24" t="s">
        <v>55</v>
      </c>
      <c r="CS7" s="24" t="s">
        <v>56</v>
      </c>
      <c r="CT7" s="15"/>
      <c r="CU7" s="10" t="s">
        <v>4</v>
      </c>
      <c r="CV7" s="10" t="s">
        <v>5</v>
      </c>
      <c r="CW7" s="10" t="s">
        <v>0</v>
      </c>
      <c r="CX7" s="24" t="s">
        <v>55</v>
      </c>
      <c r="CY7" s="24" t="s">
        <v>56</v>
      </c>
      <c r="DA7" s="10" t="s">
        <v>4</v>
      </c>
      <c r="DB7" s="10" t="s">
        <v>5</v>
      </c>
      <c r="DC7" s="10" t="s">
        <v>0</v>
      </c>
      <c r="DD7" s="24" t="s">
        <v>55</v>
      </c>
      <c r="DE7" s="24" t="s">
        <v>56</v>
      </c>
      <c r="DG7" s="10" t="s">
        <v>4</v>
      </c>
      <c r="DH7" s="10" t="s">
        <v>5</v>
      </c>
      <c r="DI7" s="10" t="s">
        <v>0</v>
      </c>
      <c r="DJ7" s="24" t="s">
        <v>55</v>
      </c>
      <c r="DK7" s="24" t="s">
        <v>56</v>
      </c>
      <c r="DM7" s="10" t="s">
        <v>4</v>
      </c>
      <c r="DN7" s="10" t="s">
        <v>5</v>
      </c>
      <c r="DO7" s="10" t="s">
        <v>0</v>
      </c>
      <c r="DP7" s="24" t="s">
        <v>55</v>
      </c>
      <c r="DQ7" s="24" t="s">
        <v>56</v>
      </c>
      <c r="DS7" s="10" t="s">
        <v>4</v>
      </c>
      <c r="DT7" s="10" t="s">
        <v>5</v>
      </c>
      <c r="DU7" s="10" t="s">
        <v>0</v>
      </c>
      <c r="DV7" s="24" t="s">
        <v>55</v>
      </c>
      <c r="DW7" s="24" t="s">
        <v>56</v>
      </c>
      <c r="DX7" s="15"/>
      <c r="DY7" s="10" t="s">
        <v>4</v>
      </c>
      <c r="DZ7" s="10" t="s">
        <v>5</v>
      </c>
      <c r="EA7" s="10" t="s">
        <v>0</v>
      </c>
      <c r="EB7" s="24" t="s">
        <v>55</v>
      </c>
      <c r="EC7" s="24" t="s">
        <v>56</v>
      </c>
      <c r="ED7" s="15"/>
    </row>
    <row r="8" spans="1:134" ht="12">
      <c r="A8" s="2">
        <v>41183</v>
      </c>
      <c r="E8" s="56">
        <f aca="true" t="shared" si="0" ref="E8:E25">C8+D8</f>
        <v>0</v>
      </c>
      <c r="I8" s="56">
        <f>'09C Academic'!C8</f>
        <v>0</v>
      </c>
      <c r="J8" s="56">
        <f>'09C Academic'!D8</f>
        <v>0</v>
      </c>
      <c r="K8" s="56">
        <f aca="true" t="shared" si="1" ref="K8:K25">SUM(I8:J8)</f>
        <v>0</v>
      </c>
      <c r="L8" s="56">
        <f>'09C Academic'!F8</f>
        <v>0</v>
      </c>
      <c r="M8" s="56">
        <f>'09C Academic'!G8</f>
        <v>0</v>
      </c>
      <c r="N8" s="56"/>
      <c r="O8" s="56"/>
      <c r="P8" s="56">
        <f aca="true" t="shared" si="2" ref="O8:P25">V8+AB8+AH8+AN8+AT8+AZ8+BF8+BL8+BR8+BX8+CD8+CJ8+CP8+CV8+DB8+DH8+DN8+DT8+DZ8</f>
        <v>0</v>
      </c>
      <c r="Q8" s="56">
        <f aca="true" t="shared" si="3" ref="Q8:Q24">O8+P8</f>
        <v>0</v>
      </c>
      <c r="R8" s="56">
        <f aca="true" t="shared" si="4" ref="R8:S25">X8+AD8+AJ8+AP8+AV8+BB8+BH8+BN8+BT8+BZ8+CF8+CL8+CR8+CX8+DD8+DJ8+DP8+DV8+EB8</f>
        <v>0</v>
      </c>
      <c r="S8" s="56">
        <f t="shared" si="4"/>
        <v>0</v>
      </c>
      <c r="T8" s="56"/>
      <c r="U8" s="56"/>
      <c r="V8" s="56">
        <f aca="true" t="shared" si="5" ref="U8:V23">D8*0.02074/100</f>
        <v>0</v>
      </c>
      <c r="W8" s="56">
        <f aca="true" t="shared" si="6" ref="W8:W24">U8+V8</f>
        <v>0</v>
      </c>
      <c r="X8" s="56">
        <f aca="true" t="shared" si="7" ref="X8:X25">V$6*$F8</f>
        <v>0</v>
      </c>
      <c r="Y8" s="56">
        <f aca="true" t="shared" si="8" ref="Y8:Y25">V$6*$G8</f>
        <v>0</v>
      </c>
      <c r="Z8" s="56"/>
      <c r="AA8" s="56"/>
      <c r="AB8" s="56">
        <f aca="true" t="shared" si="9" ref="AA8:AB23">D8*10.97811/100</f>
        <v>0</v>
      </c>
      <c r="AC8" s="56">
        <f aca="true" t="shared" si="10" ref="AC8:AC23">AA8+AB8</f>
        <v>0</v>
      </c>
      <c r="AD8" s="56">
        <f aca="true" t="shared" si="11" ref="AD8:AD25">AB$6*$F8</f>
        <v>0</v>
      </c>
      <c r="AE8" s="56">
        <f aca="true" t="shared" si="12" ref="AE8:AE25">AB$6*$G8</f>
        <v>0</v>
      </c>
      <c r="AF8" s="56"/>
      <c r="AG8" s="56"/>
      <c r="AH8" s="56">
        <f aca="true" t="shared" si="13" ref="AG8:AH25">D8*7.7308/100</f>
        <v>0</v>
      </c>
      <c r="AI8" s="56">
        <f aca="true" t="shared" si="14" ref="AI8:AI25">AG8+AH8</f>
        <v>0</v>
      </c>
      <c r="AJ8" s="56">
        <f aca="true" t="shared" si="15" ref="AJ8:AJ25">AH$6*$F8</f>
        <v>0</v>
      </c>
      <c r="AK8" s="56">
        <f aca="true" t="shared" si="16" ref="AK8:AK25">AH$6*$G8</f>
        <v>0</v>
      </c>
      <c r="AL8" s="56"/>
      <c r="AM8" s="56"/>
      <c r="AN8" s="56">
        <f aca="true" t="shared" si="17" ref="AM8:AN25">D8*0.35746/100</f>
        <v>0</v>
      </c>
      <c r="AO8" s="56">
        <f aca="true" t="shared" si="18" ref="AO8:AO25">AM8+AN8</f>
        <v>0</v>
      </c>
      <c r="AP8" s="56">
        <f aca="true" t="shared" si="19" ref="AP8:AP25">AN$6*$F8</f>
        <v>0</v>
      </c>
      <c r="AQ8" s="56">
        <f aca="true" t="shared" si="20" ref="AQ8:AQ25">AN$6*$G8</f>
        <v>0</v>
      </c>
      <c r="AR8" s="56"/>
      <c r="AS8" s="56"/>
      <c r="AT8" s="56">
        <f aca="true" t="shared" si="21" ref="AS8:AT25">D8*0.02612/100</f>
        <v>0</v>
      </c>
      <c r="AU8" s="56">
        <f aca="true" t="shared" si="22" ref="AU8:AU25">AS8+AT8</f>
        <v>0</v>
      </c>
      <c r="AV8" s="56">
        <f aca="true" t="shared" si="23" ref="AV8:AV25">AT$6*$F8</f>
        <v>0</v>
      </c>
      <c r="AW8" s="56">
        <f aca="true" t="shared" si="24" ref="AW8:AW25">AT$6*$G8</f>
        <v>0</v>
      </c>
      <c r="AX8" s="56"/>
      <c r="AY8" s="56"/>
      <c r="AZ8" s="56">
        <f aca="true" t="shared" si="25" ref="AY8:AZ25">D8*9.58305/100</f>
        <v>0</v>
      </c>
      <c r="BA8" s="56">
        <f aca="true" t="shared" si="26" ref="BA8:BA25">AY8+AZ8</f>
        <v>0</v>
      </c>
      <c r="BB8" s="56">
        <f aca="true" t="shared" si="27" ref="BB8:BB25">AZ$6*$F8</f>
        <v>0</v>
      </c>
      <c r="BC8" s="56">
        <f aca="true" t="shared" si="28" ref="BC8:BC25">AZ$6*$G8</f>
        <v>0</v>
      </c>
      <c r="BD8" s="56"/>
      <c r="BE8" s="56"/>
      <c r="BF8" s="56">
        <f aca="true" t="shared" si="29" ref="BE8:BF25">D8*0.31923/100</f>
        <v>0</v>
      </c>
      <c r="BG8" s="56">
        <f aca="true" t="shared" si="30" ref="BG8:BG25">BE8+BF8</f>
        <v>0</v>
      </c>
      <c r="BH8" s="56">
        <f aca="true" t="shared" si="31" ref="BH8:BH25">BF$6*$F8</f>
        <v>0</v>
      </c>
      <c r="BI8" s="56">
        <f aca="true" t="shared" si="32" ref="BI8:BI25">BF$6*$G8</f>
        <v>0</v>
      </c>
      <c r="BJ8" s="56"/>
      <c r="BK8" s="56"/>
      <c r="BL8" s="56">
        <f aca="true" t="shared" si="33" ref="BK8:BL25">D8*0.03889/100</f>
        <v>0</v>
      </c>
      <c r="BM8" s="56">
        <f aca="true" t="shared" si="34" ref="BM8:BM25">BK8+BL8</f>
        <v>0</v>
      </c>
      <c r="BN8" s="56">
        <f aca="true" t="shared" si="35" ref="BN8:BN25">BL$6*$F8</f>
        <v>0</v>
      </c>
      <c r="BO8" s="56">
        <f aca="true" t="shared" si="36" ref="BO8:BO25">BL$6*$G8</f>
        <v>0</v>
      </c>
      <c r="BP8" s="56"/>
      <c r="BQ8" s="56"/>
      <c r="BR8" s="56">
        <f aca="true" t="shared" si="37" ref="BQ8:BR25">D8*8.0735/100</f>
        <v>0</v>
      </c>
      <c r="BS8" s="56">
        <f aca="true" t="shared" si="38" ref="BS8:BS25">BQ8+BR8</f>
        <v>0</v>
      </c>
      <c r="BT8" s="56">
        <f aca="true" t="shared" si="39" ref="BT8:BT25">BR$6*$F8</f>
        <v>0</v>
      </c>
      <c r="BU8" s="56">
        <f aca="true" t="shared" si="40" ref="BU8:BU25">BR$6*$G8</f>
        <v>0</v>
      </c>
      <c r="BV8" s="56"/>
      <c r="BW8" s="56"/>
      <c r="BX8" s="56">
        <f aca="true" t="shared" si="41" ref="BW8:BX25">D8*6.58731/100</f>
        <v>0</v>
      </c>
      <c r="BY8" s="56">
        <f aca="true" t="shared" si="42" ref="BY8:BY25">BW8+BX8</f>
        <v>0</v>
      </c>
      <c r="BZ8" s="56">
        <f aca="true" t="shared" si="43" ref="BZ8:BZ25">BX$6*$F8</f>
        <v>0</v>
      </c>
      <c r="CA8" s="56">
        <f aca="true" t="shared" si="44" ref="CA8:CA25">BX$6*$G8</f>
        <v>0</v>
      </c>
      <c r="CB8" s="56"/>
      <c r="CC8" s="56"/>
      <c r="CD8" s="56">
        <f aca="true" t="shared" si="45" ref="CC8:CD25">D8*15.00275/100</f>
        <v>0</v>
      </c>
      <c r="CE8" s="56">
        <f aca="true" t="shared" si="46" ref="CE8:CE25">CC8+CD8</f>
        <v>0</v>
      </c>
      <c r="CF8" s="56">
        <f aca="true" t="shared" si="47" ref="CF8:CF25">CD$6*$F8</f>
        <v>0</v>
      </c>
      <c r="CG8" s="56">
        <f aca="true" t="shared" si="48" ref="CG8:CG25">CD$6*$G8</f>
        <v>0</v>
      </c>
      <c r="CH8" s="56"/>
      <c r="CI8" s="56"/>
      <c r="CJ8" s="56">
        <f aca="true" t="shared" si="49" ref="CI8:CJ25">D8*1.63762/100</f>
        <v>0</v>
      </c>
      <c r="CK8" s="56">
        <f aca="true" t="shared" si="50" ref="CK8:CK25">CI8+CJ8</f>
        <v>0</v>
      </c>
      <c r="CL8" s="56">
        <f aca="true" t="shared" si="51" ref="CL8:CL25">CJ$6*$F8</f>
        <v>0</v>
      </c>
      <c r="CM8" s="56">
        <f aca="true" t="shared" si="52" ref="CM8:CM25">CJ$6*$G8</f>
        <v>0</v>
      </c>
      <c r="CN8" s="56"/>
      <c r="CO8" s="56"/>
      <c r="CP8" s="56">
        <f aca="true" t="shared" si="53" ref="CO8:CP25">D8*1.63968/100</f>
        <v>0</v>
      </c>
      <c r="CQ8" s="56">
        <f aca="true" t="shared" si="54" ref="CQ8:CQ25">CO8+CP8</f>
        <v>0</v>
      </c>
      <c r="CR8" s="56">
        <f aca="true" t="shared" si="55" ref="CR8:CR25">CP$6*$F8</f>
        <v>0</v>
      </c>
      <c r="CS8" s="56">
        <f aca="true" t="shared" si="56" ref="CS8:CS25">CP$6*$G8</f>
        <v>0</v>
      </c>
      <c r="CT8" s="56"/>
      <c r="CU8" s="56"/>
      <c r="CV8" s="56">
        <f aca="true" t="shared" si="57" ref="CU8:CV25">D8*0.04623/100</f>
        <v>0</v>
      </c>
      <c r="CW8" s="56">
        <f aca="true" t="shared" si="58" ref="CW8:CW25">CU8+CV8</f>
        <v>0</v>
      </c>
      <c r="CX8" s="56">
        <f aca="true" t="shared" si="59" ref="CX8:CX25">CV$6*$F8</f>
        <v>0</v>
      </c>
      <c r="CY8" s="56">
        <f aca="true" t="shared" si="60" ref="CY8:CY25">CV$6*$G8</f>
        <v>0</v>
      </c>
      <c r="CZ8" s="56"/>
      <c r="DA8" s="56"/>
      <c r="DB8" s="56">
        <f aca="true" t="shared" si="61" ref="DA8:DB25">D8*9.88749/100</f>
        <v>0</v>
      </c>
      <c r="DC8" s="56">
        <f aca="true" t="shared" si="62" ref="DC8:DC25">DA8+DB8</f>
        <v>0</v>
      </c>
      <c r="DD8" s="56">
        <f aca="true" t="shared" si="63" ref="DD8:DD25">DB$6*$F8</f>
        <v>0</v>
      </c>
      <c r="DE8" s="56">
        <f aca="true" t="shared" si="64" ref="DE8:DE25">DB$6*$G8</f>
        <v>0</v>
      </c>
      <c r="DF8" s="56"/>
      <c r="DG8" s="56"/>
      <c r="DH8" s="56">
        <f aca="true" t="shared" si="65" ref="DG8:DH25">D8*0.07581/100</f>
        <v>0</v>
      </c>
      <c r="DI8" s="56">
        <f aca="true" t="shared" si="66" ref="DI8:DI25">DG8+DH8</f>
        <v>0</v>
      </c>
      <c r="DJ8" s="56">
        <f aca="true" t="shared" si="67" ref="DJ8:DJ25">DH$6*$F8</f>
        <v>0</v>
      </c>
      <c r="DK8" s="56">
        <f aca="true" t="shared" si="68" ref="DK8:DK25">DH$6*$G8</f>
        <v>0</v>
      </c>
      <c r="DL8" s="56"/>
      <c r="DM8" s="56"/>
      <c r="DN8" s="56">
        <f aca="true" t="shared" si="69" ref="DM8:DN25">D8*0.63749/100</f>
        <v>0</v>
      </c>
      <c r="DO8" s="56">
        <f aca="true" t="shared" si="70" ref="DO8:DO25">DM8+DN8</f>
        <v>0</v>
      </c>
      <c r="DP8" s="56">
        <f aca="true" t="shared" si="71" ref="DP8:DP25">DN$6*$F8</f>
        <v>0</v>
      </c>
      <c r="DQ8" s="56">
        <f aca="true" t="shared" si="72" ref="DQ8:DQ25">DN$6*$G8</f>
        <v>0</v>
      </c>
      <c r="DR8" s="56"/>
      <c r="DS8" s="56"/>
      <c r="DT8" s="56">
        <f aca="true" t="shared" si="73" ref="DS8:DT25">D8*0.0991/100</f>
        <v>0</v>
      </c>
      <c r="DU8" s="56">
        <f aca="true" t="shared" si="74" ref="DU8:DU25">DS8+DT8</f>
        <v>0</v>
      </c>
      <c r="DV8" s="56">
        <f aca="true" t="shared" si="75" ref="DV8:DV25">DT$6*$F8</f>
        <v>0</v>
      </c>
      <c r="DW8" s="56">
        <f aca="true" t="shared" si="76" ref="DW8:DW25">DT$6*$G8</f>
        <v>0</v>
      </c>
      <c r="DX8" s="56"/>
      <c r="DY8" s="56"/>
      <c r="DZ8" s="56"/>
      <c r="EA8" s="56"/>
      <c r="EB8" s="56"/>
      <c r="EC8" s="56"/>
      <c r="ED8" s="18"/>
    </row>
    <row r="9" spans="1:134" ht="12">
      <c r="A9" s="2">
        <v>41365</v>
      </c>
      <c r="E9" s="56">
        <f t="shared" si="0"/>
        <v>0</v>
      </c>
      <c r="I9" s="56">
        <f>'09C Academic'!C9</f>
        <v>0</v>
      </c>
      <c r="J9" s="56">
        <f>'09C Academic'!D9</f>
        <v>0</v>
      </c>
      <c r="K9" s="56">
        <f t="shared" si="1"/>
        <v>0</v>
      </c>
      <c r="L9" s="56">
        <f>'09C Academic'!F9</f>
        <v>0</v>
      </c>
      <c r="M9" s="56">
        <f>'09C Academic'!G9</f>
        <v>0</v>
      </c>
      <c r="N9" s="56"/>
      <c r="O9" s="56">
        <f t="shared" si="2"/>
        <v>0</v>
      </c>
      <c r="P9" s="56">
        <f t="shared" si="2"/>
        <v>0</v>
      </c>
      <c r="Q9" s="56">
        <f t="shared" si="3"/>
        <v>0</v>
      </c>
      <c r="R9" s="56">
        <f t="shared" si="4"/>
        <v>0</v>
      </c>
      <c r="S9" s="56">
        <f t="shared" si="4"/>
        <v>0</v>
      </c>
      <c r="T9" s="56"/>
      <c r="U9" s="56">
        <f t="shared" si="5"/>
        <v>0</v>
      </c>
      <c r="V9" s="56">
        <f t="shared" si="5"/>
        <v>0</v>
      </c>
      <c r="W9" s="56">
        <f t="shared" si="6"/>
        <v>0</v>
      </c>
      <c r="X9" s="56">
        <f t="shared" si="7"/>
        <v>0</v>
      </c>
      <c r="Y9" s="56">
        <f t="shared" si="8"/>
        <v>0</v>
      </c>
      <c r="Z9" s="56"/>
      <c r="AA9" s="56">
        <f t="shared" si="9"/>
        <v>0</v>
      </c>
      <c r="AB9" s="56">
        <f t="shared" si="9"/>
        <v>0</v>
      </c>
      <c r="AC9" s="56">
        <f t="shared" si="10"/>
        <v>0</v>
      </c>
      <c r="AD9" s="56">
        <f t="shared" si="11"/>
        <v>0</v>
      </c>
      <c r="AE9" s="56">
        <f t="shared" si="12"/>
        <v>0</v>
      </c>
      <c r="AF9" s="56"/>
      <c r="AG9" s="56">
        <f t="shared" si="13"/>
        <v>0</v>
      </c>
      <c r="AH9" s="56">
        <f t="shared" si="13"/>
        <v>0</v>
      </c>
      <c r="AI9" s="56">
        <f t="shared" si="14"/>
        <v>0</v>
      </c>
      <c r="AJ9" s="56">
        <f t="shared" si="15"/>
        <v>0</v>
      </c>
      <c r="AK9" s="56">
        <f t="shared" si="16"/>
        <v>0</v>
      </c>
      <c r="AL9" s="56"/>
      <c r="AM9" s="56">
        <f t="shared" si="17"/>
        <v>0</v>
      </c>
      <c r="AN9" s="56">
        <f t="shared" si="17"/>
        <v>0</v>
      </c>
      <c r="AO9" s="56">
        <f t="shared" si="18"/>
        <v>0</v>
      </c>
      <c r="AP9" s="56">
        <f t="shared" si="19"/>
        <v>0</v>
      </c>
      <c r="AQ9" s="56">
        <f t="shared" si="20"/>
        <v>0</v>
      </c>
      <c r="AR9" s="56"/>
      <c r="AS9" s="56">
        <f t="shared" si="21"/>
        <v>0</v>
      </c>
      <c r="AT9" s="56">
        <f t="shared" si="21"/>
        <v>0</v>
      </c>
      <c r="AU9" s="56">
        <f t="shared" si="22"/>
        <v>0</v>
      </c>
      <c r="AV9" s="56">
        <f t="shared" si="23"/>
        <v>0</v>
      </c>
      <c r="AW9" s="56">
        <f t="shared" si="24"/>
        <v>0</v>
      </c>
      <c r="AX9" s="56"/>
      <c r="AY9" s="56">
        <f t="shared" si="25"/>
        <v>0</v>
      </c>
      <c r="AZ9" s="56">
        <f t="shared" si="25"/>
        <v>0</v>
      </c>
      <c r="BA9" s="56">
        <f t="shared" si="26"/>
        <v>0</v>
      </c>
      <c r="BB9" s="56">
        <f t="shared" si="27"/>
        <v>0</v>
      </c>
      <c r="BC9" s="56">
        <f t="shared" si="28"/>
        <v>0</v>
      </c>
      <c r="BD9" s="56"/>
      <c r="BE9" s="56">
        <f t="shared" si="29"/>
        <v>0</v>
      </c>
      <c r="BF9" s="56">
        <f t="shared" si="29"/>
        <v>0</v>
      </c>
      <c r="BG9" s="56">
        <f t="shared" si="30"/>
        <v>0</v>
      </c>
      <c r="BH9" s="56">
        <f t="shared" si="31"/>
        <v>0</v>
      </c>
      <c r="BI9" s="56">
        <f t="shared" si="32"/>
        <v>0</v>
      </c>
      <c r="BJ9" s="56"/>
      <c r="BK9" s="56">
        <f t="shared" si="33"/>
        <v>0</v>
      </c>
      <c r="BL9" s="56">
        <f t="shared" si="33"/>
        <v>0</v>
      </c>
      <c r="BM9" s="56">
        <f t="shared" si="34"/>
        <v>0</v>
      </c>
      <c r="BN9" s="56">
        <f t="shared" si="35"/>
        <v>0</v>
      </c>
      <c r="BO9" s="56">
        <f t="shared" si="36"/>
        <v>0</v>
      </c>
      <c r="BP9" s="56"/>
      <c r="BQ9" s="56">
        <f t="shared" si="37"/>
        <v>0</v>
      </c>
      <c r="BR9" s="56">
        <f t="shared" si="37"/>
        <v>0</v>
      </c>
      <c r="BS9" s="56">
        <f t="shared" si="38"/>
        <v>0</v>
      </c>
      <c r="BT9" s="56">
        <f t="shared" si="39"/>
        <v>0</v>
      </c>
      <c r="BU9" s="56">
        <f t="shared" si="40"/>
        <v>0</v>
      </c>
      <c r="BV9" s="56"/>
      <c r="BW9" s="56">
        <f t="shared" si="41"/>
        <v>0</v>
      </c>
      <c r="BX9" s="56">
        <f t="shared" si="41"/>
        <v>0</v>
      </c>
      <c r="BY9" s="56">
        <f t="shared" si="42"/>
        <v>0</v>
      </c>
      <c r="BZ9" s="56">
        <f t="shared" si="43"/>
        <v>0</v>
      </c>
      <c r="CA9" s="56">
        <f t="shared" si="44"/>
        <v>0</v>
      </c>
      <c r="CB9" s="56"/>
      <c r="CC9" s="56">
        <f t="shared" si="45"/>
        <v>0</v>
      </c>
      <c r="CD9" s="56">
        <f t="shared" si="45"/>
        <v>0</v>
      </c>
      <c r="CE9" s="56">
        <f t="shared" si="46"/>
        <v>0</v>
      </c>
      <c r="CF9" s="56">
        <f t="shared" si="47"/>
        <v>0</v>
      </c>
      <c r="CG9" s="56">
        <f t="shared" si="48"/>
        <v>0</v>
      </c>
      <c r="CH9" s="56"/>
      <c r="CI9" s="56">
        <f t="shared" si="49"/>
        <v>0</v>
      </c>
      <c r="CJ9" s="56">
        <f t="shared" si="49"/>
        <v>0</v>
      </c>
      <c r="CK9" s="56">
        <f t="shared" si="50"/>
        <v>0</v>
      </c>
      <c r="CL9" s="56">
        <f t="shared" si="51"/>
        <v>0</v>
      </c>
      <c r="CM9" s="56">
        <f t="shared" si="52"/>
        <v>0</v>
      </c>
      <c r="CN9" s="56"/>
      <c r="CO9" s="56">
        <f t="shared" si="53"/>
        <v>0</v>
      </c>
      <c r="CP9" s="56">
        <f t="shared" si="53"/>
        <v>0</v>
      </c>
      <c r="CQ9" s="56">
        <f t="shared" si="54"/>
        <v>0</v>
      </c>
      <c r="CR9" s="56">
        <f t="shared" si="55"/>
        <v>0</v>
      </c>
      <c r="CS9" s="56">
        <f t="shared" si="56"/>
        <v>0</v>
      </c>
      <c r="CT9" s="56"/>
      <c r="CU9" s="56">
        <f t="shared" si="57"/>
        <v>0</v>
      </c>
      <c r="CV9" s="56">
        <f t="shared" si="57"/>
        <v>0</v>
      </c>
      <c r="CW9" s="56">
        <f t="shared" si="58"/>
        <v>0</v>
      </c>
      <c r="CX9" s="56">
        <f t="shared" si="59"/>
        <v>0</v>
      </c>
      <c r="CY9" s="56">
        <f t="shared" si="60"/>
        <v>0</v>
      </c>
      <c r="CZ9" s="56"/>
      <c r="DA9" s="56">
        <f t="shared" si="61"/>
        <v>0</v>
      </c>
      <c r="DB9" s="56">
        <f t="shared" si="61"/>
        <v>0</v>
      </c>
      <c r="DC9" s="56">
        <f t="shared" si="62"/>
        <v>0</v>
      </c>
      <c r="DD9" s="56">
        <f t="shared" si="63"/>
        <v>0</v>
      </c>
      <c r="DE9" s="56">
        <f t="shared" si="64"/>
        <v>0</v>
      </c>
      <c r="DF9" s="56"/>
      <c r="DG9" s="56">
        <f t="shared" si="65"/>
        <v>0</v>
      </c>
      <c r="DH9" s="56">
        <f t="shared" si="65"/>
        <v>0</v>
      </c>
      <c r="DI9" s="56">
        <f t="shared" si="66"/>
        <v>0</v>
      </c>
      <c r="DJ9" s="56">
        <f t="shared" si="67"/>
        <v>0</v>
      </c>
      <c r="DK9" s="56">
        <f t="shared" si="68"/>
        <v>0</v>
      </c>
      <c r="DL9" s="56"/>
      <c r="DM9" s="56">
        <f t="shared" si="69"/>
        <v>0</v>
      </c>
      <c r="DN9" s="56">
        <f t="shared" si="69"/>
        <v>0</v>
      </c>
      <c r="DO9" s="56">
        <f t="shared" si="70"/>
        <v>0</v>
      </c>
      <c r="DP9" s="56">
        <f t="shared" si="71"/>
        <v>0</v>
      </c>
      <c r="DQ9" s="56">
        <f t="shared" si="72"/>
        <v>0</v>
      </c>
      <c r="DR9" s="56"/>
      <c r="DS9" s="56">
        <f t="shared" si="73"/>
        <v>0</v>
      </c>
      <c r="DT9" s="56">
        <f t="shared" si="73"/>
        <v>0</v>
      </c>
      <c r="DU9" s="56">
        <f t="shared" si="74"/>
        <v>0</v>
      </c>
      <c r="DV9" s="56">
        <f t="shared" si="75"/>
        <v>0</v>
      </c>
      <c r="DW9" s="56">
        <f t="shared" si="76"/>
        <v>0</v>
      </c>
      <c r="DX9" s="56"/>
      <c r="DY9" s="56"/>
      <c r="DZ9" s="56"/>
      <c r="EA9" s="56"/>
      <c r="EB9" s="56"/>
      <c r="EC9" s="56"/>
      <c r="ED9" s="18"/>
    </row>
    <row r="10" spans="1:134" ht="12">
      <c r="A10" s="2">
        <v>41548</v>
      </c>
      <c r="B10" s="11"/>
      <c r="E10" s="56">
        <f t="shared" si="0"/>
        <v>0</v>
      </c>
      <c r="I10" s="56">
        <f>'09C Academic'!C10</f>
        <v>0</v>
      </c>
      <c r="J10" s="56">
        <f>'09C Academic'!D10</f>
        <v>0</v>
      </c>
      <c r="K10" s="56">
        <f t="shared" si="1"/>
        <v>0</v>
      </c>
      <c r="L10" s="56">
        <f>'09C Academic'!F10</f>
        <v>0</v>
      </c>
      <c r="M10" s="56">
        <f>'09C Academic'!G10</f>
        <v>0</v>
      </c>
      <c r="N10" s="56"/>
      <c r="O10" s="56"/>
      <c r="P10" s="56">
        <f t="shared" si="2"/>
        <v>0</v>
      </c>
      <c r="Q10" s="56">
        <f t="shared" si="3"/>
        <v>0</v>
      </c>
      <c r="R10" s="56">
        <f t="shared" si="4"/>
        <v>0</v>
      </c>
      <c r="S10" s="56">
        <f t="shared" si="4"/>
        <v>0</v>
      </c>
      <c r="T10" s="56"/>
      <c r="U10" s="56"/>
      <c r="V10" s="56">
        <f t="shared" si="5"/>
        <v>0</v>
      </c>
      <c r="W10" s="56">
        <f t="shared" si="6"/>
        <v>0</v>
      </c>
      <c r="X10" s="56">
        <f t="shared" si="7"/>
        <v>0</v>
      </c>
      <c r="Y10" s="56">
        <f t="shared" si="8"/>
        <v>0</v>
      </c>
      <c r="Z10" s="56"/>
      <c r="AA10" s="56"/>
      <c r="AB10" s="56">
        <f t="shared" si="9"/>
        <v>0</v>
      </c>
      <c r="AC10" s="56">
        <f t="shared" si="10"/>
        <v>0</v>
      </c>
      <c r="AD10" s="56">
        <f t="shared" si="11"/>
        <v>0</v>
      </c>
      <c r="AE10" s="56">
        <f t="shared" si="12"/>
        <v>0</v>
      </c>
      <c r="AF10" s="56"/>
      <c r="AG10" s="56"/>
      <c r="AH10" s="56">
        <f t="shared" si="13"/>
        <v>0</v>
      </c>
      <c r="AI10" s="56">
        <f t="shared" si="14"/>
        <v>0</v>
      </c>
      <c r="AJ10" s="56">
        <f t="shared" si="15"/>
        <v>0</v>
      </c>
      <c r="AK10" s="56">
        <f t="shared" si="16"/>
        <v>0</v>
      </c>
      <c r="AL10" s="56"/>
      <c r="AM10" s="56"/>
      <c r="AN10" s="56">
        <f t="shared" si="17"/>
        <v>0</v>
      </c>
      <c r="AO10" s="56">
        <f t="shared" si="18"/>
        <v>0</v>
      </c>
      <c r="AP10" s="56">
        <f t="shared" si="19"/>
        <v>0</v>
      </c>
      <c r="AQ10" s="56">
        <f t="shared" si="20"/>
        <v>0</v>
      </c>
      <c r="AR10" s="56"/>
      <c r="AS10" s="56"/>
      <c r="AT10" s="56">
        <f t="shared" si="21"/>
        <v>0</v>
      </c>
      <c r="AU10" s="56">
        <f t="shared" si="22"/>
        <v>0</v>
      </c>
      <c r="AV10" s="56">
        <f t="shared" si="23"/>
        <v>0</v>
      </c>
      <c r="AW10" s="56">
        <f t="shared" si="24"/>
        <v>0</v>
      </c>
      <c r="AX10" s="56"/>
      <c r="AY10" s="56"/>
      <c r="AZ10" s="56">
        <f t="shared" si="25"/>
        <v>0</v>
      </c>
      <c r="BA10" s="56">
        <f t="shared" si="26"/>
        <v>0</v>
      </c>
      <c r="BB10" s="56">
        <f t="shared" si="27"/>
        <v>0</v>
      </c>
      <c r="BC10" s="56">
        <f t="shared" si="28"/>
        <v>0</v>
      </c>
      <c r="BD10" s="56"/>
      <c r="BE10" s="56"/>
      <c r="BF10" s="56">
        <f t="shared" si="29"/>
        <v>0</v>
      </c>
      <c r="BG10" s="56">
        <f t="shared" si="30"/>
        <v>0</v>
      </c>
      <c r="BH10" s="56">
        <f t="shared" si="31"/>
        <v>0</v>
      </c>
      <c r="BI10" s="56">
        <f t="shared" si="32"/>
        <v>0</v>
      </c>
      <c r="BJ10" s="56"/>
      <c r="BK10" s="56"/>
      <c r="BL10" s="56">
        <f t="shared" si="33"/>
        <v>0</v>
      </c>
      <c r="BM10" s="56">
        <f t="shared" si="34"/>
        <v>0</v>
      </c>
      <c r="BN10" s="56">
        <f t="shared" si="35"/>
        <v>0</v>
      </c>
      <c r="BO10" s="56">
        <f t="shared" si="36"/>
        <v>0</v>
      </c>
      <c r="BP10" s="56"/>
      <c r="BQ10" s="56"/>
      <c r="BR10" s="56">
        <f t="shared" si="37"/>
        <v>0</v>
      </c>
      <c r="BS10" s="56">
        <f t="shared" si="38"/>
        <v>0</v>
      </c>
      <c r="BT10" s="56">
        <f t="shared" si="39"/>
        <v>0</v>
      </c>
      <c r="BU10" s="56">
        <f t="shared" si="40"/>
        <v>0</v>
      </c>
      <c r="BV10" s="56"/>
      <c r="BW10" s="56"/>
      <c r="BX10" s="56">
        <f t="shared" si="41"/>
        <v>0</v>
      </c>
      <c r="BY10" s="56">
        <f t="shared" si="42"/>
        <v>0</v>
      </c>
      <c r="BZ10" s="56">
        <f t="shared" si="43"/>
        <v>0</v>
      </c>
      <c r="CA10" s="56">
        <f t="shared" si="44"/>
        <v>0</v>
      </c>
      <c r="CB10" s="56"/>
      <c r="CC10" s="56"/>
      <c r="CD10" s="56">
        <f t="shared" si="45"/>
        <v>0</v>
      </c>
      <c r="CE10" s="56">
        <f t="shared" si="46"/>
        <v>0</v>
      </c>
      <c r="CF10" s="56">
        <f t="shared" si="47"/>
        <v>0</v>
      </c>
      <c r="CG10" s="56">
        <f t="shared" si="48"/>
        <v>0</v>
      </c>
      <c r="CH10" s="56"/>
      <c r="CI10" s="56"/>
      <c r="CJ10" s="56">
        <f t="shared" si="49"/>
        <v>0</v>
      </c>
      <c r="CK10" s="56">
        <f t="shared" si="50"/>
        <v>0</v>
      </c>
      <c r="CL10" s="56">
        <f t="shared" si="51"/>
        <v>0</v>
      </c>
      <c r="CM10" s="56">
        <f t="shared" si="52"/>
        <v>0</v>
      </c>
      <c r="CN10" s="56"/>
      <c r="CO10" s="56"/>
      <c r="CP10" s="56">
        <f t="shared" si="53"/>
        <v>0</v>
      </c>
      <c r="CQ10" s="56">
        <f t="shared" si="54"/>
        <v>0</v>
      </c>
      <c r="CR10" s="56">
        <f t="shared" si="55"/>
        <v>0</v>
      </c>
      <c r="CS10" s="56">
        <f t="shared" si="56"/>
        <v>0</v>
      </c>
      <c r="CT10" s="56"/>
      <c r="CU10" s="56"/>
      <c r="CV10" s="56">
        <f t="shared" si="57"/>
        <v>0</v>
      </c>
      <c r="CW10" s="56">
        <f t="shared" si="58"/>
        <v>0</v>
      </c>
      <c r="CX10" s="56">
        <f t="shared" si="59"/>
        <v>0</v>
      </c>
      <c r="CY10" s="56">
        <f t="shared" si="60"/>
        <v>0</v>
      </c>
      <c r="CZ10" s="56"/>
      <c r="DA10" s="56"/>
      <c r="DB10" s="56">
        <f t="shared" si="61"/>
        <v>0</v>
      </c>
      <c r="DC10" s="56">
        <f t="shared" si="62"/>
        <v>0</v>
      </c>
      <c r="DD10" s="56">
        <f t="shared" si="63"/>
        <v>0</v>
      </c>
      <c r="DE10" s="56">
        <f t="shared" si="64"/>
        <v>0</v>
      </c>
      <c r="DF10" s="56"/>
      <c r="DG10" s="56"/>
      <c r="DH10" s="56">
        <f t="shared" si="65"/>
        <v>0</v>
      </c>
      <c r="DI10" s="56">
        <f t="shared" si="66"/>
        <v>0</v>
      </c>
      <c r="DJ10" s="56">
        <f t="shared" si="67"/>
        <v>0</v>
      </c>
      <c r="DK10" s="56">
        <f t="shared" si="68"/>
        <v>0</v>
      </c>
      <c r="DL10" s="56"/>
      <c r="DM10" s="56"/>
      <c r="DN10" s="56">
        <f t="shared" si="69"/>
        <v>0</v>
      </c>
      <c r="DO10" s="56">
        <f t="shared" si="70"/>
        <v>0</v>
      </c>
      <c r="DP10" s="56">
        <f t="shared" si="71"/>
        <v>0</v>
      </c>
      <c r="DQ10" s="56">
        <f t="shared" si="72"/>
        <v>0</v>
      </c>
      <c r="DR10" s="56"/>
      <c r="DS10" s="56"/>
      <c r="DT10" s="56">
        <f t="shared" si="73"/>
        <v>0</v>
      </c>
      <c r="DU10" s="56">
        <f t="shared" si="74"/>
        <v>0</v>
      </c>
      <c r="DV10" s="56">
        <f t="shared" si="75"/>
        <v>0</v>
      </c>
      <c r="DW10" s="56">
        <f t="shared" si="76"/>
        <v>0</v>
      </c>
      <c r="DX10" s="56"/>
      <c r="DY10" s="56"/>
      <c r="DZ10" s="56"/>
      <c r="EA10" s="56"/>
      <c r="EB10" s="56"/>
      <c r="EC10" s="56"/>
      <c r="ED10" s="18"/>
    </row>
    <row r="11" spans="1:134" ht="12">
      <c r="A11" s="2">
        <v>41730</v>
      </c>
      <c r="E11" s="56">
        <f t="shared" si="0"/>
        <v>0</v>
      </c>
      <c r="I11" s="56">
        <f>'09C Academic'!C11</f>
        <v>0</v>
      </c>
      <c r="J11" s="56">
        <f>'09C Academic'!D11</f>
        <v>0</v>
      </c>
      <c r="K11" s="56">
        <f t="shared" si="1"/>
        <v>0</v>
      </c>
      <c r="L11" s="56">
        <f>'09C Academic'!F11</f>
        <v>0</v>
      </c>
      <c r="M11" s="56">
        <f>'09C Academic'!G11</f>
        <v>0</v>
      </c>
      <c r="N11" s="56"/>
      <c r="O11" s="56">
        <f t="shared" si="2"/>
        <v>0</v>
      </c>
      <c r="P11" s="56">
        <f t="shared" si="2"/>
        <v>0</v>
      </c>
      <c r="Q11" s="56">
        <f t="shared" si="3"/>
        <v>0</v>
      </c>
      <c r="R11" s="56">
        <f t="shared" si="4"/>
        <v>0</v>
      </c>
      <c r="S11" s="56">
        <f t="shared" si="4"/>
        <v>0</v>
      </c>
      <c r="T11" s="56"/>
      <c r="U11" s="56">
        <f t="shared" si="5"/>
        <v>0</v>
      </c>
      <c r="V11" s="56">
        <f t="shared" si="5"/>
        <v>0</v>
      </c>
      <c r="W11" s="56">
        <f t="shared" si="6"/>
        <v>0</v>
      </c>
      <c r="X11" s="56">
        <f t="shared" si="7"/>
        <v>0</v>
      </c>
      <c r="Y11" s="56">
        <f t="shared" si="8"/>
        <v>0</v>
      </c>
      <c r="Z11" s="56"/>
      <c r="AA11" s="56">
        <f t="shared" si="9"/>
        <v>0</v>
      </c>
      <c r="AB11" s="56">
        <f t="shared" si="9"/>
        <v>0</v>
      </c>
      <c r="AC11" s="56">
        <f t="shared" si="10"/>
        <v>0</v>
      </c>
      <c r="AD11" s="56">
        <f t="shared" si="11"/>
        <v>0</v>
      </c>
      <c r="AE11" s="56">
        <f t="shared" si="12"/>
        <v>0</v>
      </c>
      <c r="AF11" s="56"/>
      <c r="AG11" s="56">
        <f t="shared" si="13"/>
        <v>0</v>
      </c>
      <c r="AH11" s="56">
        <f t="shared" si="13"/>
        <v>0</v>
      </c>
      <c r="AI11" s="56">
        <f t="shared" si="14"/>
        <v>0</v>
      </c>
      <c r="AJ11" s="56">
        <f t="shared" si="15"/>
        <v>0</v>
      </c>
      <c r="AK11" s="56">
        <f t="shared" si="16"/>
        <v>0</v>
      </c>
      <c r="AL11" s="56"/>
      <c r="AM11" s="56">
        <f t="shared" si="17"/>
        <v>0</v>
      </c>
      <c r="AN11" s="56">
        <f t="shared" si="17"/>
        <v>0</v>
      </c>
      <c r="AO11" s="56">
        <f t="shared" si="18"/>
        <v>0</v>
      </c>
      <c r="AP11" s="56">
        <f t="shared" si="19"/>
        <v>0</v>
      </c>
      <c r="AQ11" s="56">
        <f t="shared" si="20"/>
        <v>0</v>
      </c>
      <c r="AR11" s="56"/>
      <c r="AS11" s="56">
        <f t="shared" si="21"/>
        <v>0</v>
      </c>
      <c r="AT11" s="56">
        <f t="shared" si="21"/>
        <v>0</v>
      </c>
      <c r="AU11" s="56">
        <f t="shared" si="22"/>
        <v>0</v>
      </c>
      <c r="AV11" s="56">
        <f t="shared" si="23"/>
        <v>0</v>
      </c>
      <c r="AW11" s="56">
        <f t="shared" si="24"/>
        <v>0</v>
      </c>
      <c r="AX11" s="56"/>
      <c r="AY11" s="56">
        <f t="shared" si="25"/>
        <v>0</v>
      </c>
      <c r="AZ11" s="56">
        <f t="shared" si="25"/>
        <v>0</v>
      </c>
      <c r="BA11" s="56">
        <f t="shared" si="26"/>
        <v>0</v>
      </c>
      <c r="BB11" s="56">
        <f t="shared" si="27"/>
        <v>0</v>
      </c>
      <c r="BC11" s="56">
        <f t="shared" si="28"/>
        <v>0</v>
      </c>
      <c r="BD11" s="56"/>
      <c r="BE11" s="56">
        <f t="shared" si="29"/>
        <v>0</v>
      </c>
      <c r="BF11" s="56">
        <f t="shared" si="29"/>
        <v>0</v>
      </c>
      <c r="BG11" s="56">
        <f t="shared" si="30"/>
        <v>0</v>
      </c>
      <c r="BH11" s="56">
        <f t="shared" si="31"/>
        <v>0</v>
      </c>
      <c r="BI11" s="56">
        <f t="shared" si="32"/>
        <v>0</v>
      </c>
      <c r="BJ11" s="56"/>
      <c r="BK11" s="56">
        <f t="shared" si="33"/>
        <v>0</v>
      </c>
      <c r="BL11" s="56">
        <f t="shared" si="33"/>
        <v>0</v>
      </c>
      <c r="BM11" s="56">
        <f t="shared" si="34"/>
        <v>0</v>
      </c>
      <c r="BN11" s="56">
        <f t="shared" si="35"/>
        <v>0</v>
      </c>
      <c r="BO11" s="56">
        <f t="shared" si="36"/>
        <v>0</v>
      </c>
      <c r="BP11" s="56"/>
      <c r="BQ11" s="56">
        <f t="shared" si="37"/>
        <v>0</v>
      </c>
      <c r="BR11" s="56">
        <f t="shared" si="37"/>
        <v>0</v>
      </c>
      <c r="BS11" s="56">
        <f t="shared" si="38"/>
        <v>0</v>
      </c>
      <c r="BT11" s="56">
        <f t="shared" si="39"/>
        <v>0</v>
      </c>
      <c r="BU11" s="56">
        <f t="shared" si="40"/>
        <v>0</v>
      </c>
      <c r="BV11" s="56"/>
      <c r="BW11" s="56">
        <f t="shared" si="41"/>
        <v>0</v>
      </c>
      <c r="BX11" s="56">
        <f t="shared" si="41"/>
        <v>0</v>
      </c>
      <c r="BY11" s="56">
        <f t="shared" si="42"/>
        <v>0</v>
      </c>
      <c r="BZ11" s="56">
        <f t="shared" si="43"/>
        <v>0</v>
      </c>
      <c r="CA11" s="56">
        <f t="shared" si="44"/>
        <v>0</v>
      </c>
      <c r="CB11" s="56"/>
      <c r="CC11" s="56">
        <f t="shared" si="45"/>
        <v>0</v>
      </c>
      <c r="CD11" s="56">
        <f t="shared" si="45"/>
        <v>0</v>
      </c>
      <c r="CE11" s="56">
        <f t="shared" si="46"/>
        <v>0</v>
      </c>
      <c r="CF11" s="56">
        <f t="shared" si="47"/>
        <v>0</v>
      </c>
      <c r="CG11" s="56">
        <f t="shared" si="48"/>
        <v>0</v>
      </c>
      <c r="CH11" s="56"/>
      <c r="CI11" s="56">
        <f t="shared" si="49"/>
        <v>0</v>
      </c>
      <c r="CJ11" s="56">
        <f t="shared" si="49"/>
        <v>0</v>
      </c>
      <c r="CK11" s="56">
        <f t="shared" si="50"/>
        <v>0</v>
      </c>
      <c r="CL11" s="56">
        <f t="shared" si="51"/>
        <v>0</v>
      </c>
      <c r="CM11" s="56">
        <f t="shared" si="52"/>
        <v>0</v>
      </c>
      <c r="CN11" s="56"/>
      <c r="CO11" s="56">
        <f t="shared" si="53"/>
        <v>0</v>
      </c>
      <c r="CP11" s="56">
        <f t="shared" si="53"/>
        <v>0</v>
      </c>
      <c r="CQ11" s="56">
        <f t="shared" si="54"/>
        <v>0</v>
      </c>
      <c r="CR11" s="56">
        <f t="shared" si="55"/>
        <v>0</v>
      </c>
      <c r="CS11" s="56">
        <f t="shared" si="56"/>
        <v>0</v>
      </c>
      <c r="CT11" s="56"/>
      <c r="CU11" s="56">
        <f t="shared" si="57"/>
        <v>0</v>
      </c>
      <c r="CV11" s="56">
        <f t="shared" si="57"/>
        <v>0</v>
      </c>
      <c r="CW11" s="56">
        <f t="shared" si="58"/>
        <v>0</v>
      </c>
      <c r="CX11" s="56">
        <f t="shared" si="59"/>
        <v>0</v>
      </c>
      <c r="CY11" s="56">
        <f t="shared" si="60"/>
        <v>0</v>
      </c>
      <c r="CZ11" s="56"/>
      <c r="DA11" s="56">
        <f t="shared" si="61"/>
        <v>0</v>
      </c>
      <c r="DB11" s="56">
        <f t="shared" si="61"/>
        <v>0</v>
      </c>
      <c r="DC11" s="56">
        <f t="shared" si="62"/>
        <v>0</v>
      </c>
      <c r="DD11" s="56">
        <f t="shared" si="63"/>
        <v>0</v>
      </c>
      <c r="DE11" s="56">
        <f t="shared" si="64"/>
        <v>0</v>
      </c>
      <c r="DF11" s="56"/>
      <c r="DG11" s="56">
        <f t="shared" si="65"/>
        <v>0</v>
      </c>
      <c r="DH11" s="56">
        <f t="shared" si="65"/>
        <v>0</v>
      </c>
      <c r="DI11" s="56">
        <f t="shared" si="66"/>
        <v>0</v>
      </c>
      <c r="DJ11" s="56">
        <f t="shared" si="67"/>
        <v>0</v>
      </c>
      <c r="DK11" s="56">
        <f t="shared" si="68"/>
        <v>0</v>
      </c>
      <c r="DL11" s="56"/>
      <c r="DM11" s="56">
        <f t="shared" si="69"/>
        <v>0</v>
      </c>
      <c r="DN11" s="56">
        <f t="shared" si="69"/>
        <v>0</v>
      </c>
      <c r="DO11" s="56">
        <f t="shared" si="70"/>
        <v>0</v>
      </c>
      <c r="DP11" s="56">
        <f t="shared" si="71"/>
        <v>0</v>
      </c>
      <c r="DQ11" s="56">
        <f t="shared" si="72"/>
        <v>0</v>
      </c>
      <c r="DR11" s="56"/>
      <c r="DS11" s="56">
        <f t="shared" si="73"/>
        <v>0</v>
      </c>
      <c r="DT11" s="56">
        <f t="shared" si="73"/>
        <v>0</v>
      </c>
      <c r="DU11" s="56">
        <f t="shared" si="74"/>
        <v>0</v>
      </c>
      <c r="DV11" s="56">
        <f t="shared" si="75"/>
        <v>0</v>
      </c>
      <c r="DW11" s="56">
        <f t="shared" si="76"/>
        <v>0</v>
      </c>
      <c r="DX11" s="56"/>
      <c r="DY11" s="56"/>
      <c r="DZ11" s="56"/>
      <c r="EA11" s="56"/>
      <c r="EB11" s="56"/>
      <c r="EC11" s="56"/>
      <c r="ED11" s="18"/>
    </row>
    <row r="12" spans="1:134" ht="12">
      <c r="A12" s="2">
        <v>41913</v>
      </c>
      <c r="E12" s="56">
        <f t="shared" si="0"/>
        <v>0</v>
      </c>
      <c r="I12" s="56">
        <f>'09C Academic'!C12</f>
        <v>0</v>
      </c>
      <c r="J12" s="56">
        <f>'09C Academic'!D12</f>
        <v>0</v>
      </c>
      <c r="K12" s="56">
        <f t="shared" si="1"/>
        <v>0</v>
      </c>
      <c r="L12" s="56">
        <f>'09C Academic'!F12</f>
        <v>0</v>
      </c>
      <c r="M12" s="56">
        <f>'09C Academic'!G12</f>
        <v>0</v>
      </c>
      <c r="N12" s="56"/>
      <c r="O12" s="56"/>
      <c r="P12" s="56">
        <f t="shared" si="2"/>
        <v>0</v>
      </c>
      <c r="Q12" s="56">
        <f t="shared" si="3"/>
        <v>0</v>
      </c>
      <c r="R12" s="56">
        <f t="shared" si="4"/>
        <v>0</v>
      </c>
      <c r="S12" s="56">
        <f t="shared" si="4"/>
        <v>0</v>
      </c>
      <c r="T12" s="56"/>
      <c r="U12" s="56"/>
      <c r="V12" s="56">
        <f t="shared" si="5"/>
        <v>0</v>
      </c>
      <c r="W12" s="56">
        <f t="shared" si="6"/>
        <v>0</v>
      </c>
      <c r="X12" s="56">
        <f t="shared" si="7"/>
        <v>0</v>
      </c>
      <c r="Y12" s="56">
        <f t="shared" si="8"/>
        <v>0</v>
      </c>
      <c r="Z12" s="56"/>
      <c r="AA12" s="56"/>
      <c r="AB12" s="56">
        <f t="shared" si="9"/>
        <v>0</v>
      </c>
      <c r="AC12" s="56">
        <f t="shared" si="10"/>
        <v>0</v>
      </c>
      <c r="AD12" s="56">
        <f t="shared" si="11"/>
        <v>0</v>
      </c>
      <c r="AE12" s="56">
        <f t="shared" si="12"/>
        <v>0</v>
      </c>
      <c r="AF12" s="56"/>
      <c r="AG12" s="56"/>
      <c r="AH12" s="56">
        <f t="shared" si="13"/>
        <v>0</v>
      </c>
      <c r="AI12" s="56">
        <f t="shared" si="14"/>
        <v>0</v>
      </c>
      <c r="AJ12" s="56">
        <f t="shared" si="15"/>
        <v>0</v>
      </c>
      <c r="AK12" s="56">
        <f t="shared" si="16"/>
        <v>0</v>
      </c>
      <c r="AL12" s="56"/>
      <c r="AM12" s="56"/>
      <c r="AN12" s="56">
        <f t="shared" si="17"/>
        <v>0</v>
      </c>
      <c r="AO12" s="56">
        <f t="shared" si="18"/>
        <v>0</v>
      </c>
      <c r="AP12" s="56">
        <f t="shared" si="19"/>
        <v>0</v>
      </c>
      <c r="AQ12" s="56">
        <f t="shared" si="20"/>
        <v>0</v>
      </c>
      <c r="AR12" s="56"/>
      <c r="AS12" s="56"/>
      <c r="AT12" s="56">
        <f t="shared" si="21"/>
        <v>0</v>
      </c>
      <c r="AU12" s="56">
        <f t="shared" si="22"/>
        <v>0</v>
      </c>
      <c r="AV12" s="56">
        <f t="shared" si="23"/>
        <v>0</v>
      </c>
      <c r="AW12" s="56">
        <f t="shared" si="24"/>
        <v>0</v>
      </c>
      <c r="AX12" s="56"/>
      <c r="AY12" s="56"/>
      <c r="AZ12" s="56">
        <f t="shared" si="25"/>
        <v>0</v>
      </c>
      <c r="BA12" s="56">
        <f t="shared" si="26"/>
        <v>0</v>
      </c>
      <c r="BB12" s="56">
        <f t="shared" si="27"/>
        <v>0</v>
      </c>
      <c r="BC12" s="56">
        <f t="shared" si="28"/>
        <v>0</v>
      </c>
      <c r="BD12" s="56"/>
      <c r="BE12" s="56"/>
      <c r="BF12" s="56">
        <f t="shared" si="29"/>
        <v>0</v>
      </c>
      <c r="BG12" s="56">
        <f t="shared" si="30"/>
        <v>0</v>
      </c>
      <c r="BH12" s="56">
        <f t="shared" si="31"/>
        <v>0</v>
      </c>
      <c r="BI12" s="56">
        <f t="shared" si="32"/>
        <v>0</v>
      </c>
      <c r="BJ12" s="56"/>
      <c r="BK12" s="56"/>
      <c r="BL12" s="56">
        <f t="shared" si="33"/>
        <v>0</v>
      </c>
      <c r="BM12" s="56">
        <f t="shared" si="34"/>
        <v>0</v>
      </c>
      <c r="BN12" s="56">
        <f t="shared" si="35"/>
        <v>0</v>
      </c>
      <c r="BO12" s="56">
        <f t="shared" si="36"/>
        <v>0</v>
      </c>
      <c r="BP12" s="56"/>
      <c r="BQ12" s="56"/>
      <c r="BR12" s="56">
        <f t="shared" si="37"/>
        <v>0</v>
      </c>
      <c r="BS12" s="56">
        <f t="shared" si="38"/>
        <v>0</v>
      </c>
      <c r="BT12" s="56">
        <f t="shared" si="39"/>
        <v>0</v>
      </c>
      <c r="BU12" s="56">
        <f t="shared" si="40"/>
        <v>0</v>
      </c>
      <c r="BV12" s="56"/>
      <c r="BW12" s="56"/>
      <c r="BX12" s="56">
        <f t="shared" si="41"/>
        <v>0</v>
      </c>
      <c r="BY12" s="56">
        <f t="shared" si="42"/>
        <v>0</v>
      </c>
      <c r="BZ12" s="56">
        <f t="shared" si="43"/>
        <v>0</v>
      </c>
      <c r="CA12" s="56">
        <f t="shared" si="44"/>
        <v>0</v>
      </c>
      <c r="CB12" s="56"/>
      <c r="CC12" s="56"/>
      <c r="CD12" s="56">
        <f t="shared" si="45"/>
        <v>0</v>
      </c>
      <c r="CE12" s="56">
        <f t="shared" si="46"/>
        <v>0</v>
      </c>
      <c r="CF12" s="56">
        <f t="shared" si="47"/>
        <v>0</v>
      </c>
      <c r="CG12" s="56">
        <f t="shared" si="48"/>
        <v>0</v>
      </c>
      <c r="CH12" s="56"/>
      <c r="CI12" s="56"/>
      <c r="CJ12" s="56">
        <f t="shared" si="49"/>
        <v>0</v>
      </c>
      <c r="CK12" s="56">
        <f t="shared" si="50"/>
        <v>0</v>
      </c>
      <c r="CL12" s="56">
        <f t="shared" si="51"/>
        <v>0</v>
      </c>
      <c r="CM12" s="56">
        <f t="shared" si="52"/>
        <v>0</v>
      </c>
      <c r="CN12" s="56"/>
      <c r="CO12" s="56"/>
      <c r="CP12" s="56">
        <f t="shared" si="53"/>
        <v>0</v>
      </c>
      <c r="CQ12" s="56">
        <f t="shared" si="54"/>
        <v>0</v>
      </c>
      <c r="CR12" s="56">
        <f t="shared" si="55"/>
        <v>0</v>
      </c>
      <c r="CS12" s="56">
        <f t="shared" si="56"/>
        <v>0</v>
      </c>
      <c r="CT12" s="56"/>
      <c r="CU12" s="56"/>
      <c r="CV12" s="56">
        <f t="shared" si="57"/>
        <v>0</v>
      </c>
      <c r="CW12" s="56">
        <f t="shared" si="58"/>
        <v>0</v>
      </c>
      <c r="CX12" s="56">
        <f t="shared" si="59"/>
        <v>0</v>
      </c>
      <c r="CY12" s="56">
        <f t="shared" si="60"/>
        <v>0</v>
      </c>
      <c r="CZ12" s="56"/>
      <c r="DA12" s="56"/>
      <c r="DB12" s="56">
        <f t="shared" si="61"/>
        <v>0</v>
      </c>
      <c r="DC12" s="56">
        <f t="shared" si="62"/>
        <v>0</v>
      </c>
      <c r="DD12" s="56">
        <f t="shared" si="63"/>
        <v>0</v>
      </c>
      <c r="DE12" s="56">
        <f t="shared" si="64"/>
        <v>0</v>
      </c>
      <c r="DF12" s="56"/>
      <c r="DG12" s="56"/>
      <c r="DH12" s="56">
        <f t="shared" si="65"/>
        <v>0</v>
      </c>
      <c r="DI12" s="56">
        <f t="shared" si="66"/>
        <v>0</v>
      </c>
      <c r="DJ12" s="56">
        <f t="shared" si="67"/>
        <v>0</v>
      </c>
      <c r="DK12" s="56">
        <f t="shared" si="68"/>
        <v>0</v>
      </c>
      <c r="DL12" s="56"/>
      <c r="DM12" s="56"/>
      <c r="DN12" s="56">
        <f t="shared" si="69"/>
        <v>0</v>
      </c>
      <c r="DO12" s="56">
        <f t="shared" si="70"/>
        <v>0</v>
      </c>
      <c r="DP12" s="56">
        <f t="shared" si="71"/>
        <v>0</v>
      </c>
      <c r="DQ12" s="56">
        <f t="shared" si="72"/>
        <v>0</v>
      </c>
      <c r="DR12" s="56"/>
      <c r="DS12" s="56"/>
      <c r="DT12" s="56">
        <f t="shared" si="73"/>
        <v>0</v>
      </c>
      <c r="DU12" s="56">
        <f t="shared" si="74"/>
        <v>0</v>
      </c>
      <c r="DV12" s="56">
        <f t="shared" si="75"/>
        <v>0</v>
      </c>
      <c r="DW12" s="56">
        <f t="shared" si="76"/>
        <v>0</v>
      </c>
      <c r="DX12" s="56"/>
      <c r="DY12" s="56"/>
      <c r="DZ12" s="56"/>
      <c r="EA12" s="56"/>
      <c r="EB12" s="56"/>
      <c r="EC12" s="56"/>
      <c r="ED12" s="18"/>
    </row>
    <row r="13" spans="1:134" ht="12">
      <c r="A13" s="2">
        <v>42095</v>
      </c>
      <c r="E13" s="56">
        <f t="shared" si="0"/>
        <v>0</v>
      </c>
      <c r="I13" s="56">
        <f>'09C Academic'!C13</f>
        <v>0</v>
      </c>
      <c r="J13" s="56">
        <f>'09C Academic'!D13</f>
        <v>0</v>
      </c>
      <c r="K13" s="56">
        <f t="shared" si="1"/>
        <v>0</v>
      </c>
      <c r="L13" s="56">
        <f>'09C Academic'!F13</f>
        <v>0</v>
      </c>
      <c r="M13" s="56">
        <f>'09C Academic'!G13</f>
        <v>0</v>
      </c>
      <c r="N13" s="56"/>
      <c r="O13" s="56">
        <f t="shared" si="2"/>
        <v>0</v>
      </c>
      <c r="P13" s="56">
        <f t="shared" si="2"/>
        <v>0</v>
      </c>
      <c r="Q13" s="56">
        <f t="shared" si="3"/>
        <v>0</v>
      </c>
      <c r="R13" s="56">
        <f t="shared" si="4"/>
        <v>0</v>
      </c>
      <c r="S13" s="56">
        <f t="shared" si="4"/>
        <v>0</v>
      </c>
      <c r="T13" s="56"/>
      <c r="U13" s="56">
        <f t="shared" si="5"/>
        <v>0</v>
      </c>
      <c r="V13" s="56">
        <f t="shared" si="5"/>
        <v>0</v>
      </c>
      <c r="W13" s="56">
        <f t="shared" si="6"/>
        <v>0</v>
      </c>
      <c r="X13" s="56">
        <f t="shared" si="7"/>
        <v>0</v>
      </c>
      <c r="Y13" s="56">
        <f t="shared" si="8"/>
        <v>0</v>
      </c>
      <c r="Z13" s="56"/>
      <c r="AA13" s="56">
        <f t="shared" si="9"/>
        <v>0</v>
      </c>
      <c r="AB13" s="56">
        <f t="shared" si="9"/>
        <v>0</v>
      </c>
      <c r="AC13" s="56">
        <f t="shared" si="10"/>
        <v>0</v>
      </c>
      <c r="AD13" s="56">
        <f t="shared" si="11"/>
        <v>0</v>
      </c>
      <c r="AE13" s="56">
        <f t="shared" si="12"/>
        <v>0</v>
      </c>
      <c r="AF13" s="56"/>
      <c r="AG13" s="56">
        <f t="shared" si="13"/>
        <v>0</v>
      </c>
      <c r="AH13" s="56">
        <f t="shared" si="13"/>
        <v>0</v>
      </c>
      <c r="AI13" s="56">
        <f t="shared" si="14"/>
        <v>0</v>
      </c>
      <c r="AJ13" s="56">
        <f t="shared" si="15"/>
        <v>0</v>
      </c>
      <c r="AK13" s="56">
        <f t="shared" si="16"/>
        <v>0</v>
      </c>
      <c r="AL13" s="56"/>
      <c r="AM13" s="56">
        <f t="shared" si="17"/>
        <v>0</v>
      </c>
      <c r="AN13" s="56">
        <f t="shared" si="17"/>
        <v>0</v>
      </c>
      <c r="AO13" s="56">
        <f t="shared" si="18"/>
        <v>0</v>
      </c>
      <c r="AP13" s="56">
        <f t="shared" si="19"/>
        <v>0</v>
      </c>
      <c r="AQ13" s="56">
        <f t="shared" si="20"/>
        <v>0</v>
      </c>
      <c r="AR13" s="56"/>
      <c r="AS13" s="56">
        <f t="shared" si="21"/>
        <v>0</v>
      </c>
      <c r="AT13" s="56">
        <f t="shared" si="21"/>
        <v>0</v>
      </c>
      <c r="AU13" s="56">
        <f t="shared" si="22"/>
        <v>0</v>
      </c>
      <c r="AV13" s="56">
        <f t="shared" si="23"/>
        <v>0</v>
      </c>
      <c r="AW13" s="56">
        <f t="shared" si="24"/>
        <v>0</v>
      </c>
      <c r="AX13" s="56"/>
      <c r="AY13" s="56">
        <f t="shared" si="25"/>
        <v>0</v>
      </c>
      <c r="AZ13" s="56">
        <f t="shared" si="25"/>
        <v>0</v>
      </c>
      <c r="BA13" s="56">
        <f t="shared" si="26"/>
        <v>0</v>
      </c>
      <c r="BB13" s="56">
        <f t="shared" si="27"/>
        <v>0</v>
      </c>
      <c r="BC13" s="56">
        <f t="shared" si="28"/>
        <v>0</v>
      </c>
      <c r="BD13" s="56"/>
      <c r="BE13" s="56">
        <f t="shared" si="29"/>
        <v>0</v>
      </c>
      <c r="BF13" s="56">
        <f t="shared" si="29"/>
        <v>0</v>
      </c>
      <c r="BG13" s="56">
        <f t="shared" si="30"/>
        <v>0</v>
      </c>
      <c r="BH13" s="56">
        <f t="shared" si="31"/>
        <v>0</v>
      </c>
      <c r="BI13" s="56">
        <f t="shared" si="32"/>
        <v>0</v>
      </c>
      <c r="BJ13" s="56"/>
      <c r="BK13" s="56">
        <f t="shared" si="33"/>
        <v>0</v>
      </c>
      <c r="BL13" s="56">
        <f t="shared" si="33"/>
        <v>0</v>
      </c>
      <c r="BM13" s="56">
        <f t="shared" si="34"/>
        <v>0</v>
      </c>
      <c r="BN13" s="56">
        <f t="shared" si="35"/>
        <v>0</v>
      </c>
      <c r="BO13" s="56">
        <f t="shared" si="36"/>
        <v>0</v>
      </c>
      <c r="BP13" s="56"/>
      <c r="BQ13" s="56">
        <f t="shared" si="37"/>
        <v>0</v>
      </c>
      <c r="BR13" s="56">
        <f t="shared" si="37"/>
        <v>0</v>
      </c>
      <c r="BS13" s="56">
        <f t="shared" si="38"/>
        <v>0</v>
      </c>
      <c r="BT13" s="56">
        <f t="shared" si="39"/>
        <v>0</v>
      </c>
      <c r="BU13" s="56">
        <f t="shared" si="40"/>
        <v>0</v>
      </c>
      <c r="BV13" s="56"/>
      <c r="BW13" s="56">
        <f t="shared" si="41"/>
        <v>0</v>
      </c>
      <c r="BX13" s="56">
        <f t="shared" si="41"/>
        <v>0</v>
      </c>
      <c r="BY13" s="56">
        <f t="shared" si="42"/>
        <v>0</v>
      </c>
      <c r="BZ13" s="56">
        <f t="shared" si="43"/>
        <v>0</v>
      </c>
      <c r="CA13" s="56">
        <f t="shared" si="44"/>
        <v>0</v>
      </c>
      <c r="CB13" s="56"/>
      <c r="CC13" s="56">
        <f t="shared" si="45"/>
        <v>0</v>
      </c>
      <c r="CD13" s="56">
        <f t="shared" si="45"/>
        <v>0</v>
      </c>
      <c r="CE13" s="56">
        <f t="shared" si="46"/>
        <v>0</v>
      </c>
      <c r="CF13" s="56">
        <f t="shared" si="47"/>
        <v>0</v>
      </c>
      <c r="CG13" s="56">
        <f t="shared" si="48"/>
        <v>0</v>
      </c>
      <c r="CH13" s="56"/>
      <c r="CI13" s="56">
        <f t="shared" si="49"/>
        <v>0</v>
      </c>
      <c r="CJ13" s="56">
        <f t="shared" si="49"/>
        <v>0</v>
      </c>
      <c r="CK13" s="56">
        <f t="shared" si="50"/>
        <v>0</v>
      </c>
      <c r="CL13" s="56">
        <f t="shared" si="51"/>
        <v>0</v>
      </c>
      <c r="CM13" s="56">
        <f t="shared" si="52"/>
        <v>0</v>
      </c>
      <c r="CN13" s="56"/>
      <c r="CO13" s="56">
        <f t="shared" si="53"/>
        <v>0</v>
      </c>
      <c r="CP13" s="56">
        <f t="shared" si="53"/>
        <v>0</v>
      </c>
      <c r="CQ13" s="56">
        <f t="shared" si="54"/>
        <v>0</v>
      </c>
      <c r="CR13" s="56">
        <f t="shared" si="55"/>
        <v>0</v>
      </c>
      <c r="CS13" s="56">
        <f t="shared" si="56"/>
        <v>0</v>
      </c>
      <c r="CT13" s="56"/>
      <c r="CU13" s="56">
        <f t="shared" si="57"/>
        <v>0</v>
      </c>
      <c r="CV13" s="56">
        <f t="shared" si="57"/>
        <v>0</v>
      </c>
      <c r="CW13" s="56">
        <f t="shared" si="58"/>
        <v>0</v>
      </c>
      <c r="CX13" s="56">
        <f t="shared" si="59"/>
        <v>0</v>
      </c>
      <c r="CY13" s="56">
        <f t="shared" si="60"/>
        <v>0</v>
      </c>
      <c r="CZ13" s="56"/>
      <c r="DA13" s="56">
        <f t="shared" si="61"/>
        <v>0</v>
      </c>
      <c r="DB13" s="56">
        <f t="shared" si="61"/>
        <v>0</v>
      </c>
      <c r="DC13" s="56">
        <f t="shared" si="62"/>
        <v>0</v>
      </c>
      <c r="DD13" s="56">
        <f t="shared" si="63"/>
        <v>0</v>
      </c>
      <c r="DE13" s="56">
        <f t="shared" si="64"/>
        <v>0</v>
      </c>
      <c r="DF13" s="56"/>
      <c r="DG13" s="56">
        <f t="shared" si="65"/>
        <v>0</v>
      </c>
      <c r="DH13" s="56">
        <f t="shared" si="65"/>
        <v>0</v>
      </c>
      <c r="DI13" s="56">
        <f t="shared" si="66"/>
        <v>0</v>
      </c>
      <c r="DJ13" s="56">
        <f t="shared" si="67"/>
        <v>0</v>
      </c>
      <c r="DK13" s="56">
        <f t="shared" si="68"/>
        <v>0</v>
      </c>
      <c r="DL13" s="56"/>
      <c r="DM13" s="56">
        <f t="shared" si="69"/>
        <v>0</v>
      </c>
      <c r="DN13" s="56">
        <f t="shared" si="69"/>
        <v>0</v>
      </c>
      <c r="DO13" s="56">
        <f t="shared" si="70"/>
        <v>0</v>
      </c>
      <c r="DP13" s="56">
        <f t="shared" si="71"/>
        <v>0</v>
      </c>
      <c r="DQ13" s="56">
        <f t="shared" si="72"/>
        <v>0</v>
      </c>
      <c r="DR13" s="56"/>
      <c r="DS13" s="56">
        <f t="shared" si="73"/>
        <v>0</v>
      </c>
      <c r="DT13" s="56">
        <f t="shared" si="73"/>
        <v>0</v>
      </c>
      <c r="DU13" s="56">
        <f t="shared" si="74"/>
        <v>0</v>
      </c>
      <c r="DV13" s="56">
        <f t="shared" si="75"/>
        <v>0</v>
      </c>
      <c r="DW13" s="56">
        <f t="shared" si="76"/>
        <v>0</v>
      </c>
      <c r="DX13" s="56"/>
      <c r="DY13" s="56"/>
      <c r="DZ13" s="56"/>
      <c r="EA13" s="56"/>
      <c r="EB13" s="56"/>
      <c r="EC13" s="56"/>
      <c r="ED13" s="18"/>
    </row>
    <row r="14" spans="1:134" ht="12">
      <c r="A14" s="2">
        <v>42278</v>
      </c>
      <c r="E14" s="56">
        <f t="shared" si="0"/>
        <v>0</v>
      </c>
      <c r="I14" s="56">
        <f>'09C Academic'!C14</f>
        <v>0</v>
      </c>
      <c r="J14" s="56">
        <f>'09C Academic'!D14</f>
        <v>0</v>
      </c>
      <c r="K14" s="56">
        <f t="shared" si="1"/>
        <v>0</v>
      </c>
      <c r="L14" s="56">
        <f>'09C Academic'!F14</f>
        <v>0</v>
      </c>
      <c r="M14" s="56">
        <f>'09C Academic'!G14</f>
        <v>0</v>
      </c>
      <c r="N14" s="56"/>
      <c r="O14" s="56"/>
      <c r="P14" s="56">
        <f t="shared" si="2"/>
        <v>0</v>
      </c>
      <c r="Q14" s="56">
        <f t="shared" si="3"/>
        <v>0</v>
      </c>
      <c r="R14" s="56">
        <f t="shared" si="4"/>
        <v>0</v>
      </c>
      <c r="S14" s="56">
        <f t="shared" si="4"/>
        <v>0</v>
      </c>
      <c r="T14" s="56"/>
      <c r="U14" s="56"/>
      <c r="V14" s="56">
        <f t="shared" si="5"/>
        <v>0</v>
      </c>
      <c r="W14" s="56">
        <f t="shared" si="6"/>
        <v>0</v>
      </c>
      <c r="X14" s="56">
        <f t="shared" si="7"/>
        <v>0</v>
      </c>
      <c r="Y14" s="56">
        <f t="shared" si="8"/>
        <v>0</v>
      </c>
      <c r="Z14" s="56"/>
      <c r="AA14" s="56"/>
      <c r="AB14" s="56">
        <f t="shared" si="9"/>
        <v>0</v>
      </c>
      <c r="AC14" s="56">
        <f t="shared" si="10"/>
        <v>0</v>
      </c>
      <c r="AD14" s="56">
        <f t="shared" si="11"/>
        <v>0</v>
      </c>
      <c r="AE14" s="56">
        <f t="shared" si="12"/>
        <v>0</v>
      </c>
      <c r="AF14" s="56"/>
      <c r="AG14" s="56"/>
      <c r="AH14" s="56">
        <f t="shared" si="13"/>
        <v>0</v>
      </c>
      <c r="AI14" s="56">
        <f t="shared" si="14"/>
        <v>0</v>
      </c>
      <c r="AJ14" s="56">
        <f t="shared" si="15"/>
        <v>0</v>
      </c>
      <c r="AK14" s="56">
        <f t="shared" si="16"/>
        <v>0</v>
      </c>
      <c r="AL14" s="56"/>
      <c r="AM14" s="56"/>
      <c r="AN14" s="56">
        <f t="shared" si="17"/>
        <v>0</v>
      </c>
      <c r="AO14" s="56">
        <f t="shared" si="18"/>
        <v>0</v>
      </c>
      <c r="AP14" s="56">
        <f t="shared" si="19"/>
        <v>0</v>
      </c>
      <c r="AQ14" s="56">
        <f t="shared" si="20"/>
        <v>0</v>
      </c>
      <c r="AR14" s="56"/>
      <c r="AS14" s="56"/>
      <c r="AT14" s="56">
        <f t="shared" si="21"/>
        <v>0</v>
      </c>
      <c r="AU14" s="56">
        <f t="shared" si="22"/>
        <v>0</v>
      </c>
      <c r="AV14" s="56">
        <f t="shared" si="23"/>
        <v>0</v>
      </c>
      <c r="AW14" s="56">
        <f t="shared" si="24"/>
        <v>0</v>
      </c>
      <c r="AX14" s="56"/>
      <c r="AY14" s="56"/>
      <c r="AZ14" s="56">
        <f t="shared" si="25"/>
        <v>0</v>
      </c>
      <c r="BA14" s="56">
        <f t="shared" si="26"/>
        <v>0</v>
      </c>
      <c r="BB14" s="56">
        <f t="shared" si="27"/>
        <v>0</v>
      </c>
      <c r="BC14" s="56">
        <f t="shared" si="28"/>
        <v>0</v>
      </c>
      <c r="BD14" s="56"/>
      <c r="BE14" s="56"/>
      <c r="BF14" s="56">
        <f t="shared" si="29"/>
        <v>0</v>
      </c>
      <c r="BG14" s="56">
        <f t="shared" si="30"/>
        <v>0</v>
      </c>
      <c r="BH14" s="56">
        <f t="shared" si="31"/>
        <v>0</v>
      </c>
      <c r="BI14" s="56">
        <f t="shared" si="32"/>
        <v>0</v>
      </c>
      <c r="BJ14" s="56"/>
      <c r="BK14" s="56"/>
      <c r="BL14" s="56">
        <f t="shared" si="33"/>
        <v>0</v>
      </c>
      <c r="BM14" s="56">
        <f t="shared" si="34"/>
        <v>0</v>
      </c>
      <c r="BN14" s="56">
        <f t="shared" si="35"/>
        <v>0</v>
      </c>
      <c r="BO14" s="56">
        <f t="shared" si="36"/>
        <v>0</v>
      </c>
      <c r="BP14" s="56"/>
      <c r="BQ14" s="56"/>
      <c r="BR14" s="56">
        <f t="shared" si="37"/>
        <v>0</v>
      </c>
      <c r="BS14" s="56">
        <f t="shared" si="38"/>
        <v>0</v>
      </c>
      <c r="BT14" s="56">
        <f t="shared" si="39"/>
        <v>0</v>
      </c>
      <c r="BU14" s="56">
        <f t="shared" si="40"/>
        <v>0</v>
      </c>
      <c r="BV14" s="56"/>
      <c r="BW14" s="56"/>
      <c r="BX14" s="56">
        <f t="shared" si="41"/>
        <v>0</v>
      </c>
      <c r="BY14" s="56">
        <f t="shared" si="42"/>
        <v>0</v>
      </c>
      <c r="BZ14" s="56">
        <f t="shared" si="43"/>
        <v>0</v>
      </c>
      <c r="CA14" s="56">
        <f t="shared" si="44"/>
        <v>0</v>
      </c>
      <c r="CB14" s="56"/>
      <c r="CC14" s="56"/>
      <c r="CD14" s="56">
        <f t="shared" si="45"/>
        <v>0</v>
      </c>
      <c r="CE14" s="56">
        <f t="shared" si="46"/>
        <v>0</v>
      </c>
      <c r="CF14" s="56">
        <f t="shared" si="47"/>
        <v>0</v>
      </c>
      <c r="CG14" s="56">
        <f t="shared" si="48"/>
        <v>0</v>
      </c>
      <c r="CH14" s="56"/>
      <c r="CI14" s="56"/>
      <c r="CJ14" s="56">
        <f t="shared" si="49"/>
        <v>0</v>
      </c>
      <c r="CK14" s="56">
        <f t="shared" si="50"/>
        <v>0</v>
      </c>
      <c r="CL14" s="56">
        <f t="shared" si="51"/>
        <v>0</v>
      </c>
      <c r="CM14" s="56">
        <f t="shared" si="52"/>
        <v>0</v>
      </c>
      <c r="CN14" s="56"/>
      <c r="CO14" s="56"/>
      <c r="CP14" s="56">
        <f t="shared" si="53"/>
        <v>0</v>
      </c>
      <c r="CQ14" s="56">
        <f t="shared" si="54"/>
        <v>0</v>
      </c>
      <c r="CR14" s="56">
        <f t="shared" si="55"/>
        <v>0</v>
      </c>
      <c r="CS14" s="56">
        <f t="shared" si="56"/>
        <v>0</v>
      </c>
      <c r="CT14" s="56"/>
      <c r="CU14" s="56"/>
      <c r="CV14" s="56">
        <f t="shared" si="57"/>
        <v>0</v>
      </c>
      <c r="CW14" s="56">
        <f t="shared" si="58"/>
        <v>0</v>
      </c>
      <c r="CX14" s="56">
        <f t="shared" si="59"/>
        <v>0</v>
      </c>
      <c r="CY14" s="56">
        <f t="shared" si="60"/>
        <v>0</v>
      </c>
      <c r="CZ14" s="56"/>
      <c r="DA14" s="56"/>
      <c r="DB14" s="56">
        <f t="shared" si="61"/>
        <v>0</v>
      </c>
      <c r="DC14" s="56">
        <f t="shared" si="62"/>
        <v>0</v>
      </c>
      <c r="DD14" s="56">
        <f t="shared" si="63"/>
        <v>0</v>
      </c>
      <c r="DE14" s="56">
        <f t="shared" si="64"/>
        <v>0</v>
      </c>
      <c r="DF14" s="56"/>
      <c r="DG14" s="56"/>
      <c r="DH14" s="56">
        <f t="shared" si="65"/>
        <v>0</v>
      </c>
      <c r="DI14" s="56">
        <f t="shared" si="66"/>
        <v>0</v>
      </c>
      <c r="DJ14" s="56">
        <f t="shared" si="67"/>
        <v>0</v>
      </c>
      <c r="DK14" s="56">
        <f t="shared" si="68"/>
        <v>0</v>
      </c>
      <c r="DL14" s="56"/>
      <c r="DM14" s="56"/>
      <c r="DN14" s="56">
        <f t="shared" si="69"/>
        <v>0</v>
      </c>
      <c r="DO14" s="56">
        <f t="shared" si="70"/>
        <v>0</v>
      </c>
      <c r="DP14" s="56">
        <f t="shared" si="71"/>
        <v>0</v>
      </c>
      <c r="DQ14" s="56">
        <f t="shared" si="72"/>
        <v>0</v>
      </c>
      <c r="DR14" s="56"/>
      <c r="DS14" s="56"/>
      <c r="DT14" s="56">
        <f t="shared" si="73"/>
        <v>0</v>
      </c>
      <c r="DU14" s="56">
        <f t="shared" si="74"/>
        <v>0</v>
      </c>
      <c r="DV14" s="56">
        <f t="shared" si="75"/>
        <v>0</v>
      </c>
      <c r="DW14" s="56">
        <f t="shared" si="76"/>
        <v>0</v>
      </c>
      <c r="DX14" s="56"/>
      <c r="DY14" s="56"/>
      <c r="DZ14" s="56"/>
      <c r="EA14" s="56"/>
      <c r="EB14" s="56"/>
      <c r="EC14" s="56"/>
      <c r="ED14" s="18"/>
    </row>
    <row r="15" spans="1:134" ht="12">
      <c r="A15" s="2">
        <v>42461</v>
      </c>
      <c r="E15" s="56">
        <f t="shared" si="0"/>
        <v>0</v>
      </c>
      <c r="I15" s="56">
        <f>'09C Academic'!C15</f>
        <v>0</v>
      </c>
      <c r="J15" s="56">
        <f>'09C Academic'!D15</f>
        <v>0</v>
      </c>
      <c r="K15" s="56">
        <f t="shared" si="1"/>
        <v>0</v>
      </c>
      <c r="L15" s="56">
        <f>'09C Academic'!F15</f>
        <v>0</v>
      </c>
      <c r="M15" s="56">
        <f>'09C Academic'!G15</f>
        <v>0</v>
      </c>
      <c r="N15" s="56"/>
      <c r="O15" s="56">
        <f t="shared" si="2"/>
        <v>0</v>
      </c>
      <c r="P15" s="56">
        <f t="shared" si="2"/>
        <v>0</v>
      </c>
      <c r="Q15" s="56">
        <f t="shared" si="3"/>
        <v>0</v>
      </c>
      <c r="R15" s="56">
        <f t="shared" si="4"/>
        <v>0</v>
      </c>
      <c r="S15" s="56">
        <f t="shared" si="4"/>
        <v>0</v>
      </c>
      <c r="T15" s="56"/>
      <c r="U15" s="56">
        <f t="shared" si="5"/>
        <v>0</v>
      </c>
      <c r="V15" s="56">
        <f t="shared" si="5"/>
        <v>0</v>
      </c>
      <c r="W15" s="56">
        <f t="shared" si="6"/>
        <v>0</v>
      </c>
      <c r="X15" s="56">
        <f t="shared" si="7"/>
        <v>0</v>
      </c>
      <c r="Y15" s="56">
        <f t="shared" si="8"/>
        <v>0</v>
      </c>
      <c r="Z15" s="56"/>
      <c r="AA15" s="56">
        <f t="shared" si="9"/>
        <v>0</v>
      </c>
      <c r="AB15" s="56">
        <f t="shared" si="9"/>
        <v>0</v>
      </c>
      <c r="AC15" s="56">
        <f t="shared" si="10"/>
        <v>0</v>
      </c>
      <c r="AD15" s="56">
        <f t="shared" si="11"/>
        <v>0</v>
      </c>
      <c r="AE15" s="56">
        <f t="shared" si="12"/>
        <v>0</v>
      </c>
      <c r="AF15" s="56"/>
      <c r="AG15" s="56">
        <f t="shared" si="13"/>
        <v>0</v>
      </c>
      <c r="AH15" s="56">
        <f t="shared" si="13"/>
        <v>0</v>
      </c>
      <c r="AI15" s="56">
        <f t="shared" si="14"/>
        <v>0</v>
      </c>
      <c r="AJ15" s="56">
        <f t="shared" si="15"/>
        <v>0</v>
      </c>
      <c r="AK15" s="56">
        <f t="shared" si="16"/>
        <v>0</v>
      </c>
      <c r="AL15" s="56"/>
      <c r="AM15" s="56">
        <f t="shared" si="17"/>
        <v>0</v>
      </c>
      <c r="AN15" s="56">
        <f t="shared" si="17"/>
        <v>0</v>
      </c>
      <c r="AO15" s="56">
        <f t="shared" si="18"/>
        <v>0</v>
      </c>
      <c r="AP15" s="56">
        <f t="shared" si="19"/>
        <v>0</v>
      </c>
      <c r="AQ15" s="56">
        <f t="shared" si="20"/>
        <v>0</v>
      </c>
      <c r="AR15" s="56"/>
      <c r="AS15" s="56">
        <f t="shared" si="21"/>
        <v>0</v>
      </c>
      <c r="AT15" s="56">
        <f t="shared" si="21"/>
        <v>0</v>
      </c>
      <c r="AU15" s="56">
        <f t="shared" si="22"/>
        <v>0</v>
      </c>
      <c r="AV15" s="56">
        <f t="shared" si="23"/>
        <v>0</v>
      </c>
      <c r="AW15" s="56">
        <f t="shared" si="24"/>
        <v>0</v>
      </c>
      <c r="AX15" s="56"/>
      <c r="AY15" s="56">
        <f t="shared" si="25"/>
        <v>0</v>
      </c>
      <c r="AZ15" s="56">
        <f t="shared" si="25"/>
        <v>0</v>
      </c>
      <c r="BA15" s="56">
        <f t="shared" si="26"/>
        <v>0</v>
      </c>
      <c r="BB15" s="56">
        <f t="shared" si="27"/>
        <v>0</v>
      </c>
      <c r="BC15" s="56">
        <f t="shared" si="28"/>
        <v>0</v>
      </c>
      <c r="BD15" s="56"/>
      <c r="BE15" s="56">
        <f t="shared" si="29"/>
        <v>0</v>
      </c>
      <c r="BF15" s="56">
        <f t="shared" si="29"/>
        <v>0</v>
      </c>
      <c r="BG15" s="56">
        <f t="shared" si="30"/>
        <v>0</v>
      </c>
      <c r="BH15" s="56">
        <f t="shared" si="31"/>
        <v>0</v>
      </c>
      <c r="BI15" s="56">
        <f t="shared" si="32"/>
        <v>0</v>
      </c>
      <c r="BJ15" s="56"/>
      <c r="BK15" s="56">
        <f t="shared" si="33"/>
        <v>0</v>
      </c>
      <c r="BL15" s="56">
        <f t="shared" si="33"/>
        <v>0</v>
      </c>
      <c r="BM15" s="56">
        <f t="shared" si="34"/>
        <v>0</v>
      </c>
      <c r="BN15" s="56">
        <f t="shared" si="35"/>
        <v>0</v>
      </c>
      <c r="BO15" s="56">
        <f t="shared" si="36"/>
        <v>0</v>
      </c>
      <c r="BP15" s="56"/>
      <c r="BQ15" s="56">
        <f t="shared" si="37"/>
        <v>0</v>
      </c>
      <c r="BR15" s="56">
        <f t="shared" si="37"/>
        <v>0</v>
      </c>
      <c r="BS15" s="56">
        <f t="shared" si="38"/>
        <v>0</v>
      </c>
      <c r="BT15" s="56">
        <f t="shared" si="39"/>
        <v>0</v>
      </c>
      <c r="BU15" s="56">
        <f t="shared" si="40"/>
        <v>0</v>
      </c>
      <c r="BV15" s="56"/>
      <c r="BW15" s="56">
        <f t="shared" si="41"/>
        <v>0</v>
      </c>
      <c r="BX15" s="56">
        <f t="shared" si="41"/>
        <v>0</v>
      </c>
      <c r="BY15" s="56">
        <f t="shared" si="42"/>
        <v>0</v>
      </c>
      <c r="BZ15" s="56">
        <f t="shared" si="43"/>
        <v>0</v>
      </c>
      <c r="CA15" s="56">
        <f t="shared" si="44"/>
        <v>0</v>
      </c>
      <c r="CB15" s="56"/>
      <c r="CC15" s="56">
        <f t="shared" si="45"/>
        <v>0</v>
      </c>
      <c r="CD15" s="56">
        <f t="shared" si="45"/>
        <v>0</v>
      </c>
      <c r="CE15" s="56">
        <f t="shared" si="46"/>
        <v>0</v>
      </c>
      <c r="CF15" s="56">
        <f t="shared" si="47"/>
        <v>0</v>
      </c>
      <c r="CG15" s="56">
        <f t="shared" si="48"/>
        <v>0</v>
      </c>
      <c r="CH15" s="56"/>
      <c r="CI15" s="56">
        <f t="shared" si="49"/>
        <v>0</v>
      </c>
      <c r="CJ15" s="56">
        <f t="shared" si="49"/>
        <v>0</v>
      </c>
      <c r="CK15" s="56">
        <f t="shared" si="50"/>
        <v>0</v>
      </c>
      <c r="CL15" s="56">
        <f t="shared" si="51"/>
        <v>0</v>
      </c>
      <c r="CM15" s="56">
        <f t="shared" si="52"/>
        <v>0</v>
      </c>
      <c r="CN15" s="56"/>
      <c r="CO15" s="56">
        <f t="shared" si="53"/>
        <v>0</v>
      </c>
      <c r="CP15" s="56">
        <f t="shared" si="53"/>
        <v>0</v>
      </c>
      <c r="CQ15" s="56">
        <f t="shared" si="54"/>
        <v>0</v>
      </c>
      <c r="CR15" s="56">
        <f t="shared" si="55"/>
        <v>0</v>
      </c>
      <c r="CS15" s="56">
        <f t="shared" si="56"/>
        <v>0</v>
      </c>
      <c r="CT15" s="56"/>
      <c r="CU15" s="56">
        <f t="shared" si="57"/>
        <v>0</v>
      </c>
      <c r="CV15" s="56">
        <f t="shared" si="57"/>
        <v>0</v>
      </c>
      <c r="CW15" s="56">
        <f t="shared" si="58"/>
        <v>0</v>
      </c>
      <c r="CX15" s="56">
        <f t="shared" si="59"/>
        <v>0</v>
      </c>
      <c r="CY15" s="56">
        <f t="shared" si="60"/>
        <v>0</v>
      </c>
      <c r="CZ15" s="56"/>
      <c r="DA15" s="56">
        <f t="shared" si="61"/>
        <v>0</v>
      </c>
      <c r="DB15" s="56">
        <f t="shared" si="61"/>
        <v>0</v>
      </c>
      <c r="DC15" s="56">
        <f t="shared" si="62"/>
        <v>0</v>
      </c>
      <c r="DD15" s="56">
        <f t="shared" si="63"/>
        <v>0</v>
      </c>
      <c r="DE15" s="56">
        <f t="shared" si="64"/>
        <v>0</v>
      </c>
      <c r="DF15" s="56"/>
      <c r="DG15" s="56">
        <f t="shared" si="65"/>
        <v>0</v>
      </c>
      <c r="DH15" s="56">
        <f t="shared" si="65"/>
        <v>0</v>
      </c>
      <c r="DI15" s="56">
        <f t="shared" si="66"/>
        <v>0</v>
      </c>
      <c r="DJ15" s="56">
        <f t="shared" si="67"/>
        <v>0</v>
      </c>
      <c r="DK15" s="56">
        <f t="shared" si="68"/>
        <v>0</v>
      </c>
      <c r="DL15" s="56"/>
      <c r="DM15" s="56">
        <f t="shared" si="69"/>
        <v>0</v>
      </c>
      <c r="DN15" s="56">
        <f t="shared" si="69"/>
        <v>0</v>
      </c>
      <c r="DO15" s="56">
        <f t="shared" si="70"/>
        <v>0</v>
      </c>
      <c r="DP15" s="56">
        <f t="shared" si="71"/>
        <v>0</v>
      </c>
      <c r="DQ15" s="56">
        <f t="shared" si="72"/>
        <v>0</v>
      </c>
      <c r="DR15" s="56"/>
      <c r="DS15" s="56">
        <f t="shared" si="73"/>
        <v>0</v>
      </c>
      <c r="DT15" s="56">
        <f t="shared" si="73"/>
        <v>0</v>
      </c>
      <c r="DU15" s="56">
        <f t="shared" si="74"/>
        <v>0</v>
      </c>
      <c r="DV15" s="56">
        <f t="shared" si="75"/>
        <v>0</v>
      </c>
      <c r="DW15" s="56">
        <f t="shared" si="76"/>
        <v>0</v>
      </c>
      <c r="DX15" s="56"/>
      <c r="DY15" s="56"/>
      <c r="DZ15" s="56"/>
      <c r="EA15" s="56"/>
      <c r="EB15" s="56"/>
      <c r="EC15" s="56"/>
      <c r="ED15" s="18"/>
    </row>
    <row r="16" spans="1:134" ht="12">
      <c r="A16" s="2">
        <v>42644</v>
      </c>
      <c r="E16" s="56">
        <f t="shared" si="0"/>
        <v>0</v>
      </c>
      <c r="I16" s="56">
        <f>'09C Academic'!C16</f>
        <v>0</v>
      </c>
      <c r="J16" s="56">
        <f>'09C Academic'!D16</f>
        <v>0</v>
      </c>
      <c r="K16" s="56">
        <f t="shared" si="1"/>
        <v>0</v>
      </c>
      <c r="L16" s="56">
        <f>'09C Academic'!F16</f>
        <v>0</v>
      </c>
      <c r="M16" s="56">
        <f>'09C Academic'!G16</f>
        <v>0</v>
      </c>
      <c r="N16" s="56"/>
      <c r="O16" s="56"/>
      <c r="P16" s="56">
        <f t="shared" si="2"/>
        <v>0</v>
      </c>
      <c r="Q16" s="56">
        <f t="shared" si="3"/>
        <v>0</v>
      </c>
      <c r="R16" s="56">
        <f t="shared" si="4"/>
        <v>0</v>
      </c>
      <c r="S16" s="56">
        <f t="shared" si="4"/>
        <v>0</v>
      </c>
      <c r="T16" s="56"/>
      <c r="U16" s="56"/>
      <c r="V16" s="56">
        <f t="shared" si="5"/>
        <v>0</v>
      </c>
      <c r="W16" s="56">
        <f t="shared" si="6"/>
        <v>0</v>
      </c>
      <c r="X16" s="56">
        <f t="shared" si="7"/>
        <v>0</v>
      </c>
      <c r="Y16" s="56">
        <f t="shared" si="8"/>
        <v>0</v>
      </c>
      <c r="Z16" s="56"/>
      <c r="AA16" s="56"/>
      <c r="AB16" s="56">
        <f t="shared" si="9"/>
        <v>0</v>
      </c>
      <c r="AC16" s="56">
        <f t="shared" si="10"/>
        <v>0</v>
      </c>
      <c r="AD16" s="56">
        <f t="shared" si="11"/>
        <v>0</v>
      </c>
      <c r="AE16" s="56">
        <f t="shared" si="12"/>
        <v>0</v>
      </c>
      <c r="AF16" s="56"/>
      <c r="AG16" s="56"/>
      <c r="AH16" s="56">
        <f t="shared" si="13"/>
        <v>0</v>
      </c>
      <c r="AI16" s="56">
        <f t="shared" si="14"/>
        <v>0</v>
      </c>
      <c r="AJ16" s="56">
        <f t="shared" si="15"/>
        <v>0</v>
      </c>
      <c r="AK16" s="56">
        <f t="shared" si="16"/>
        <v>0</v>
      </c>
      <c r="AL16" s="56"/>
      <c r="AM16" s="56"/>
      <c r="AN16" s="56">
        <f t="shared" si="17"/>
        <v>0</v>
      </c>
      <c r="AO16" s="56">
        <f t="shared" si="18"/>
        <v>0</v>
      </c>
      <c r="AP16" s="56">
        <f t="shared" si="19"/>
        <v>0</v>
      </c>
      <c r="AQ16" s="56">
        <f t="shared" si="20"/>
        <v>0</v>
      </c>
      <c r="AR16" s="56"/>
      <c r="AS16" s="56"/>
      <c r="AT16" s="56">
        <f t="shared" si="21"/>
        <v>0</v>
      </c>
      <c r="AU16" s="56">
        <f t="shared" si="22"/>
        <v>0</v>
      </c>
      <c r="AV16" s="56">
        <f t="shared" si="23"/>
        <v>0</v>
      </c>
      <c r="AW16" s="56">
        <f t="shared" si="24"/>
        <v>0</v>
      </c>
      <c r="AX16" s="56"/>
      <c r="AY16" s="56"/>
      <c r="AZ16" s="56">
        <f t="shared" si="25"/>
        <v>0</v>
      </c>
      <c r="BA16" s="56">
        <f t="shared" si="26"/>
        <v>0</v>
      </c>
      <c r="BB16" s="56">
        <f t="shared" si="27"/>
        <v>0</v>
      </c>
      <c r="BC16" s="56">
        <f t="shared" si="28"/>
        <v>0</v>
      </c>
      <c r="BD16" s="56"/>
      <c r="BE16" s="56"/>
      <c r="BF16" s="56">
        <f t="shared" si="29"/>
        <v>0</v>
      </c>
      <c r="BG16" s="56">
        <f t="shared" si="30"/>
        <v>0</v>
      </c>
      <c r="BH16" s="56">
        <f t="shared" si="31"/>
        <v>0</v>
      </c>
      <c r="BI16" s="56">
        <f t="shared" si="32"/>
        <v>0</v>
      </c>
      <c r="BJ16" s="56"/>
      <c r="BK16" s="56"/>
      <c r="BL16" s="56">
        <f t="shared" si="33"/>
        <v>0</v>
      </c>
      <c r="BM16" s="56">
        <f t="shared" si="34"/>
        <v>0</v>
      </c>
      <c r="BN16" s="56">
        <f t="shared" si="35"/>
        <v>0</v>
      </c>
      <c r="BO16" s="56">
        <f t="shared" si="36"/>
        <v>0</v>
      </c>
      <c r="BP16" s="56"/>
      <c r="BQ16" s="56"/>
      <c r="BR16" s="56">
        <f t="shared" si="37"/>
        <v>0</v>
      </c>
      <c r="BS16" s="56">
        <f t="shared" si="38"/>
        <v>0</v>
      </c>
      <c r="BT16" s="56">
        <f t="shared" si="39"/>
        <v>0</v>
      </c>
      <c r="BU16" s="56">
        <f t="shared" si="40"/>
        <v>0</v>
      </c>
      <c r="BV16" s="56"/>
      <c r="BW16" s="56"/>
      <c r="BX16" s="56">
        <f t="shared" si="41"/>
        <v>0</v>
      </c>
      <c r="BY16" s="56">
        <f t="shared" si="42"/>
        <v>0</v>
      </c>
      <c r="BZ16" s="56">
        <f t="shared" si="43"/>
        <v>0</v>
      </c>
      <c r="CA16" s="56">
        <f t="shared" si="44"/>
        <v>0</v>
      </c>
      <c r="CB16" s="56"/>
      <c r="CC16" s="56"/>
      <c r="CD16" s="56">
        <f t="shared" si="45"/>
        <v>0</v>
      </c>
      <c r="CE16" s="56">
        <f t="shared" si="46"/>
        <v>0</v>
      </c>
      <c r="CF16" s="56">
        <f t="shared" si="47"/>
        <v>0</v>
      </c>
      <c r="CG16" s="56">
        <f t="shared" si="48"/>
        <v>0</v>
      </c>
      <c r="CH16" s="56"/>
      <c r="CI16" s="56"/>
      <c r="CJ16" s="56">
        <f t="shared" si="49"/>
        <v>0</v>
      </c>
      <c r="CK16" s="56">
        <f t="shared" si="50"/>
        <v>0</v>
      </c>
      <c r="CL16" s="56">
        <f t="shared" si="51"/>
        <v>0</v>
      </c>
      <c r="CM16" s="56">
        <f t="shared" si="52"/>
        <v>0</v>
      </c>
      <c r="CN16" s="56"/>
      <c r="CO16" s="56"/>
      <c r="CP16" s="56">
        <f t="shared" si="53"/>
        <v>0</v>
      </c>
      <c r="CQ16" s="56">
        <f t="shared" si="54"/>
        <v>0</v>
      </c>
      <c r="CR16" s="56">
        <f t="shared" si="55"/>
        <v>0</v>
      </c>
      <c r="CS16" s="56">
        <f t="shared" si="56"/>
        <v>0</v>
      </c>
      <c r="CT16" s="56"/>
      <c r="CU16" s="56"/>
      <c r="CV16" s="56">
        <f t="shared" si="57"/>
        <v>0</v>
      </c>
      <c r="CW16" s="56">
        <f t="shared" si="58"/>
        <v>0</v>
      </c>
      <c r="CX16" s="56">
        <f t="shared" si="59"/>
        <v>0</v>
      </c>
      <c r="CY16" s="56">
        <f t="shared" si="60"/>
        <v>0</v>
      </c>
      <c r="CZ16" s="56"/>
      <c r="DA16" s="56"/>
      <c r="DB16" s="56">
        <f t="shared" si="61"/>
        <v>0</v>
      </c>
      <c r="DC16" s="56">
        <f t="shared" si="62"/>
        <v>0</v>
      </c>
      <c r="DD16" s="56">
        <f t="shared" si="63"/>
        <v>0</v>
      </c>
      <c r="DE16" s="56">
        <f t="shared" si="64"/>
        <v>0</v>
      </c>
      <c r="DF16" s="56"/>
      <c r="DG16" s="56"/>
      <c r="DH16" s="56">
        <f t="shared" si="65"/>
        <v>0</v>
      </c>
      <c r="DI16" s="56">
        <f t="shared" si="66"/>
        <v>0</v>
      </c>
      <c r="DJ16" s="56">
        <f t="shared" si="67"/>
        <v>0</v>
      </c>
      <c r="DK16" s="56">
        <f t="shared" si="68"/>
        <v>0</v>
      </c>
      <c r="DL16" s="56"/>
      <c r="DM16" s="56"/>
      <c r="DN16" s="56">
        <f t="shared" si="69"/>
        <v>0</v>
      </c>
      <c r="DO16" s="56">
        <f t="shared" si="70"/>
        <v>0</v>
      </c>
      <c r="DP16" s="56">
        <f t="shared" si="71"/>
        <v>0</v>
      </c>
      <c r="DQ16" s="56">
        <f t="shared" si="72"/>
        <v>0</v>
      </c>
      <c r="DR16" s="56"/>
      <c r="DS16" s="56"/>
      <c r="DT16" s="56">
        <f t="shared" si="73"/>
        <v>0</v>
      </c>
      <c r="DU16" s="56">
        <f t="shared" si="74"/>
        <v>0</v>
      </c>
      <c r="DV16" s="56">
        <f t="shared" si="75"/>
        <v>0</v>
      </c>
      <c r="DW16" s="56">
        <f t="shared" si="76"/>
        <v>0</v>
      </c>
      <c r="DX16" s="56"/>
      <c r="DY16" s="56"/>
      <c r="DZ16" s="56"/>
      <c r="EA16" s="56"/>
      <c r="EB16" s="56"/>
      <c r="EC16" s="56"/>
      <c r="ED16" s="18"/>
    </row>
    <row r="17" spans="1:134" ht="12">
      <c r="A17" s="2">
        <v>42826</v>
      </c>
      <c r="E17" s="56">
        <f t="shared" si="0"/>
        <v>0</v>
      </c>
      <c r="I17" s="56">
        <f>'09C Academic'!C17</f>
        <v>0</v>
      </c>
      <c r="J17" s="56">
        <f>'09C Academic'!D17</f>
        <v>0</v>
      </c>
      <c r="K17" s="56">
        <f t="shared" si="1"/>
        <v>0</v>
      </c>
      <c r="L17" s="56">
        <f>'09C Academic'!F17</f>
        <v>0</v>
      </c>
      <c r="M17" s="56">
        <f>'09C Academic'!G17</f>
        <v>0</v>
      </c>
      <c r="N17" s="56"/>
      <c r="O17" s="56">
        <f t="shared" si="2"/>
        <v>0</v>
      </c>
      <c r="P17" s="56">
        <f t="shared" si="2"/>
        <v>0</v>
      </c>
      <c r="Q17" s="56">
        <f t="shared" si="3"/>
        <v>0</v>
      </c>
      <c r="R17" s="56">
        <f t="shared" si="4"/>
        <v>0</v>
      </c>
      <c r="S17" s="56">
        <f t="shared" si="4"/>
        <v>0</v>
      </c>
      <c r="T17" s="56"/>
      <c r="U17" s="56">
        <f t="shared" si="5"/>
        <v>0</v>
      </c>
      <c r="V17" s="56">
        <f t="shared" si="5"/>
        <v>0</v>
      </c>
      <c r="W17" s="56">
        <f t="shared" si="6"/>
        <v>0</v>
      </c>
      <c r="X17" s="56">
        <f t="shared" si="7"/>
        <v>0</v>
      </c>
      <c r="Y17" s="56">
        <f t="shared" si="8"/>
        <v>0</v>
      </c>
      <c r="Z17" s="56"/>
      <c r="AA17" s="56">
        <f t="shared" si="9"/>
        <v>0</v>
      </c>
      <c r="AB17" s="56">
        <f t="shared" si="9"/>
        <v>0</v>
      </c>
      <c r="AC17" s="56">
        <f t="shared" si="10"/>
        <v>0</v>
      </c>
      <c r="AD17" s="56">
        <f t="shared" si="11"/>
        <v>0</v>
      </c>
      <c r="AE17" s="56">
        <f t="shared" si="12"/>
        <v>0</v>
      </c>
      <c r="AF17" s="56"/>
      <c r="AG17" s="56">
        <f t="shared" si="13"/>
        <v>0</v>
      </c>
      <c r="AH17" s="56">
        <f t="shared" si="13"/>
        <v>0</v>
      </c>
      <c r="AI17" s="56">
        <f t="shared" si="14"/>
        <v>0</v>
      </c>
      <c r="AJ17" s="56">
        <f t="shared" si="15"/>
        <v>0</v>
      </c>
      <c r="AK17" s="56">
        <f t="shared" si="16"/>
        <v>0</v>
      </c>
      <c r="AL17" s="56"/>
      <c r="AM17" s="56">
        <f t="shared" si="17"/>
        <v>0</v>
      </c>
      <c r="AN17" s="56">
        <f t="shared" si="17"/>
        <v>0</v>
      </c>
      <c r="AO17" s="56">
        <f t="shared" si="18"/>
        <v>0</v>
      </c>
      <c r="AP17" s="56">
        <f t="shared" si="19"/>
        <v>0</v>
      </c>
      <c r="AQ17" s="56">
        <f t="shared" si="20"/>
        <v>0</v>
      </c>
      <c r="AR17" s="56"/>
      <c r="AS17" s="56">
        <f t="shared" si="21"/>
        <v>0</v>
      </c>
      <c r="AT17" s="56">
        <f t="shared" si="21"/>
        <v>0</v>
      </c>
      <c r="AU17" s="56">
        <f t="shared" si="22"/>
        <v>0</v>
      </c>
      <c r="AV17" s="56">
        <f t="shared" si="23"/>
        <v>0</v>
      </c>
      <c r="AW17" s="56">
        <f t="shared" si="24"/>
        <v>0</v>
      </c>
      <c r="AX17" s="56"/>
      <c r="AY17" s="56">
        <f t="shared" si="25"/>
        <v>0</v>
      </c>
      <c r="AZ17" s="56">
        <f t="shared" si="25"/>
        <v>0</v>
      </c>
      <c r="BA17" s="56">
        <f t="shared" si="26"/>
        <v>0</v>
      </c>
      <c r="BB17" s="56">
        <f t="shared" si="27"/>
        <v>0</v>
      </c>
      <c r="BC17" s="56">
        <f t="shared" si="28"/>
        <v>0</v>
      </c>
      <c r="BD17" s="56"/>
      <c r="BE17" s="56">
        <f t="shared" si="29"/>
        <v>0</v>
      </c>
      <c r="BF17" s="56">
        <f t="shared" si="29"/>
        <v>0</v>
      </c>
      <c r="BG17" s="56">
        <f t="shared" si="30"/>
        <v>0</v>
      </c>
      <c r="BH17" s="56">
        <f t="shared" si="31"/>
        <v>0</v>
      </c>
      <c r="BI17" s="56">
        <f t="shared" si="32"/>
        <v>0</v>
      </c>
      <c r="BJ17" s="56"/>
      <c r="BK17" s="56">
        <f t="shared" si="33"/>
        <v>0</v>
      </c>
      <c r="BL17" s="56">
        <f t="shared" si="33"/>
        <v>0</v>
      </c>
      <c r="BM17" s="56">
        <f t="shared" si="34"/>
        <v>0</v>
      </c>
      <c r="BN17" s="56">
        <f t="shared" si="35"/>
        <v>0</v>
      </c>
      <c r="BO17" s="56">
        <f t="shared" si="36"/>
        <v>0</v>
      </c>
      <c r="BP17" s="56"/>
      <c r="BQ17" s="56">
        <f t="shared" si="37"/>
        <v>0</v>
      </c>
      <c r="BR17" s="56">
        <f t="shared" si="37"/>
        <v>0</v>
      </c>
      <c r="BS17" s="56">
        <f t="shared" si="38"/>
        <v>0</v>
      </c>
      <c r="BT17" s="56">
        <f t="shared" si="39"/>
        <v>0</v>
      </c>
      <c r="BU17" s="56">
        <f t="shared" si="40"/>
        <v>0</v>
      </c>
      <c r="BV17" s="56"/>
      <c r="BW17" s="56">
        <f t="shared" si="41"/>
        <v>0</v>
      </c>
      <c r="BX17" s="56">
        <f t="shared" si="41"/>
        <v>0</v>
      </c>
      <c r="BY17" s="56">
        <f t="shared" si="42"/>
        <v>0</v>
      </c>
      <c r="BZ17" s="56">
        <f t="shared" si="43"/>
        <v>0</v>
      </c>
      <c r="CA17" s="56">
        <f t="shared" si="44"/>
        <v>0</v>
      </c>
      <c r="CB17" s="56"/>
      <c r="CC17" s="56">
        <f t="shared" si="45"/>
        <v>0</v>
      </c>
      <c r="CD17" s="56">
        <f t="shared" si="45"/>
        <v>0</v>
      </c>
      <c r="CE17" s="56">
        <f t="shared" si="46"/>
        <v>0</v>
      </c>
      <c r="CF17" s="56">
        <f t="shared" si="47"/>
        <v>0</v>
      </c>
      <c r="CG17" s="56">
        <f t="shared" si="48"/>
        <v>0</v>
      </c>
      <c r="CH17" s="56"/>
      <c r="CI17" s="56">
        <f t="shared" si="49"/>
        <v>0</v>
      </c>
      <c r="CJ17" s="56">
        <f t="shared" si="49"/>
        <v>0</v>
      </c>
      <c r="CK17" s="56">
        <f t="shared" si="50"/>
        <v>0</v>
      </c>
      <c r="CL17" s="56">
        <f t="shared" si="51"/>
        <v>0</v>
      </c>
      <c r="CM17" s="56">
        <f t="shared" si="52"/>
        <v>0</v>
      </c>
      <c r="CN17" s="56"/>
      <c r="CO17" s="56">
        <f t="shared" si="53"/>
        <v>0</v>
      </c>
      <c r="CP17" s="56">
        <f t="shared" si="53"/>
        <v>0</v>
      </c>
      <c r="CQ17" s="56">
        <f t="shared" si="54"/>
        <v>0</v>
      </c>
      <c r="CR17" s="56">
        <f t="shared" si="55"/>
        <v>0</v>
      </c>
      <c r="CS17" s="56">
        <f t="shared" si="56"/>
        <v>0</v>
      </c>
      <c r="CT17" s="56"/>
      <c r="CU17" s="56">
        <f t="shared" si="57"/>
        <v>0</v>
      </c>
      <c r="CV17" s="56">
        <f t="shared" si="57"/>
        <v>0</v>
      </c>
      <c r="CW17" s="56">
        <f t="shared" si="58"/>
        <v>0</v>
      </c>
      <c r="CX17" s="56">
        <f t="shared" si="59"/>
        <v>0</v>
      </c>
      <c r="CY17" s="56">
        <f t="shared" si="60"/>
        <v>0</v>
      </c>
      <c r="CZ17" s="56"/>
      <c r="DA17" s="56">
        <f t="shared" si="61"/>
        <v>0</v>
      </c>
      <c r="DB17" s="56">
        <f t="shared" si="61"/>
        <v>0</v>
      </c>
      <c r="DC17" s="56">
        <f t="shared" si="62"/>
        <v>0</v>
      </c>
      <c r="DD17" s="56">
        <f t="shared" si="63"/>
        <v>0</v>
      </c>
      <c r="DE17" s="56">
        <f t="shared" si="64"/>
        <v>0</v>
      </c>
      <c r="DF17" s="56"/>
      <c r="DG17" s="56">
        <f t="shared" si="65"/>
        <v>0</v>
      </c>
      <c r="DH17" s="56">
        <f t="shared" si="65"/>
        <v>0</v>
      </c>
      <c r="DI17" s="56">
        <f t="shared" si="66"/>
        <v>0</v>
      </c>
      <c r="DJ17" s="56">
        <f t="shared" si="67"/>
        <v>0</v>
      </c>
      <c r="DK17" s="56">
        <f t="shared" si="68"/>
        <v>0</v>
      </c>
      <c r="DL17" s="56"/>
      <c r="DM17" s="56">
        <f t="shared" si="69"/>
        <v>0</v>
      </c>
      <c r="DN17" s="56">
        <f t="shared" si="69"/>
        <v>0</v>
      </c>
      <c r="DO17" s="56">
        <f t="shared" si="70"/>
        <v>0</v>
      </c>
      <c r="DP17" s="56">
        <f t="shared" si="71"/>
        <v>0</v>
      </c>
      <c r="DQ17" s="56">
        <f t="shared" si="72"/>
        <v>0</v>
      </c>
      <c r="DR17" s="56"/>
      <c r="DS17" s="56">
        <f t="shared" si="73"/>
        <v>0</v>
      </c>
      <c r="DT17" s="56">
        <f t="shared" si="73"/>
        <v>0</v>
      </c>
      <c r="DU17" s="56">
        <f t="shared" si="74"/>
        <v>0</v>
      </c>
      <c r="DV17" s="56">
        <f t="shared" si="75"/>
        <v>0</v>
      </c>
      <c r="DW17" s="56">
        <f t="shared" si="76"/>
        <v>0</v>
      </c>
      <c r="DX17" s="56"/>
      <c r="DY17" s="56"/>
      <c r="DZ17" s="56"/>
      <c r="EA17" s="56"/>
      <c r="EB17" s="56"/>
      <c r="EC17" s="56"/>
      <c r="ED17" s="18"/>
    </row>
    <row r="18" spans="1:134" ht="12">
      <c r="A18" s="2">
        <v>43009</v>
      </c>
      <c r="E18" s="56">
        <f t="shared" si="0"/>
        <v>0</v>
      </c>
      <c r="I18" s="56">
        <f>'09C Academic'!C18</f>
        <v>0</v>
      </c>
      <c r="J18" s="56">
        <f>'09C Academic'!D18</f>
        <v>0</v>
      </c>
      <c r="K18" s="56">
        <f t="shared" si="1"/>
        <v>0</v>
      </c>
      <c r="L18" s="56">
        <f>'09C Academic'!F18</f>
        <v>0</v>
      </c>
      <c r="M18" s="56">
        <f>'09C Academic'!G18</f>
        <v>0</v>
      </c>
      <c r="N18" s="56"/>
      <c r="O18" s="56"/>
      <c r="P18" s="56">
        <f t="shared" si="2"/>
        <v>0</v>
      </c>
      <c r="Q18" s="56">
        <f t="shared" si="3"/>
        <v>0</v>
      </c>
      <c r="R18" s="56">
        <f t="shared" si="4"/>
        <v>0</v>
      </c>
      <c r="S18" s="56">
        <f t="shared" si="4"/>
        <v>0</v>
      </c>
      <c r="T18" s="56"/>
      <c r="U18" s="56"/>
      <c r="V18" s="56">
        <f t="shared" si="5"/>
        <v>0</v>
      </c>
      <c r="W18" s="56">
        <f t="shared" si="6"/>
        <v>0</v>
      </c>
      <c r="X18" s="56">
        <f t="shared" si="7"/>
        <v>0</v>
      </c>
      <c r="Y18" s="56">
        <f t="shared" si="8"/>
        <v>0</v>
      </c>
      <c r="Z18" s="56"/>
      <c r="AA18" s="56"/>
      <c r="AB18" s="56">
        <f t="shared" si="9"/>
        <v>0</v>
      </c>
      <c r="AC18" s="56">
        <f t="shared" si="10"/>
        <v>0</v>
      </c>
      <c r="AD18" s="56">
        <f t="shared" si="11"/>
        <v>0</v>
      </c>
      <c r="AE18" s="56">
        <f t="shared" si="12"/>
        <v>0</v>
      </c>
      <c r="AF18" s="56"/>
      <c r="AG18" s="56"/>
      <c r="AH18" s="56">
        <f t="shared" si="13"/>
        <v>0</v>
      </c>
      <c r="AI18" s="56">
        <f t="shared" si="14"/>
        <v>0</v>
      </c>
      <c r="AJ18" s="56">
        <f t="shared" si="15"/>
        <v>0</v>
      </c>
      <c r="AK18" s="56">
        <f t="shared" si="16"/>
        <v>0</v>
      </c>
      <c r="AL18" s="56"/>
      <c r="AM18" s="56"/>
      <c r="AN18" s="56">
        <f t="shared" si="17"/>
        <v>0</v>
      </c>
      <c r="AO18" s="56">
        <f t="shared" si="18"/>
        <v>0</v>
      </c>
      <c r="AP18" s="56">
        <f t="shared" si="19"/>
        <v>0</v>
      </c>
      <c r="AQ18" s="56">
        <f t="shared" si="20"/>
        <v>0</v>
      </c>
      <c r="AR18" s="56"/>
      <c r="AS18" s="56"/>
      <c r="AT18" s="56">
        <f t="shared" si="21"/>
        <v>0</v>
      </c>
      <c r="AU18" s="56">
        <f t="shared" si="22"/>
        <v>0</v>
      </c>
      <c r="AV18" s="56">
        <f t="shared" si="23"/>
        <v>0</v>
      </c>
      <c r="AW18" s="56">
        <f t="shared" si="24"/>
        <v>0</v>
      </c>
      <c r="AX18" s="56"/>
      <c r="AY18" s="56"/>
      <c r="AZ18" s="56">
        <f t="shared" si="25"/>
        <v>0</v>
      </c>
      <c r="BA18" s="56">
        <f t="shared" si="26"/>
        <v>0</v>
      </c>
      <c r="BB18" s="56">
        <f t="shared" si="27"/>
        <v>0</v>
      </c>
      <c r="BC18" s="56">
        <f t="shared" si="28"/>
        <v>0</v>
      </c>
      <c r="BD18" s="56"/>
      <c r="BE18" s="56"/>
      <c r="BF18" s="56">
        <f t="shared" si="29"/>
        <v>0</v>
      </c>
      <c r="BG18" s="56">
        <f t="shared" si="30"/>
        <v>0</v>
      </c>
      <c r="BH18" s="56">
        <f t="shared" si="31"/>
        <v>0</v>
      </c>
      <c r="BI18" s="56">
        <f t="shared" si="32"/>
        <v>0</v>
      </c>
      <c r="BJ18" s="56"/>
      <c r="BK18" s="56"/>
      <c r="BL18" s="56">
        <f t="shared" si="33"/>
        <v>0</v>
      </c>
      <c r="BM18" s="56">
        <f t="shared" si="34"/>
        <v>0</v>
      </c>
      <c r="BN18" s="56">
        <f t="shared" si="35"/>
        <v>0</v>
      </c>
      <c r="BO18" s="56">
        <f t="shared" si="36"/>
        <v>0</v>
      </c>
      <c r="BP18" s="56"/>
      <c r="BQ18" s="56"/>
      <c r="BR18" s="56">
        <f t="shared" si="37"/>
        <v>0</v>
      </c>
      <c r="BS18" s="56">
        <f t="shared" si="38"/>
        <v>0</v>
      </c>
      <c r="BT18" s="56">
        <f t="shared" si="39"/>
        <v>0</v>
      </c>
      <c r="BU18" s="56">
        <f t="shared" si="40"/>
        <v>0</v>
      </c>
      <c r="BV18" s="56"/>
      <c r="BW18" s="56"/>
      <c r="BX18" s="56">
        <f t="shared" si="41"/>
        <v>0</v>
      </c>
      <c r="BY18" s="56">
        <f t="shared" si="42"/>
        <v>0</v>
      </c>
      <c r="BZ18" s="56">
        <f t="shared" si="43"/>
        <v>0</v>
      </c>
      <c r="CA18" s="56">
        <f t="shared" si="44"/>
        <v>0</v>
      </c>
      <c r="CB18" s="56"/>
      <c r="CC18" s="56"/>
      <c r="CD18" s="56">
        <f t="shared" si="45"/>
        <v>0</v>
      </c>
      <c r="CE18" s="56">
        <f t="shared" si="46"/>
        <v>0</v>
      </c>
      <c r="CF18" s="56">
        <f t="shared" si="47"/>
        <v>0</v>
      </c>
      <c r="CG18" s="56">
        <f t="shared" si="48"/>
        <v>0</v>
      </c>
      <c r="CH18" s="56"/>
      <c r="CI18" s="56"/>
      <c r="CJ18" s="56">
        <f t="shared" si="49"/>
        <v>0</v>
      </c>
      <c r="CK18" s="56">
        <f t="shared" si="50"/>
        <v>0</v>
      </c>
      <c r="CL18" s="56">
        <f t="shared" si="51"/>
        <v>0</v>
      </c>
      <c r="CM18" s="56">
        <f t="shared" si="52"/>
        <v>0</v>
      </c>
      <c r="CN18" s="56"/>
      <c r="CO18" s="56"/>
      <c r="CP18" s="56">
        <f t="shared" si="53"/>
        <v>0</v>
      </c>
      <c r="CQ18" s="56">
        <f t="shared" si="54"/>
        <v>0</v>
      </c>
      <c r="CR18" s="56">
        <f t="shared" si="55"/>
        <v>0</v>
      </c>
      <c r="CS18" s="56">
        <f t="shared" si="56"/>
        <v>0</v>
      </c>
      <c r="CT18" s="56"/>
      <c r="CU18" s="56"/>
      <c r="CV18" s="56">
        <f t="shared" si="57"/>
        <v>0</v>
      </c>
      <c r="CW18" s="56">
        <f t="shared" si="58"/>
        <v>0</v>
      </c>
      <c r="CX18" s="56">
        <f t="shared" si="59"/>
        <v>0</v>
      </c>
      <c r="CY18" s="56">
        <f t="shared" si="60"/>
        <v>0</v>
      </c>
      <c r="CZ18" s="56"/>
      <c r="DA18" s="56"/>
      <c r="DB18" s="56">
        <f t="shared" si="61"/>
        <v>0</v>
      </c>
      <c r="DC18" s="56">
        <f t="shared" si="62"/>
        <v>0</v>
      </c>
      <c r="DD18" s="56">
        <f t="shared" si="63"/>
        <v>0</v>
      </c>
      <c r="DE18" s="56">
        <f t="shared" si="64"/>
        <v>0</v>
      </c>
      <c r="DF18" s="56"/>
      <c r="DG18" s="56"/>
      <c r="DH18" s="56">
        <f t="shared" si="65"/>
        <v>0</v>
      </c>
      <c r="DI18" s="56">
        <f t="shared" si="66"/>
        <v>0</v>
      </c>
      <c r="DJ18" s="56">
        <f t="shared" si="67"/>
        <v>0</v>
      </c>
      <c r="DK18" s="56">
        <f t="shared" si="68"/>
        <v>0</v>
      </c>
      <c r="DL18" s="56"/>
      <c r="DM18" s="56"/>
      <c r="DN18" s="56">
        <f t="shared" si="69"/>
        <v>0</v>
      </c>
      <c r="DO18" s="56">
        <f t="shared" si="70"/>
        <v>0</v>
      </c>
      <c r="DP18" s="56">
        <f t="shared" si="71"/>
        <v>0</v>
      </c>
      <c r="DQ18" s="56">
        <f t="shared" si="72"/>
        <v>0</v>
      </c>
      <c r="DR18" s="56"/>
      <c r="DS18" s="56"/>
      <c r="DT18" s="56">
        <f t="shared" si="73"/>
        <v>0</v>
      </c>
      <c r="DU18" s="56">
        <f t="shared" si="74"/>
        <v>0</v>
      </c>
      <c r="DV18" s="56">
        <f t="shared" si="75"/>
        <v>0</v>
      </c>
      <c r="DW18" s="56">
        <f t="shared" si="76"/>
        <v>0</v>
      </c>
      <c r="DX18" s="56"/>
      <c r="DY18" s="56"/>
      <c r="DZ18" s="56"/>
      <c r="EA18" s="56"/>
      <c r="EB18" s="56"/>
      <c r="EC18" s="56"/>
      <c r="ED18" s="18"/>
    </row>
    <row r="19" spans="1:134" s="35" customFormat="1" ht="12">
      <c r="A19" s="34">
        <v>43191</v>
      </c>
      <c r="C19" s="25"/>
      <c r="D19" s="25"/>
      <c r="E19" s="56">
        <f t="shared" si="0"/>
        <v>0</v>
      </c>
      <c r="F19" s="19"/>
      <c r="G19" s="19"/>
      <c r="H19" s="33"/>
      <c r="I19" s="56">
        <f>'09C Academic'!C19</f>
        <v>0</v>
      </c>
      <c r="J19" s="56">
        <f>'09C Academic'!D19</f>
        <v>0</v>
      </c>
      <c r="K19" s="56">
        <f t="shared" si="1"/>
        <v>0</v>
      </c>
      <c r="L19" s="56">
        <f>'09C Academic'!F19</f>
        <v>0</v>
      </c>
      <c r="M19" s="56">
        <f>'09C Academic'!G19</f>
        <v>0</v>
      </c>
      <c r="N19" s="56"/>
      <c r="O19" s="56">
        <f t="shared" si="2"/>
        <v>0</v>
      </c>
      <c r="P19" s="56">
        <f t="shared" si="2"/>
        <v>0</v>
      </c>
      <c r="Q19" s="56">
        <f t="shared" si="3"/>
        <v>0</v>
      </c>
      <c r="R19" s="56">
        <f t="shared" si="4"/>
        <v>0</v>
      </c>
      <c r="S19" s="56">
        <f t="shared" si="4"/>
        <v>0</v>
      </c>
      <c r="T19" s="56"/>
      <c r="U19" s="56">
        <f t="shared" si="5"/>
        <v>0</v>
      </c>
      <c r="V19" s="56">
        <f t="shared" si="5"/>
        <v>0</v>
      </c>
      <c r="W19" s="56">
        <f t="shared" si="6"/>
        <v>0</v>
      </c>
      <c r="X19" s="56">
        <f t="shared" si="7"/>
        <v>0</v>
      </c>
      <c r="Y19" s="56">
        <f t="shared" si="8"/>
        <v>0</v>
      </c>
      <c r="Z19" s="56"/>
      <c r="AA19" s="56">
        <f t="shared" si="9"/>
        <v>0</v>
      </c>
      <c r="AB19" s="56">
        <f t="shared" si="9"/>
        <v>0</v>
      </c>
      <c r="AC19" s="56">
        <f t="shared" si="10"/>
        <v>0</v>
      </c>
      <c r="AD19" s="56">
        <f t="shared" si="11"/>
        <v>0</v>
      </c>
      <c r="AE19" s="56">
        <f t="shared" si="12"/>
        <v>0</v>
      </c>
      <c r="AF19" s="56"/>
      <c r="AG19" s="56">
        <f t="shared" si="13"/>
        <v>0</v>
      </c>
      <c r="AH19" s="56">
        <f t="shared" si="13"/>
        <v>0</v>
      </c>
      <c r="AI19" s="56">
        <f t="shared" si="14"/>
        <v>0</v>
      </c>
      <c r="AJ19" s="56">
        <f t="shared" si="15"/>
        <v>0</v>
      </c>
      <c r="AK19" s="56">
        <f t="shared" si="16"/>
        <v>0</v>
      </c>
      <c r="AL19" s="56"/>
      <c r="AM19" s="56">
        <f t="shared" si="17"/>
        <v>0</v>
      </c>
      <c r="AN19" s="56">
        <f t="shared" si="17"/>
        <v>0</v>
      </c>
      <c r="AO19" s="56">
        <f t="shared" si="18"/>
        <v>0</v>
      </c>
      <c r="AP19" s="56">
        <f t="shared" si="19"/>
        <v>0</v>
      </c>
      <c r="AQ19" s="56">
        <f t="shared" si="20"/>
        <v>0</v>
      </c>
      <c r="AR19" s="56"/>
      <c r="AS19" s="56">
        <f t="shared" si="21"/>
        <v>0</v>
      </c>
      <c r="AT19" s="56">
        <f t="shared" si="21"/>
        <v>0</v>
      </c>
      <c r="AU19" s="56">
        <f t="shared" si="22"/>
        <v>0</v>
      </c>
      <c r="AV19" s="56">
        <f t="shared" si="23"/>
        <v>0</v>
      </c>
      <c r="AW19" s="56">
        <f t="shared" si="24"/>
        <v>0</v>
      </c>
      <c r="AX19" s="56"/>
      <c r="AY19" s="56">
        <f t="shared" si="25"/>
        <v>0</v>
      </c>
      <c r="AZ19" s="56">
        <f t="shared" si="25"/>
        <v>0</v>
      </c>
      <c r="BA19" s="56">
        <f t="shared" si="26"/>
        <v>0</v>
      </c>
      <c r="BB19" s="56">
        <f t="shared" si="27"/>
        <v>0</v>
      </c>
      <c r="BC19" s="56">
        <f t="shared" si="28"/>
        <v>0</v>
      </c>
      <c r="BD19" s="56"/>
      <c r="BE19" s="56">
        <f t="shared" si="29"/>
        <v>0</v>
      </c>
      <c r="BF19" s="56">
        <f t="shared" si="29"/>
        <v>0</v>
      </c>
      <c r="BG19" s="56">
        <f t="shared" si="30"/>
        <v>0</v>
      </c>
      <c r="BH19" s="56">
        <f t="shared" si="31"/>
        <v>0</v>
      </c>
      <c r="BI19" s="56">
        <f t="shared" si="32"/>
        <v>0</v>
      </c>
      <c r="BJ19" s="56"/>
      <c r="BK19" s="56">
        <f t="shared" si="33"/>
        <v>0</v>
      </c>
      <c r="BL19" s="56">
        <f t="shared" si="33"/>
        <v>0</v>
      </c>
      <c r="BM19" s="56">
        <f t="shared" si="34"/>
        <v>0</v>
      </c>
      <c r="BN19" s="56">
        <f t="shared" si="35"/>
        <v>0</v>
      </c>
      <c r="BO19" s="56">
        <f t="shared" si="36"/>
        <v>0</v>
      </c>
      <c r="BP19" s="56"/>
      <c r="BQ19" s="56">
        <f t="shared" si="37"/>
        <v>0</v>
      </c>
      <c r="BR19" s="56">
        <f t="shared" si="37"/>
        <v>0</v>
      </c>
      <c r="BS19" s="56">
        <f t="shared" si="38"/>
        <v>0</v>
      </c>
      <c r="BT19" s="56">
        <f t="shared" si="39"/>
        <v>0</v>
      </c>
      <c r="BU19" s="56">
        <f t="shared" si="40"/>
        <v>0</v>
      </c>
      <c r="BV19" s="56"/>
      <c r="BW19" s="56">
        <f t="shared" si="41"/>
        <v>0</v>
      </c>
      <c r="BX19" s="56">
        <f t="shared" si="41"/>
        <v>0</v>
      </c>
      <c r="BY19" s="56">
        <f t="shared" si="42"/>
        <v>0</v>
      </c>
      <c r="BZ19" s="56">
        <f t="shared" si="43"/>
        <v>0</v>
      </c>
      <c r="CA19" s="56">
        <f t="shared" si="44"/>
        <v>0</v>
      </c>
      <c r="CB19" s="56"/>
      <c r="CC19" s="56">
        <f t="shared" si="45"/>
        <v>0</v>
      </c>
      <c r="CD19" s="56">
        <f t="shared" si="45"/>
        <v>0</v>
      </c>
      <c r="CE19" s="56">
        <f t="shared" si="46"/>
        <v>0</v>
      </c>
      <c r="CF19" s="56">
        <f t="shared" si="47"/>
        <v>0</v>
      </c>
      <c r="CG19" s="56">
        <f t="shared" si="48"/>
        <v>0</v>
      </c>
      <c r="CH19" s="56"/>
      <c r="CI19" s="56">
        <f t="shared" si="49"/>
        <v>0</v>
      </c>
      <c r="CJ19" s="56">
        <f t="shared" si="49"/>
        <v>0</v>
      </c>
      <c r="CK19" s="56">
        <f t="shared" si="50"/>
        <v>0</v>
      </c>
      <c r="CL19" s="56">
        <f t="shared" si="51"/>
        <v>0</v>
      </c>
      <c r="CM19" s="56">
        <f t="shared" si="52"/>
        <v>0</v>
      </c>
      <c r="CN19" s="56"/>
      <c r="CO19" s="56">
        <f t="shared" si="53"/>
        <v>0</v>
      </c>
      <c r="CP19" s="56">
        <f t="shared" si="53"/>
        <v>0</v>
      </c>
      <c r="CQ19" s="56">
        <f t="shared" si="54"/>
        <v>0</v>
      </c>
      <c r="CR19" s="56">
        <f t="shared" si="55"/>
        <v>0</v>
      </c>
      <c r="CS19" s="56">
        <f t="shared" si="56"/>
        <v>0</v>
      </c>
      <c r="CT19" s="56"/>
      <c r="CU19" s="56">
        <f t="shared" si="57"/>
        <v>0</v>
      </c>
      <c r="CV19" s="56">
        <f t="shared" si="57"/>
        <v>0</v>
      </c>
      <c r="CW19" s="56">
        <f t="shared" si="58"/>
        <v>0</v>
      </c>
      <c r="CX19" s="56">
        <f t="shared" si="59"/>
        <v>0</v>
      </c>
      <c r="CY19" s="56">
        <f t="shared" si="60"/>
        <v>0</v>
      </c>
      <c r="CZ19" s="56"/>
      <c r="DA19" s="56">
        <f t="shared" si="61"/>
        <v>0</v>
      </c>
      <c r="DB19" s="56">
        <f t="shared" si="61"/>
        <v>0</v>
      </c>
      <c r="DC19" s="56">
        <f t="shared" si="62"/>
        <v>0</v>
      </c>
      <c r="DD19" s="56">
        <f t="shared" si="63"/>
        <v>0</v>
      </c>
      <c r="DE19" s="56">
        <f t="shared" si="64"/>
        <v>0</v>
      </c>
      <c r="DF19" s="56"/>
      <c r="DG19" s="56">
        <f t="shared" si="65"/>
        <v>0</v>
      </c>
      <c r="DH19" s="56">
        <f t="shared" si="65"/>
        <v>0</v>
      </c>
      <c r="DI19" s="56">
        <f t="shared" si="66"/>
        <v>0</v>
      </c>
      <c r="DJ19" s="56">
        <f t="shared" si="67"/>
        <v>0</v>
      </c>
      <c r="DK19" s="56">
        <f t="shared" si="68"/>
        <v>0</v>
      </c>
      <c r="DL19" s="56"/>
      <c r="DM19" s="56">
        <f t="shared" si="69"/>
        <v>0</v>
      </c>
      <c r="DN19" s="56">
        <f t="shared" si="69"/>
        <v>0</v>
      </c>
      <c r="DO19" s="56">
        <f t="shared" si="70"/>
        <v>0</v>
      </c>
      <c r="DP19" s="56">
        <f t="shared" si="71"/>
        <v>0</v>
      </c>
      <c r="DQ19" s="56">
        <f t="shared" si="72"/>
        <v>0</v>
      </c>
      <c r="DR19" s="56"/>
      <c r="DS19" s="56">
        <f t="shared" si="73"/>
        <v>0</v>
      </c>
      <c r="DT19" s="56">
        <f t="shared" si="73"/>
        <v>0</v>
      </c>
      <c r="DU19" s="56">
        <f t="shared" si="74"/>
        <v>0</v>
      </c>
      <c r="DV19" s="56">
        <f t="shared" si="75"/>
        <v>0</v>
      </c>
      <c r="DW19" s="56">
        <f t="shared" si="76"/>
        <v>0</v>
      </c>
      <c r="DX19" s="56"/>
      <c r="DY19" s="56"/>
      <c r="DZ19" s="56"/>
      <c r="EA19" s="56"/>
      <c r="EB19" s="56"/>
      <c r="EC19" s="56"/>
      <c r="ED19" s="33"/>
    </row>
    <row r="20" spans="1:134" s="35" customFormat="1" ht="12">
      <c r="A20" s="34">
        <v>43374</v>
      </c>
      <c r="C20" s="25"/>
      <c r="D20" s="25"/>
      <c r="E20" s="56">
        <f t="shared" si="0"/>
        <v>0</v>
      </c>
      <c r="F20" s="19"/>
      <c r="G20" s="19"/>
      <c r="H20" s="33"/>
      <c r="I20" s="56">
        <f>'09C Academic'!C20</f>
        <v>0</v>
      </c>
      <c r="J20" s="56">
        <f>'09C Academic'!D20</f>
        <v>0</v>
      </c>
      <c r="K20" s="56">
        <f t="shared" si="1"/>
        <v>0</v>
      </c>
      <c r="L20" s="56">
        <f>'09C Academic'!F20</f>
        <v>0</v>
      </c>
      <c r="M20" s="56">
        <f>'09C Academic'!G20</f>
        <v>0</v>
      </c>
      <c r="N20" s="56"/>
      <c r="O20" s="56"/>
      <c r="P20" s="56">
        <f t="shared" si="2"/>
        <v>0</v>
      </c>
      <c r="Q20" s="56">
        <f t="shared" si="3"/>
        <v>0</v>
      </c>
      <c r="R20" s="56">
        <f t="shared" si="4"/>
        <v>0</v>
      </c>
      <c r="S20" s="56">
        <f t="shared" si="4"/>
        <v>0</v>
      </c>
      <c r="T20" s="56"/>
      <c r="U20" s="56"/>
      <c r="V20" s="56">
        <f t="shared" si="5"/>
        <v>0</v>
      </c>
      <c r="W20" s="56">
        <f t="shared" si="6"/>
        <v>0</v>
      </c>
      <c r="X20" s="56">
        <f t="shared" si="7"/>
        <v>0</v>
      </c>
      <c r="Y20" s="56">
        <f t="shared" si="8"/>
        <v>0</v>
      </c>
      <c r="Z20" s="56"/>
      <c r="AA20" s="56"/>
      <c r="AB20" s="56">
        <f t="shared" si="9"/>
        <v>0</v>
      </c>
      <c r="AC20" s="56">
        <f t="shared" si="10"/>
        <v>0</v>
      </c>
      <c r="AD20" s="56">
        <f t="shared" si="11"/>
        <v>0</v>
      </c>
      <c r="AE20" s="56">
        <f t="shared" si="12"/>
        <v>0</v>
      </c>
      <c r="AF20" s="56"/>
      <c r="AG20" s="56"/>
      <c r="AH20" s="56">
        <f t="shared" si="13"/>
        <v>0</v>
      </c>
      <c r="AI20" s="56">
        <f t="shared" si="14"/>
        <v>0</v>
      </c>
      <c r="AJ20" s="56">
        <f t="shared" si="15"/>
        <v>0</v>
      </c>
      <c r="AK20" s="56">
        <f t="shared" si="16"/>
        <v>0</v>
      </c>
      <c r="AL20" s="56"/>
      <c r="AM20" s="56"/>
      <c r="AN20" s="56">
        <f t="shared" si="17"/>
        <v>0</v>
      </c>
      <c r="AO20" s="56">
        <f t="shared" si="18"/>
        <v>0</v>
      </c>
      <c r="AP20" s="56">
        <f t="shared" si="19"/>
        <v>0</v>
      </c>
      <c r="AQ20" s="56">
        <f t="shared" si="20"/>
        <v>0</v>
      </c>
      <c r="AR20" s="56"/>
      <c r="AS20" s="56"/>
      <c r="AT20" s="56">
        <f t="shared" si="21"/>
        <v>0</v>
      </c>
      <c r="AU20" s="56">
        <f t="shared" si="22"/>
        <v>0</v>
      </c>
      <c r="AV20" s="56">
        <f t="shared" si="23"/>
        <v>0</v>
      </c>
      <c r="AW20" s="56">
        <f t="shared" si="24"/>
        <v>0</v>
      </c>
      <c r="AX20" s="56"/>
      <c r="AY20" s="56"/>
      <c r="AZ20" s="56">
        <f t="shared" si="25"/>
        <v>0</v>
      </c>
      <c r="BA20" s="56">
        <f t="shared" si="26"/>
        <v>0</v>
      </c>
      <c r="BB20" s="56">
        <f t="shared" si="27"/>
        <v>0</v>
      </c>
      <c r="BC20" s="56">
        <f t="shared" si="28"/>
        <v>0</v>
      </c>
      <c r="BD20" s="56"/>
      <c r="BE20" s="56"/>
      <c r="BF20" s="56">
        <f t="shared" si="29"/>
        <v>0</v>
      </c>
      <c r="BG20" s="56">
        <f t="shared" si="30"/>
        <v>0</v>
      </c>
      <c r="BH20" s="56">
        <f t="shared" si="31"/>
        <v>0</v>
      </c>
      <c r="BI20" s="56">
        <f t="shared" si="32"/>
        <v>0</v>
      </c>
      <c r="BJ20" s="56"/>
      <c r="BK20" s="56"/>
      <c r="BL20" s="56">
        <f t="shared" si="33"/>
        <v>0</v>
      </c>
      <c r="BM20" s="56">
        <f t="shared" si="34"/>
        <v>0</v>
      </c>
      <c r="BN20" s="56">
        <f t="shared" si="35"/>
        <v>0</v>
      </c>
      <c r="BO20" s="56">
        <f t="shared" si="36"/>
        <v>0</v>
      </c>
      <c r="BP20" s="56"/>
      <c r="BQ20" s="56"/>
      <c r="BR20" s="56">
        <f t="shared" si="37"/>
        <v>0</v>
      </c>
      <c r="BS20" s="56">
        <f t="shared" si="38"/>
        <v>0</v>
      </c>
      <c r="BT20" s="56">
        <f t="shared" si="39"/>
        <v>0</v>
      </c>
      <c r="BU20" s="56">
        <f t="shared" si="40"/>
        <v>0</v>
      </c>
      <c r="BV20" s="56"/>
      <c r="BW20" s="56"/>
      <c r="BX20" s="56">
        <f t="shared" si="41"/>
        <v>0</v>
      </c>
      <c r="BY20" s="56">
        <f t="shared" si="42"/>
        <v>0</v>
      </c>
      <c r="BZ20" s="56">
        <f t="shared" si="43"/>
        <v>0</v>
      </c>
      <c r="CA20" s="56">
        <f t="shared" si="44"/>
        <v>0</v>
      </c>
      <c r="CB20" s="56"/>
      <c r="CC20" s="56"/>
      <c r="CD20" s="56">
        <f t="shared" si="45"/>
        <v>0</v>
      </c>
      <c r="CE20" s="56">
        <f t="shared" si="46"/>
        <v>0</v>
      </c>
      <c r="CF20" s="56">
        <f t="shared" si="47"/>
        <v>0</v>
      </c>
      <c r="CG20" s="56">
        <f t="shared" si="48"/>
        <v>0</v>
      </c>
      <c r="CH20" s="56"/>
      <c r="CI20" s="56"/>
      <c r="CJ20" s="56">
        <f t="shared" si="49"/>
        <v>0</v>
      </c>
      <c r="CK20" s="56">
        <f t="shared" si="50"/>
        <v>0</v>
      </c>
      <c r="CL20" s="56">
        <f t="shared" si="51"/>
        <v>0</v>
      </c>
      <c r="CM20" s="56">
        <f t="shared" si="52"/>
        <v>0</v>
      </c>
      <c r="CN20" s="56"/>
      <c r="CO20" s="56"/>
      <c r="CP20" s="56">
        <f t="shared" si="53"/>
        <v>0</v>
      </c>
      <c r="CQ20" s="56">
        <f t="shared" si="54"/>
        <v>0</v>
      </c>
      <c r="CR20" s="56">
        <f t="shared" si="55"/>
        <v>0</v>
      </c>
      <c r="CS20" s="56">
        <f t="shared" si="56"/>
        <v>0</v>
      </c>
      <c r="CT20" s="56"/>
      <c r="CU20" s="56"/>
      <c r="CV20" s="56">
        <f t="shared" si="57"/>
        <v>0</v>
      </c>
      <c r="CW20" s="56">
        <f t="shared" si="58"/>
        <v>0</v>
      </c>
      <c r="CX20" s="56">
        <f t="shared" si="59"/>
        <v>0</v>
      </c>
      <c r="CY20" s="56">
        <f t="shared" si="60"/>
        <v>0</v>
      </c>
      <c r="CZ20" s="56"/>
      <c r="DA20" s="56"/>
      <c r="DB20" s="56">
        <f t="shared" si="61"/>
        <v>0</v>
      </c>
      <c r="DC20" s="56">
        <f t="shared" si="62"/>
        <v>0</v>
      </c>
      <c r="DD20" s="56">
        <f t="shared" si="63"/>
        <v>0</v>
      </c>
      <c r="DE20" s="56">
        <f t="shared" si="64"/>
        <v>0</v>
      </c>
      <c r="DF20" s="56"/>
      <c r="DG20" s="56"/>
      <c r="DH20" s="56">
        <f t="shared" si="65"/>
        <v>0</v>
      </c>
      <c r="DI20" s="56">
        <f t="shared" si="66"/>
        <v>0</v>
      </c>
      <c r="DJ20" s="56">
        <f t="shared" si="67"/>
        <v>0</v>
      </c>
      <c r="DK20" s="56">
        <f t="shared" si="68"/>
        <v>0</v>
      </c>
      <c r="DL20" s="56"/>
      <c r="DM20" s="56"/>
      <c r="DN20" s="56">
        <f t="shared" si="69"/>
        <v>0</v>
      </c>
      <c r="DO20" s="56">
        <f t="shared" si="70"/>
        <v>0</v>
      </c>
      <c r="DP20" s="56">
        <f t="shared" si="71"/>
        <v>0</v>
      </c>
      <c r="DQ20" s="56">
        <f t="shared" si="72"/>
        <v>0</v>
      </c>
      <c r="DR20" s="56"/>
      <c r="DS20" s="56"/>
      <c r="DT20" s="56">
        <f t="shared" si="73"/>
        <v>0</v>
      </c>
      <c r="DU20" s="56">
        <f t="shared" si="74"/>
        <v>0</v>
      </c>
      <c r="DV20" s="56">
        <f t="shared" si="75"/>
        <v>0</v>
      </c>
      <c r="DW20" s="56">
        <f t="shared" si="76"/>
        <v>0</v>
      </c>
      <c r="DX20" s="56"/>
      <c r="DY20" s="56"/>
      <c r="DZ20" s="56"/>
      <c r="EA20" s="56"/>
      <c r="EB20" s="56"/>
      <c r="EC20" s="56"/>
      <c r="ED20" s="33"/>
    </row>
    <row r="21" spans="1:134" s="35" customFormat="1" ht="12">
      <c r="A21" s="34">
        <v>43556</v>
      </c>
      <c r="C21" s="25"/>
      <c r="D21" s="25"/>
      <c r="E21" s="56">
        <f t="shared" si="0"/>
        <v>0</v>
      </c>
      <c r="F21" s="19"/>
      <c r="G21" s="19"/>
      <c r="H21" s="33"/>
      <c r="I21" s="56">
        <f>'09C Academic'!C21</f>
        <v>0</v>
      </c>
      <c r="J21" s="56">
        <f>'09C Academic'!D21</f>
        <v>0</v>
      </c>
      <c r="K21" s="56">
        <f t="shared" si="1"/>
        <v>0</v>
      </c>
      <c r="L21" s="56">
        <f>'09C Academic'!F21</f>
        <v>0</v>
      </c>
      <c r="M21" s="56">
        <f>'09C Academic'!G21</f>
        <v>0</v>
      </c>
      <c r="N21" s="56"/>
      <c r="O21" s="56">
        <f t="shared" si="2"/>
        <v>0</v>
      </c>
      <c r="P21" s="56">
        <f t="shared" si="2"/>
        <v>0</v>
      </c>
      <c r="Q21" s="56">
        <f t="shared" si="3"/>
        <v>0</v>
      </c>
      <c r="R21" s="56">
        <f t="shared" si="4"/>
        <v>0</v>
      </c>
      <c r="S21" s="56">
        <f t="shared" si="4"/>
        <v>0</v>
      </c>
      <c r="T21" s="56"/>
      <c r="U21" s="56">
        <f t="shared" si="5"/>
        <v>0</v>
      </c>
      <c r="V21" s="56">
        <f t="shared" si="5"/>
        <v>0</v>
      </c>
      <c r="W21" s="56">
        <f t="shared" si="6"/>
        <v>0</v>
      </c>
      <c r="X21" s="56">
        <f t="shared" si="7"/>
        <v>0</v>
      </c>
      <c r="Y21" s="56">
        <f t="shared" si="8"/>
        <v>0</v>
      </c>
      <c r="Z21" s="56"/>
      <c r="AA21" s="56">
        <f t="shared" si="9"/>
        <v>0</v>
      </c>
      <c r="AB21" s="56">
        <f t="shared" si="9"/>
        <v>0</v>
      </c>
      <c r="AC21" s="56">
        <f t="shared" si="10"/>
        <v>0</v>
      </c>
      <c r="AD21" s="56">
        <f t="shared" si="11"/>
        <v>0</v>
      </c>
      <c r="AE21" s="56">
        <f t="shared" si="12"/>
        <v>0</v>
      </c>
      <c r="AF21" s="56"/>
      <c r="AG21" s="56">
        <f t="shared" si="13"/>
        <v>0</v>
      </c>
      <c r="AH21" s="56">
        <f t="shared" si="13"/>
        <v>0</v>
      </c>
      <c r="AI21" s="56">
        <f t="shared" si="14"/>
        <v>0</v>
      </c>
      <c r="AJ21" s="56">
        <f t="shared" si="15"/>
        <v>0</v>
      </c>
      <c r="AK21" s="56">
        <f t="shared" si="16"/>
        <v>0</v>
      </c>
      <c r="AL21" s="56"/>
      <c r="AM21" s="56">
        <f t="shared" si="17"/>
        <v>0</v>
      </c>
      <c r="AN21" s="56">
        <f t="shared" si="17"/>
        <v>0</v>
      </c>
      <c r="AO21" s="56">
        <f t="shared" si="18"/>
        <v>0</v>
      </c>
      <c r="AP21" s="56">
        <f t="shared" si="19"/>
        <v>0</v>
      </c>
      <c r="AQ21" s="56">
        <f t="shared" si="20"/>
        <v>0</v>
      </c>
      <c r="AR21" s="56"/>
      <c r="AS21" s="56">
        <f t="shared" si="21"/>
        <v>0</v>
      </c>
      <c r="AT21" s="56">
        <f t="shared" si="21"/>
        <v>0</v>
      </c>
      <c r="AU21" s="56">
        <f t="shared" si="22"/>
        <v>0</v>
      </c>
      <c r="AV21" s="56">
        <f t="shared" si="23"/>
        <v>0</v>
      </c>
      <c r="AW21" s="56">
        <f t="shared" si="24"/>
        <v>0</v>
      </c>
      <c r="AX21" s="56"/>
      <c r="AY21" s="56">
        <f t="shared" si="25"/>
        <v>0</v>
      </c>
      <c r="AZ21" s="56">
        <f t="shared" si="25"/>
        <v>0</v>
      </c>
      <c r="BA21" s="56">
        <f t="shared" si="26"/>
        <v>0</v>
      </c>
      <c r="BB21" s="56">
        <f t="shared" si="27"/>
        <v>0</v>
      </c>
      <c r="BC21" s="56">
        <f t="shared" si="28"/>
        <v>0</v>
      </c>
      <c r="BD21" s="56"/>
      <c r="BE21" s="56">
        <f t="shared" si="29"/>
        <v>0</v>
      </c>
      <c r="BF21" s="56">
        <f t="shared" si="29"/>
        <v>0</v>
      </c>
      <c r="BG21" s="56">
        <f t="shared" si="30"/>
        <v>0</v>
      </c>
      <c r="BH21" s="56">
        <f t="shared" si="31"/>
        <v>0</v>
      </c>
      <c r="BI21" s="56">
        <f t="shared" si="32"/>
        <v>0</v>
      </c>
      <c r="BJ21" s="56"/>
      <c r="BK21" s="56">
        <f t="shared" si="33"/>
        <v>0</v>
      </c>
      <c r="BL21" s="56">
        <f t="shared" si="33"/>
        <v>0</v>
      </c>
      <c r="BM21" s="56">
        <f t="shared" si="34"/>
        <v>0</v>
      </c>
      <c r="BN21" s="56">
        <f t="shared" si="35"/>
        <v>0</v>
      </c>
      <c r="BO21" s="56">
        <f t="shared" si="36"/>
        <v>0</v>
      </c>
      <c r="BP21" s="56"/>
      <c r="BQ21" s="56">
        <f t="shared" si="37"/>
        <v>0</v>
      </c>
      <c r="BR21" s="56">
        <f t="shared" si="37"/>
        <v>0</v>
      </c>
      <c r="BS21" s="56">
        <f t="shared" si="38"/>
        <v>0</v>
      </c>
      <c r="BT21" s="56">
        <f t="shared" si="39"/>
        <v>0</v>
      </c>
      <c r="BU21" s="56">
        <f t="shared" si="40"/>
        <v>0</v>
      </c>
      <c r="BV21" s="56"/>
      <c r="BW21" s="56">
        <f t="shared" si="41"/>
        <v>0</v>
      </c>
      <c r="BX21" s="56">
        <f t="shared" si="41"/>
        <v>0</v>
      </c>
      <c r="BY21" s="56">
        <f t="shared" si="42"/>
        <v>0</v>
      </c>
      <c r="BZ21" s="56">
        <f t="shared" si="43"/>
        <v>0</v>
      </c>
      <c r="CA21" s="56">
        <f t="shared" si="44"/>
        <v>0</v>
      </c>
      <c r="CB21" s="56"/>
      <c r="CC21" s="56">
        <f t="shared" si="45"/>
        <v>0</v>
      </c>
      <c r="CD21" s="56">
        <f t="shared" si="45"/>
        <v>0</v>
      </c>
      <c r="CE21" s="56">
        <f t="shared" si="46"/>
        <v>0</v>
      </c>
      <c r="CF21" s="56">
        <f t="shared" si="47"/>
        <v>0</v>
      </c>
      <c r="CG21" s="56">
        <f t="shared" si="48"/>
        <v>0</v>
      </c>
      <c r="CH21" s="56"/>
      <c r="CI21" s="56">
        <f t="shared" si="49"/>
        <v>0</v>
      </c>
      <c r="CJ21" s="56">
        <f t="shared" si="49"/>
        <v>0</v>
      </c>
      <c r="CK21" s="56">
        <f t="shared" si="50"/>
        <v>0</v>
      </c>
      <c r="CL21" s="56">
        <f t="shared" si="51"/>
        <v>0</v>
      </c>
      <c r="CM21" s="56">
        <f t="shared" si="52"/>
        <v>0</v>
      </c>
      <c r="CN21" s="56"/>
      <c r="CO21" s="56">
        <f t="shared" si="53"/>
        <v>0</v>
      </c>
      <c r="CP21" s="56">
        <f t="shared" si="53"/>
        <v>0</v>
      </c>
      <c r="CQ21" s="56">
        <f t="shared" si="54"/>
        <v>0</v>
      </c>
      <c r="CR21" s="56">
        <f t="shared" si="55"/>
        <v>0</v>
      </c>
      <c r="CS21" s="56">
        <f t="shared" si="56"/>
        <v>0</v>
      </c>
      <c r="CT21" s="56"/>
      <c r="CU21" s="56">
        <f t="shared" si="57"/>
        <v>0</v>
      </c>
      <c r="CV21" s="56">
        <f t="shared" si="57"/>
        <v>0</v>
      </c>
      <c r="CW21" s="56">
        <f t="shared" si="58"/>
        <v>0</v>
      </c>
      <c r="CX21" s="56">
        <f t="shared" si="59"/>
        <v>0</v>
      </c>
      <c r="CY21" s="56">
        <f t="shared" si="60"/>
        <v>0</v>
      </c>
      <c r="CZ21" s="56"/>
      <c r="DA21" s="56">
        <f t="shared" si="61"/>
        <v>0</v>
      </c>
      <c r="DB21" s="56">
        <f t="shared" si="61"/>
        <v>0</v>
      </c>
      <c r="DC21" s="56">
        <f t="shared" si="62"/>
        <v>0</v>
      </c>
      <c r="DD21" s="56">
        <f t="shared" si="63"/>
        <v>0</v>
      </c>
      <c r="DE21" s="56">
        <f t="shared" si="64"/>
        <v>0</v>
      </c>
      <c r="DF21" s="56"/>
      <c r="DG21" s="56">
        <f t="shared" si="65"/>
        <v>0</v>
      </c>
      <c r="DH21" s="56">
        <f t="shared" si="65"/>
        <v>0</v>
      </c>
      <c r="DI21" s="56">
        <f t="shared" si="66"/>
        <v>0</v>
      </c>
      <c r="DJ21" s="56">
        <f t="shared" si="67"/>
        <v>0</v>
      </c>
      <c r="DK21" s="56">
        <f t="shared" si="68"/>
        <v>0</v>
      </c>
      <c r="DL21" s="56"/>
      <c r="DM21" s="56">
        <f t="shared" si="69"/>
        <v>0</v>
      </c>
      <c r="DN21" s="56">
        <f t="shared" si="69"/>
        <v>0</v>
      </c>
      <c r="DO21" s="56">
        <f t="shared" si="70"/>
        <v>0</v>
      </c>
      <c r="DP21" s="56">
        <f t="shared" si="71"/>
        <v>0</v>
      </c>
      <c r="DQ21" s="56">
        <f t="shared" si="72"/>
        <v>0</v>
      </c>
      <c r="DR21" s="56"/>
      <c r="DS21" s="56">
        <f t="shared" si="73"/>
        <v>0</v>
      </c>
      <c r="DT21" s="56">
        <f t="shared" si="73"/>
        <v>0</v>
      </c>
      <c r="DU21" s="56">
        <f t="shared" si="74"/>
        <v>0</v>
      </c>
      <c r="DV21" s="56">
        <f t="shared" si="75"/>
        <v>0</v>
      </c>
      <c r="DW21" s="56">
        <f t="shared" si="76"/>
        <v>0</v>
      </c>
      <c r="DX21" s="56"/>
      <c r="DY21" s="56"/>
      <c r="DZ21" s="56"/>
      <c r="EA21" s="56"/>
      <c r="EB21" s="56"/>
      <c r="EC21" s="56"/>
      <c r="ED21" s="33"/>
    </row>
    <row r="22" spans="1:134" s="35" customFormat="1" ht="12">
      <c r="A22" s="34">
        <v>43739</v>
      </c>
      <c r="C22" s="25"/>
      <c r="D22" s="25"/>
      <c r="E22" s="56">
        <f t="shared" si="0"/>
        <v>0</v>
      </c>
      <c r="F22" s="19"/>
      <c r="G22" s="19"/>
      <c r="H22" s="33"/>
      <c r="I22" s="56">
        <f>'09C Academic'!C22</f>
        <v>0</v>
      </c>
      <c r="J22" s="56">
        <f>'09C Academic'!D22</f>
        <v>0</v>
      </c>
      <c r="K22" s="56">
        <f t="shared" si="1"/>
        <v>0</v>
      </c>
      <c r="L22" s="56">
        <f>'09C Academic'!F22</f>
        <v>0</v>
      </c>
      <c r="M22" s="56">
        <f>'09C Academic'!G22</f>
        <v>0</v>
      </c>
      <c r="N22" s="56"/>
      <c r="O22" s="56"/>
      <c r="P22" s="56">
        <f t="shared" si="2"/>
        <v>0</v>
      </c>
      <c r="Q22" s="56">
        <f t="shared" si="3"/>
        <v>0</v>
      </c>
      <c r="R22" s="56">
        <f t="shared" si="4"/>
        <v>0</v>
      </c>
      <c r="S22" s="56">
        <f t="shared" si="4"/>
        <v>0</v>
      </c>
      <c r="T22" s="56"/>
      <c r="U22" s="56"/>
      <c r="V22" s="56">
        <f t="shared" si="5"/>
        <v>0</v>
      </c>
      <c r="W22" s="56">
        <f t="shared" si="6"/>
        <v>0</v>
      </c>
      <c r="X22" s="56">
        <f t="shared" si="7"/>
        <v>0</v>
      </c>
      <c r="Y22" s="56">
        <f t="shared" si="8"/>
        <v>0</v>
      </c>
      <c r="Z22" s="56"/>
      <c r="AA22" s="56"/>
      <c r="AB22" s="56">
        <f t="shared" si="9"/>
        <v>0</v>
      </c>
      <c r="AC22" s="56">
        <f t="shared" si="10"/>
        <v>0</v>
      </c>
      <c r="AD22" s="56">
        <f t="shared" si="11"/>
        <v>0</v>
      </c>
      <c r="AE22" s="56">
        <f t="shared" si="12"/>
        <v>0</v>
      </c>
      <c r="AF22" s="56"/>
      <c r="AG22" s="56"/>
      <c r="AH22" s="56">
        <f t="shared" si="13"/>
        <v>0</v>
      </c>
      <c r="AI22" s="56">
        <f t="shared" si="14"/>
        <v>0</v>
      </c>
      <c r="AJ22" s="56">
        <f t="shared" si="15"/>
        <v>0</v>
      </c>
      <c r="AK22" s="56">
        <f t="shared" si="16"/>
        <v>0</v>
      </c>
      <c r="AL22" s="56"/>
      <c r="AM22" s="56"/>
      <c r="AN22" s="56">
        <f t="shared" si="17"/>
        <v>0</v>
      </c>
      <c r="AO22" s="56">
        <f t="shared" si="18"/>
        <v>0</v>
      </c>
      <c r="AP22" s="56">
        <f t="shared" si="19"/>
        <v>0</v>
      </c>
      <c r="AQ22" s="56">
        <f t="shared" si="20"/>
        <v>0</v>
      </c>
      <c r="AR22" s="56"/>
      <c r="AS22" s="56"/>
      <c r="AT22" s="56">
        <f t="shared" si="21"/>
        <v>0</v>
      </c>
      <c r="AU22" s="56">
        <f t="shared" si="22"/>
        <v>0</v>
      </c>
      <c r="AV22" s="56">
        <f t="shared" si="23"/>
        <v>0</v>
      </c>
      <c r="AW22" s="56">
        <f t="shared" si="24"/>
        <v>0</v>
      </c>
      <c r="AX22" s="56"/>
      <c r="AY22" s="56"/>
      <c r="AZ22" s="56">
        <f t="shared" si="25"/>
        <v>0</v>
      </c>
      <c r="BA22" s="56">
        <f t="shared" si="26"/>
        <v>0</v>
      </c>
      <c r="BB22" s="56">
        <f t="shared" si="27"/>
        <v>0</v>
      </c>
      <c r="BC22" s="56">
        <f t="shared" si="28"/>
        <v>0</v>
      </c>
      <c r="BD22" s="56"/>
      <c r="BE22" s="56"/>
      <c r="BF22" s="56">
        <f t="shared" si="29"/>
        <v>0</v>
      </c>
      <c r="BG22" s="56">
        <f t="shared" si="30"/>
        <v>0</v>
      </c>
      <c r="BH22" s="56">
        <f t="shared" si="31"/>
        <v>0</v>
      </c>
      <c r="BI22" s="56">
        <f t="shared" si="32"/>
        <v>0</v>
      </c>
      <c r="BJ22" s="56"/>
      <c r="BK22" s="56"/>
      <c r="BL22" s="56">
        <f t="shared" si="33"/>
        <v>0</v>
      </c>
      <c r="BM22" s="56">
        <f t="shared" si="34"/>
        <v>0</v>
      </c>
      <c r="BN22" s="56">
        <f t="shared" si="35"/>
        <v>0</v>
      </c>
      <c r="BO22" s="56">
        <f t="shared" si="36"/>
        <v>0</v>
      </c>
      <c r="BP22" s="56"/>
      <c r="BQ22" s="56"/>
      <c r="BR22" s="56">
        <f t="shared" si="37"/>
        <v>0</v>
      </c>
      <c r="BS22" s="56">
        <f t="shared" si="38"/>
        <v>0</v>
      </c>
      <c r="BT22" s="56">
        <f t="shared" si="39"/>
        <v>0</v>
      </c>
      <c r="BU22" s="56">
        <f t="shared" si="40"/>
        <v>0</v>
      </c>
      <c r="BV22" s="56"/>
      <c r="BW22" s="56"/>
      <c r="BX22" s="56">
        <f t="shared" si="41"/>
        <v>0</v>
      </c>
      <c r="BY22" s="56">
        <f t="shared" si="42"/>
        <v>0</v>
      </c>
      <c r="BZ22" s="56">
        <f t="shared" si="43"/>
        <v>0</v>
      </c>
      <c r="CA22" s="56">
        <f t="shared" si="44"/>
        <v>0</v>
      </c>
      <c r="CB22" s="56"/>
      <c r="CC22" s="56"/>
      <c r="CD22" s="56">
        <f t="shared" si="45"/>
        <v>0</v>
      </c>
      <c r="CE22" s="56">
        <f t="shared" si="46"/>
        <v>0</v>
      </c>
      <c r="CF22" s="56">
        <f t="shared" si="47"/>
        <v>0</v>
      </c>
      <c r="CG22" s="56">
        <f t="shared" si="48"/>
        <v>0</v>
      </c>
      <c r="CH22" s="56"/>
      <c r="CI22" s="56"/>
      <c r="CJ22" s="56">
        <f t="shared" si="49"/>
        <v>0</v>
      </c>
      <c r="CK22" s="56">
        <f t="shared" si="50"/>
        <v>0</v>
      </c>
      <c r="CL22" s="56">
        <f t="shared" si="51"/>
        <v>0</v>
      </c>
      <c r="CM22" s="56">
        <f t="shared" si="52"/>
        <v>0</v>
      </c>
      <c r="CN22" s="56"/>
      <c r="CO22" s="56"/>
      <c r="CP22" s="56">
        <f t="shared" si="53"/>
        <v>0</v>
      </c>
      <c r="CQ22" s="56">
        <f t="shared" si="54"/>
        <v>0</v>
      </c>
      <c r="CR22" s="56">
        <f t="shared" si="55"/>
        <v>0</v>
      </c>
      <c r="CS22" s="56">
        <f t="shared" si="56"/>
        <v>0</v>
      </c>
      <c r="CT22" s="56"/>
      <c r="CU22" s="56"/>
      <c r="CV22" s="56">
        <f t="shared" si="57"/>
        <v>0</v>
      </c>
      <c r="CW22" s="56">
        <f t="shared" si="58"/>
        <v>0</v>
      </c>
      <c r="CX22" s="56">
        <f t="shared" si="59"/>
        <v>0</v>
      </c>
      <c r="CY22" s="56">
        <f t="shared" si="60"/>
        <v>0</v>
      </c>
      <c r="CZ22" s="56"/>
      <c r="DA22" s="56"/>
      <c r="DB22" s="56">
        <f t="shared" si="61"/>
        <v>0</v>
      </c>
      <c r="DC22" s="56">
        <f t="shared" si="62"/>
        <v>0</v>
      </c>
      <c r="DD22" s="56">
        <f t="shared" si="63"/>
        <v>0</v>
      </c>
      <c r="DE22" s="56">
        <f t="shared" si="64"/>
        <v>0</v>
      </c>
      <c r="DF22" s="56"/>
      <c r="DG22" s="56"/>
      <c r="DH22" s="56">
        <f t="shared" si="65"/>
        <v>0</v>
      </c>
      <c r="DI22" s="56">
        <f t="shared" si="66"/>
        <v>0</v>
      </c>
      <c r="DJ22" s="56">
        <f t="shared" si="67"/>
        <v>0</v>
      </c>
      <c r="DK22" s="56">
        <f t="shared" si="68"/>
        <v>0</v>
      </c>
      <c r="DL22" s="56"/>
      <c r="DM22" s="56"/>
      <c r="DN22" s="56">
        <f t="shared" si="69"/>
        <v>0</v>
      </c>
      <c r="DO22" s="56">
        <f t="shared" si="70"/>
        <v>0</v>
      </c>
      <c r="DP22" s="56">
        <f t="shared" si="71"/>
        <v>0</v>
      </c>
      <c r="DQ22" s="56">
        <f t="shared" si="72"/>
        <v>0</v>
      </c>
      <c r="DR22" s="56"/>
      <c r="DS22" s="56"/>
      <c r="DT22" s="56">
        <f t="shared" si="73"/>
        <v>0</v>
      </c>
      <c r="DU22" s="56">
        <f t="shared" si="74"/>
        <v>0</v>
      </c>
      <c r="DV22" s="56">
        <f t="shared" si="75"/>
        <v>0</v>
      </c>
      <c r="DW22" s="56">
        <f t="shared" si="76"/>
        <v>0</v>
      </c>
      <c r="DX22" s="56"/>
      <c r="DY22" s="56"/>
      <c r="DZ22" s="56"/>
      <c r="EA22" s="56"/>
      <c r="EB22" s="56"/>
      <c r="EC22" s="56"/>
      <c r="ED22" s="33"/>
    </row>
    <row r="23" spans="1:134" s="35" customFormat="1" ht="12">
      <c r="A23" s="34">
        <v>43922</v>
      </c>
      <c r="C23" s="25"/>
      <c r="D23" s="25"/>
      <c r="E23" s="56">
        <f t="shared" si="0"/>
        <v>0</v>
      </c>
      <c r="F23" s="19"/>
      <c r="G23" s="19"/>
      <c r="H23" s="33"/>
      <c r="I23" s="56">
        <f>'09C Academic'!C23</f>
        <v>0</v>
      </c>
      <c r="J23" s="56">
        <f>'09C Academic'!D23</f>
        <v>0</v>
      </c>
      <c r="K23" s="56">
        <f t="shared" si="1"/>
        <v>0</v>
      </c>
      <c r="L23" s="56">
        <f>'09C Academic'!F23</f>
        <v>0</v>
      </c>
      <c r="M23" s="56">
        <f>'09C Academic'!G23</f>
        <v>0</v>
      </c>
      <c r="N23" s="56"/>
      <c r="O23" s="56">
        <f t="shared" si="2"/>
        <v>0</v>
      </c>
      <c r="P23" s="56">
        <f t="shared" si="2"/>
        <v>0</v>
      </c>
      <c r="Q23" s="56">
        <f t="shared" si="3"/>
        <v>0</v>
      </c>
      <c r="R23" s="56">
        <f t="shared" si="4"/>
        <v>0</v>
      </c>
      <c r="S23" s="56">
        <f t="shared" si="4"/>
        <v>0</v>
      </c>
      <c r="T23" s="56"/>
      <c r="U23" s="56">
        <f t="shared" si="5"/>
        <v>0</v>
      </c>
      <c r="V23" s="56">
        <f t="shared" si="5"/>
        <v>0</v>
      </c>
      <c r="W23" s="56">
        <f t="shared" si="6"/>
        <v>0</v>
      </c>
      <c r="X23" s="56">
        <f t="shared" si="7"/>
        <v>0</v>
      </c>
      <c r="Y23" s="56">
        <f t="shared" si="8"/>
        <v>0</v>
      </c>
      <c r="Z23" s="56"/>
      <c r="AA23" s="56">
        <f t="shared" si="9"/>
        <v>0</v>
      </c>
      <c r="AB23" s="56">
        <f t="shared" si="9"/>
        <v>0</v>
      </c>
      <c r="AC23" s="56">
        <f t="shared" si="10"/>
        <v>0</v>
      </c>
      <c r="AD23" s="56">
        <f t="shared" si="11"/>
        <v>0</v>
      </c>
      <c r="AE23" s="56">
        <f t="shared" si="12"/>
        <v>0</v>
      </c>
      <c r="AF23" s="56"/>
      <c r="AG23" s="56">
        <f t="shared" si="13"/>
        <v>0</v>
      </c>
      <c r="AH23" s="56">
        <f t="shared" si="13"/>
        <v>0</v>
      </c>
      <c r="AI23" s="56">
        <f t="shared" si="14"/>
        <v>0</v>
      </c>
      <c r="AJ23" s="56">
        <f t="shared" si="15"/>
        <v>0</v>
      </c>
      <c r="AK23" s="56">
        <f t="shared" si="16"/>
        <v>0</v>
      </c>
      <c r="AL23" s="56"/>
      <c r="AM23" s="56">
        <f t="shared" si="17"/>
        <v>0</v>
      </c>
      <c r="AN23" s="56">
        <f t="shared" si="17"/>
        <v>0</v>
      </c>
      <c r="AO23" s="56">
        <f t="shared" si="18"/>
        <v>0</v>
      </c>
      <c r="AP23" s="56">
        <f t="shared" si="19"/>
        <v>0</v>
      </c>
      <c r="AQ23" s="56">
        <f t="shared" si="20"/>
        <v>0</v>
      </c>
      <c r="AR23" s="56"/>
      <c r="AS23" s="56">
        <f t="shared" si="21"/>
        <v>0</v>
      </c>
      <c r="AT23" s="56">
        <f t="shared" si="21"/>
        <v>0</v>
      </c>
      <c r="AU23" s="56">
        <f t="shared" si="22"/>
        <v>0</v>
      </c>
      <c r="AV23" s="56">
        <f t="shared" si="23"/>
        <v>0</v>
      </c>
      <c r="AW23" s="56">
        <f t="shared" si="24"/>
        <v>0</v>
      </c>
      <c r="AX23" s="56"/>
      <c r="AY23" s="56">
        <f t="shared" si="25"/>
        <v>0</v>
      </c>
      <c r="AZ23" s="56">
        <f t="shared" si="25"/>
        <v>0</v>
      </c>
      <c r="BA23" s="56">
        <f t="shared" si="26"/>
        <v>0</v>
      </c>
      <c r="BB23" s="56">
        <f t="shared" si="27"/>
        <v>0</v>
      </c>
      <c r="BC23" s="56">
        <f t="shared" si="28"/>
        <v>0</v>
      </c>
      <c r="BD23" s="56"/>
      <c r="BE23" s="56">
        <f t="shared" si="29"/>
        <v>0</v>
      </c>
      <c r="BF23" s="56">
        <f t="shared" si="29"/>
        <v>0</v>
      </c>
      <c r="BG23" s="56">
        <f t="shared" si="30"/>
        <v>0</v>
      </c>
      <c r="BH23" s="56">
        <f t="shared" si="31"/>
        <v>0</v>
      </c>
      <c r="BI23" s="56">
        <f t="shared" si="32"/>
        <v>0</v>
      </c>
      <c r="BJ23" s="56"/>
      <c r="BK23" s="56">
        <f t="shared" si="33"/>
        <v>0</v>
      </c>
      <c r="BL23" s="56">
        <f t="shared" si="33"/>
        <v>0</v>
      </c>
      <c r="BM23" s="56">
        <f t="shared" si="34"/>
        <v>0</v>
      </c>
      <c r="BN23" s="56">
        <f t="shared" si="35"/>
        <v>0</v>
      </c>
      <c r="BO23" s="56">
        <f t="shared" si="36"/>
        <v>0</v>
      </c>
      <c r="BP23" s="56"/>
      <c r="BQ23" s="56">
        <f t="shared" si="37"/>
        <v>0</v>
      </c>
      <c r="BR23" s="56">
        <f t="shared" si="37"/>
        <v>0</v>
      </c>
      <c r="BS23" s="56">
        <f t="shared" si="38"/>
        <v>0</v>
      </c>
      <c r="BT23" s="56">
        <f t="shared" si="39"/>
        <v>0</v>
      </c>
      <c r="BU23" s="56">
        <f t="shared" si="40"/>
        <v>0</v>
      </c>
      <c r="BV23" s="56"/>
      <c r="BW23" s="56">
        <f t="shared" si="41"/>
        <v>0</v>
      </c>
      <c r="BX23" s="56">
        <f t="shared" si="41"/>
        <v>0</v>
      </c>
      <c r="BY23" s="56">
        <f t="shared" si="42"/>
        <v>0</v>
      </c>
      <c r="BZ23" s="56">
        <f t="shared" si="43"/>
        <v>0</v>
      </c>
      <c r="CA23" s="56">
        <f t="shared" si="44"/>
        <v>0</v>
      </c>
      <c r="CB23" s="56"/>
      <c r="CC23" s="56">
        <f t="shared" si="45"/>
        <v>0</v>
      </c>
      <c r="CD23" s="56">
        <f t="shared" si="45"/>
        <v>0</v>
      </c>
      <c r="CE23" s="56">
        <f t="shared" si="46"/>
        <v>0</v>
      </c>
      <c r="CF23" s="56">
        <f t="shared" si="47"/>
        <v>0</v>
      </c>
      <c r="CG23" s="56">
        <f t="shared" si="48"/>
        <v>0</v>
      </c>
      <c r="CH23" s="56"/>
      <c r="CI23" s="56">
        <f t="shared" si="49"/>
        <v>0</v>
      </c>
      <c r="CJ23" s="56">
        <f t="shared" si="49"/>
        <v>0</v>
      </c>
      <c r="CK23" s="56">
        <f t="shared" si="50"/>
        <v>0</v>
      </c>
      <c r="CL23" s="56">
        <f t="shared" si="51"/>
        <v>0</v>
      </c>
      <c r="CM23" s="56">
        <f t="shared" si="52"/>
        <v>0</v>
      </c>
      <c r="CN23" s="56"/>
      <c r="CO23" s="56">
        <f t="shared" si="53"/>
        <v>0</v>
      </c>
      <c r="CP23" s="56">
        <f t="shared" si="53"/>
        <v>0</v>
      </c>
      <c r="CQ23" s="56">
        <f t="shared" si="54"/>
        <v>0</v>
      </c>
      <c r="CR23" s="56">
        <f t="shared" si="55"/>
        <v>0</v>
      </c>
      <c r="CS23" s="56">
        <f t="shared" si="56"/>
        <v>0</v>
      </c>
      <c r="CT23" s="56"/>
      <c r="CU23" s="56">
        <f t="shared" si="57"/>
        <v>0</v>
      </c>
      <c r="CV23" s="56">
        <f t="shared" si="57"/>
        <v>0</v>
      </c>
      <c r="CW23" s="56">
        <f t="shared" si="58"/>
        <v>0</v>
      </c>
      <c r="CX23" s="56">
        <f t="shared" si="59"/>
        <v>0</v>
      </c>
      <c r="CY23" s="56">
        <f t="shared" si="60"/>
        <v>0</v>
      </c>
      <c r="CZ23" s="56"/>
      <c r="DA23" s="56">
        <f t="shared" si="61"/>
        <v>0</v>
      </c>
      <c r="DB23" s="56">
        <f t="shared" si="61"/>
        <v>0</v>
      </c>
      <c r="DC23" s="56">
        <f t="shared" si="62"/>
        <v>0</v>
      </c>
      <c r="DD23" s="56">
        <f t="shared" si="63"/>
        <v>0</v>
      </c>
      <c r="DE23" s="56">
        <f t="shared" si="64"/>
        <v>0</v>
      </c>
      <c r="DF23" s="56"/>
      <c r="DG23" s="56">
        <f t="shared" si="65"/>
        <v>0</v>
      </c>
      <c r="DH23" s="56">
        <f t="shared" si="65"/>
        <v>0</v>
      </c>
      <c r="DI23" s="56">
        <f t="shared" si="66"/>
        <v>0</v>
      </c>
      <c r="DJ23" s="56">
        <f t="shared" si="67"/>
        <v>0</v>
      </c>
      <c r="DK23" s="56">
        <f t="shared" si="68"/>
        <v>0</v>
      </c>
      <c r="DL23" s="56"/>
      <c r="DM23" s="56">
        <f t="shared" si="69"/>
        <v>0</v>
      </c>
      <c r="DN23" s="56">
        <f t="shared" si="69"/>
        <v>0</v>
      </c>
      <c r="DO23" s="56">
        <f t="shared" si="70"/>
        <v>0</v>
      </c>
      <c r="DP23" s="56">
        <f t="shared" si="71"/>
        <v>0</v>
      </c>
      <c r="DQ23" s="56">
        <f t="shared" si="72"/>
        <v>0</v>
      </c>
      <c r="DR23" s="56"/>
      <c r="DS23" s="56">
        <f t="shared" si="73"/>
        <v>0</v>
      </c>
      <c r="DT23" s="56">
        <f t="shared" si="73"/>
        <v>0</v>
      </c>
      <c r="DU23" s="56">
        <f t="shared" si="74"/>
        <v>0</v>
      </c>
      <c r="DV23" s="56">
        <f t="shared" si="75"/>
        <v>0</v>
      </c>
      <c r="DW23" s="56">
        <f t="shared" si="76"/>
        <v>0</v>
      </c>
      <c r="DX23" s="56"/>
      <c r="DY23" s="56"/>
      <c r="DZ23" s="56"/>
      <c r="EA23" s="56"/>
      <c r="EB23" s="56"/>
      <c r="EC23" s="56"/>
      <c r="ED23" s="33"/>
    </row>
    <row r="24" spans="1:134" s="35" customFormat="1" ht="12">
      <c r="A24" s="34">
        <v>44105</v>
      </c>
      <c r="C24" s="25"/>
      <c r="D24" s="25"/>
      <c r="E24" s="56">
        <f t="shared" si="0"/>
        <v>0</v>
      </c>
      <c r="F24" s="19"/>
      <c r="G24" s="19"/>
      <c r="H24" s="33"/>
      <c r="I24" s="56">
        <f>'09C Academic'!C24</f>
        <v>0</v>
      </c>
      <c r="J24" s="56">
        <f>'09C Academic'!D24</f>
        <v>0</v>
      </c>
      <c r="K24" s="56">
        <f t="shared" si="1"/>
        <v>0</v>
      </c>
      <c r="L24" s="56">
        <f>'09C Academic'!F24</f>
        <v>0</v>
      </c>
      <c r="M24" s="56">
        <f>'09C Academic'!G24</f>
        <v>0</v>
      </c>
      <c r="N24" s="56"/>
      <c r="O24" s="56"/>
      <c r="P24" s="56">
        <f t="shared" si="2"/>
        <v>0</v>
      </c>
      <c r="Q24" s="56">
        <f t="shared" si="3"/>
        <v>0</v>
      </c>
      <c r="R24" s="56">
        <f t="shared" si="4"/>
        <v>0</v>
      </c>
      <c r="S24" s="56">
        <f t="shared" si="4"/>
        <v>0</v>
      </c>
      <c r="T24" s="56"/>
      <c r="U24" s="56"/>
      <c r="V24" s="56">
        <f>D24*0.02074/100</f>
        <v>0</v>
      </c>
      <c r="W24" s="56">
        <f t="shared" si="6"/>
        <v>0</v>
      </c>
      <c r="X24" s="56">
        <f t="shared" si="7"/>
        <v>0</v>
      </c>
      <c r="Y24" s="56">
        <f t="shared" si="8"/>
        <v>0</v>
      </c>
      <c r="Z24" s="56"/>
      <c r="AA24" s="56"/>
      <c r="AB24" s="56">
        <f>D24*10.97811/100</f>
        <v>0</v>
      </c>
      <c r="AC24" s="56">
        <f>AA24+AB24</f>
        <v>0</v>
      </c>
      <c r="AD24" s="56">
        <f t="shared" si="11"/>
        <v>0</v>
      </c>
      <c r="AE24" s="56">
        <f t="shared" si="12"/>
        <v>0</v>
      </c>
      <c r="AF24" s="56"/>
      <c r="AG24" s="56"/>
      <c r="AH24" s="56">
        <f t="shared" si="13"/>
        <v>0</v>
      </c>
      <c r="AI24" s="56">
        <f t="shared" si="14"/>
        <v>0</v>
      </c>
      <c r="AJ24" s="56">
        <f t="shared" si="15"/>
        <v>0</v>
      </c>
      <c r="AK24" s="56">
        <f t="shared" si="16"/>
        <v>0</v>
      </c>
      <c r="AL24" s="56"/>
      <c r="AM24" s="56"/>
      <c r="AN24" s="56">
        <f t="shared" si="17"/>
        <v>0</v>
      </c>
      <c r="AO24" s="56">
        <f t="shared" si="18"/>
        <v>0</v>
      </c>
      <c r="AP24" s="56">
        <f t="shared" si="19"/>
        <v>0</v>
      </c>
      <c r="AQ24" s="56">
        <f t="shared" si="20"/>
        <v>0</v>
      </c>
      <c r="AR24" s="56"/>
      <c r="AS24" s="56"/>
      <c r="AT24" s="56">
        <f t="shared" si="21"/>
        <v>0</v>
      </c>
      <c r="AU24" s="56">
        <f t="shared" si="22"/>
        <v>0</v>
      </c>
      <c r="AV24" s="56">
        <f t="shared" si="23"/>
        <v>0</v>
      </c>
      <c r="AW24" s="56">
        <f t="shared" si="24"/>
        <v>0</v>
      </c>
      <c r="AX24" s="56"/>
      <c r="AY24" s="56"/>
      <c r="AZ24" s="56">
        <f t="shared" si="25"/>
        <v>0</v>
      </c>
      <c r="BA24" s="56">
        <f t="shared" si="26"/>
        <v>0</v>
      </c>
      <c r="BB24" s="56">
        <f t="shared" si="27"/>
        <v>0</v>
      </c>
      <c r="BC24" s="56">
        <f t="shared" si="28"/>
        <v>0</v>
      </c>
      <c r="BD24" s="56"/>
      <c r="BE24" s="56"/>
      <c r="BF24" s="56">
        <f t="shared" si="29"/>
        <v>0</v>
      </c>
      <c r="BG24" s="56">
        <f t="shared" si="30"/>
        <v>0</v>
      </c>
      <c r="BH24" s="56">
        <f t="shared" si="31"/>
        <v>0</v>
      </c>
      <c r="BI24" s="56">
        <f t="shared" si="32"/>
        <v>0</v>
      </c>
      <c r="BJ24" s="56"/>
      <c r="BK24" s="56"/>
      <c r="BL24" s="56">
        <f t="shared" si="33"/>
        <v>0</v>
      </c>
      <c r="BM24" s="56">
        <f t="shared" si="34"/>
        <v>0</v>
      </c>
      <c r="BN24" s="56">
        <f t="shared" si="35"/>
        <v>0</v>
      </c>
      <c r="BO24" s="56">
        <f t="shared" si="36"/>
        <v>0</v>
      </c>
      <c r="BP24" s="56"/>
      <c r="BQ24" s="56"/>
      <c r="BR24" s="56">
        <f t="shared" si="37"/>
        <v>0</v>
      </c>
      <c r="BS24" s="56">
        <f t="shared" si="38"/>
        <v>0</v>
      </c>
      <c r="BT24" s="56">
        <f t="shared" si="39"/>
        <v>0</v>
      </c>
      <c r="BU24" s="56">
        <f t="shared" si="40"/>
        <v>0</v>
      </c>
      <c r="BV24" s="56"/>
      <c r="BW24" s="56"/>
      <c r="BX24" s="56">
        <f t="shared" si="41"/>
        <v>0</v>
      </c>
      <c r="BY24" s="56">
        <f t="shared" si="42"/>
        <v>0</v>
      </c>
      <c r="BZ24" s="56">
        <f t="shared" si="43"/>
        <v>0</v>
      </c>
      <c r="CA24" s="56">
        <f t="shared" si="44"/>
        <v>0</v>
      </c>
      <c r="CB24" s="56"/>
      <c r="CC24" s="56"/>
      <c r="CD24" s="56">
        <f t="shared" si="45"/>
        <v>0</v>
      </c>
      <c r="CE24" s="56">
        <f t="shared" si="46"/>
        <v>0</v>
      </c>
      <c r="CF24" s="56">
        <f t="shared" si="47"/>
        <v>0</v>
      </c>
      <c r="CG24" s="56">
        <f t="shared" si="48"/>
        <v>0</v>
      </c>
      <c r="CH24" s="56"/>
      <c r="CI24" s="56"/>
      <c r="CJ24" s="56">
        <f t="shared" si="49"/>
        <v>0</v>
      </c>
      <c r="CK24" s="56">
        <f t="shared" si="50"/>
        <v>0</v>
      </c>
      <c r="CL24" s="56">
        <f t="shared" si="51"/>
        <v>0</v>
      </c>
      <c r="CM24" s="56">
        <f t="shared" si="52"/>
        <v>0</v>
      </c>
      <c r="CN24" s="56"/>
      <c r="CO24" s="56"/>
      <c r="CP24" s="56">
        <f t="shared" si="53"/>
        <v>0</v>
      </c>
      <c r="CQ24" s="56">
        <f t="shared" si="54"/>
        <v>0</v>
      </c>
      <c r="CR24" s="56">
        <f t="shared" si="55"/>
        <v>0</v>
      </c>
      <c r="CS24" s="56">
        <f t="shared" si="56"/>
        <v>0</v>
      </c>
      <c r="CT24" s="56"/>
      <c r="CU24" s="56"/>
      <c r="CV24" s="56">
        <f t="shared" si="57"/>
        <v>0</v>
      </c>
      <c r="CW24" s="56">
        <f t="shared" si="58"/>
        <v>0</v>
      </c>
      <c r="CX24" s="56">
        <f t="shared" si="59"/>
        <v>0</v>
      </c>
      <c r="CY24" s="56">
        <f t="shared" si="60"/>
        <v>0</v>
      </c>
      <c r="CZ24" s="56"/>
      <c r="DA24" s="56"/>
      <c r="DB24" s="56">
        <f t="shared" si="61"/>
        <v>0</v>
      </c>
      <c r="DC24" s="56">
        <f t="shared" si="62"/>
        <v>0</v>
      </c>
      <c r="DD24" s="56">
        <f t="shared" si="63"/>
        <v>0</v>
      </c>
      <c r="DE24" s="56">
        <f t="shared" si="64"/>
        <v>0</v>
      </c>
      <c r="DF24" s="56"/>
      <c r="DG24" s="56"/>
      <c r="DH24" s="56">
        <f t="shared" si="65"/>
        <v>0</v>
      </c>
      <c r="DI24" s="56">
        <f t="shared" si="66"/>
        <v>0</v>
      </c>
      <c r="DJ24" s="56">
        <f t="shared" si="67"/>
        <v>0</v>
      </c>
      <c r="DK24" s="56">
        <f t="shared" si="68"/>
        <v>0</v>
      </c>
      <c r="DL24" s="56"/>
      <c r="DM24" s="56"/>
      <c r="DN24" s="56">
        <f t="shared" si="69"/>
        <v>0</v>
      </c>
      <c r="DO24" s="56">
        <f t="shared" si="70"/>
        <v>0</v>
      </c>
      <c r="DP24" s="56">
        <f t="shared" si="71"/>
        <v>0</v>
      </c>
      <c r="DQ24" s="56">
        <f t="shared" si="72"/>
        <v>0</v>
      </c>
      <c r="DR24" s="56"/>
      <c r="DS24" s="56"/>
      <c r="DT24" s="56">
        <f t="shared" si="73"/>
        <v>0</v>
      </c>
      <c r="DU24" s="56">
        <f t="shared" si="74"/>
        <v>0</v>
      </c>
      <c r="DV24" s="56">
        <f t="shared" si="75"/>
        <v>0</v>
      </c>
      <c r="DW24" s="56">
        <f t="shared" si="76"/>
        <v>0</v>
      </c>
      <c r="DX24" s="56"/>
      <c r="DY24" s="56"/>
      <c r="DZ24" s="56"/>
      <c r="EA24" s="56"/>
      <c r="EB24" s="56"/>
      <c r="EC24" s="56"/>
      <c r="ED24" s="33"/>
    </row>
    <row r="25" spans="1:134" ht="12">
      <c r="A25" s="34">
        <v>44287</v>
      </c>
      <c r="C25" s="25"/>
      <c r="D25" s="25"/>
      <c r="E25" s="56">
        <f t="shared" si="0"/>
        <v>0</v>
      </c>
      <c r="I25" s="56">
        <f>'09C Academic'!C25</f>
        <v>0</v>
      </c>
      <c r="J25" s="56">
        <f>'09C Academic'!D25</f>
        <v>0</v>
      </c>
      <c r="K25" s="56">
        <f t="shared" si="1"/>
        <v>0</v>
      </c>
      <c r="L25" s="56">
        <f>'09C Academic'!F25</f>
        <v>0</v>
      </c>
      <c r="M25" s="56">
        <f>'09C Academic'!G25</f>
        <v>0</v>
      </c>
      <c r="N25" s="56"/>
      <c r="O25" s="56">
        <f t="shared" si="2"/>
        <v>0</v>
      </c>
      <c r="P25" s="56">
        <f t="shared" si="2"/>
        <v>0</v>
      </c>
      <c r="Q25" s="56">
        <f>O25+P25</f>
        <v>0</v>
      </c>
      <c r="R25" s="56">
        <f t="shared" si="4"/>
        <v>0</v>
      </c>
      <c r="S25" s="56">
        <f t="shared" si="4"/>
        <v>0</v>
      </c>
      <c r="T25" s="56"/>
      <c r="U25" s="56">
        <f>C25*0.02074/100</f>
        <v>0</v>
      </c>
      <c r="V25" s="56">
        <f>D25*0.02074/100</f>
        <v>0</v>
      </c>
      <c r="W25" s="56">
        <f>U25+V25</f>
        <v>0</v>
      </c>
      <c r="X25" s="56">
        <f t="shared" si="7"/>
        <v>0</v>
      </c>
      <c r="Y25" s="56">
        <f t="shared" si="8"/>
        <v>0</v>
      </c>
      <c r="Z25" s="56"/>
      <c r="AA25" s="56">
        <f>C25*10.97811/100</f>
        <v>0</v>
      </c>
      <c r="AB25" s="56">
        <f>D25*10.97811/100</f>
        <v>0</v>
      </c>
      <c r="AC25" s="56">
        <f>AA25+AB25</f>
        <v>0</v>
      </c>
      <c r="AD25" s="56">
        <f t="shared" si="11"/>
        <v>0</v>
      </c>
      <c r="AE25" s="56">
        <f t="shared" si="12"/>
        <v>0</v>
      </c>
      <c r="AF25" s="56"/>
      <c r="AG25" s="56">
        <f t="shared" si="13"/>
        <v>0</v>
      </c>
      <c r="AH25" s="56">
        <f t="shared" si="13"/>
        <v>0</v>
      </c>
      <c r="AI25" s="56">
        <f t="shared" si="14"/>
        <v>0</v>
      </c>
      <c r="AJ25" s="56">
        <f t="shared" si="15"/>
        <v>0</v>
      </c>
      <c r="AK25" s="56">
        <f t="shared" si="16"/>
        <v>0</v>
      </c>
      <c r="AL25" s="56"/>
      <c r="AM25" s="56">
        <f t="shared" si="17"/>
        <v>0</v>
      </c>
      <c r="AN25" s="56">
        <f t="shared" si="17"/>
        <v>0</v>
      </c>
      <c r="AO25" s="56">
        <f t="shared" si="18"/>
        <v>0</v>
      </c>
      <c r="AP25" s="56">
        <f t="shared" si="19"/>
        <v>0</v>
      </c>
      <c r="AQ25" s="56">
        <f t="shared" si="20"/>
        <v>0</v>
      </c>
      <c r="AR25" s="56"/>
      <c r="AS25" s="56">
        <f t="shared" si="21"/>
        <v>0</v>
      </c>
      <c r="AT25" s="56">
        <f t="shared" si="21"/>
        <v>0</v>
      </c>
      <c r="AU25" s="56">
        <f t="shared" si="22"/>
        <v>0</v>
      </c>
      <c r="AV25" s="56">
        <f t="shared" si="23"/>
        <v>0</v>
      </c>
      <c r="AW25" s="56">
        <f t="shared" si="24"/>
        <v>0</v>
      </c>
      <c r="AX25" s="56"/>
      <c r="AY25" s="56">
        <f t="shared" si="25"/>
        <v>0</v>
      </c>
      <c r="AZ25" s="56">
        <f t="shared" si="25"/>
        <v>0</v>
      </c>
      <c r="BA25" s="56">
        <f t="shared" si="26"/>
        <v>0</v>
      </c>
      <c r="BB25" s="56">
        <f t="shared" si="27"/>
        <v>0</v>
      </c>
      <c r="BC25" s="56">
        <f t="shared" si="28"/>
        <v>0</v>
      </c>
      <c r="BD25" s="56"/>
      <c r="BE25" s="56">
        <f t="shared" si="29"/>
        <v>0</v>
      </c>
      <c r="BF25" s="56">
        <f t="shared" si="29"/>
        <v>0</v>
      </c>
      <c r="BG25" s="56">
        <f t="shared" si="30"/>
        <v>0</v>
      </c>
      <c r="BH25" s="56">
        <f t="shared" si="31"/>
        <v>0</v>
      </c>
      <c r="BI25" s="56">
        <f t="shared" si="32"/>
        <v>0</v>
      </c>
      <c r="BJ25" s="56"/>
      <c r="BK25" s="56">
        <f t="shared" si="33"/>
        <v>0</v>
      </c>
      <c r="BL25" s="56">
        <f t="shared" si="33"/>
        <v>0</v>
      </c>
      <c r="BM25" s="56">
        <f t="shared" si="34"/>
        <v>0</v>
      </c>
      <c r="BN25" s="56">
        <f t="shared" si="35"/>
        <v>0</v>
      </c>
      <c r="BO25" s="56">
        <f t="shared" si="36"/>
        <v>0</v>
      </c>
      <c r="BP25" s="56"/>
      <c r="BQ25" s="56">
        <f t="shared" si="37"/>
        <v>0</v>
      </c>
      <c r="BR25" s="56">
        <f t="shared" si="37"/>
        <v>0</v>
      </c>
      <c r="BS25" s="56">
        <f t="shared" si="38"/>
        <v>0</v>
      </c>
      <c r="BT25" s="56">
        <f t="shared" si="39"/>
        <v>0</v>
      </c>
      <c r="BU25" s="56">
        <f t="shared" si="40"/>
        <v>0</v>
      </c>
      <c r="BV25" s="56"/>
      <c r="BW25" s="56">
        <f t="shared" si="41"/>
        <v>0</v>
      </c>
      <c r="BX25" s="56">
        <f t="shared" si="41"/>
        <v>0</v>
      </c>
      <c r="BY25" s="56">
        <f t="shared" si="42"/>
        <v>0</v>
      </c>
      <c r="BZ25" s="56">
        <f t="shared" si="43"/>
        <v>0</v>
      </c>
      <c r="CA25" s="56">
        <f t="shared" si="44"/>
        <v>0</v>
      </c>
      <c r="CB25" s="56"/>
      <c r="CC25" s="56">
        <f t="shared" si="45"/>
        <v>0</v>
      </c>
      <c r="CD25" s="56">
        <f t="shared" si="45"/>
        <v>0</v>
      </c>
      <c r="CE25" s="56">
        <f t="shared" si="46"/>
        <v>0</v>
      </c>
      <c r="CF25" s="56">
        <f t="shared" si="47"/>
        <v>0</v>
      </c>
      <c r="CG25" s="56">
        <f t="shared" si="48"/>
        <v>0</v>
      </c>
      <c r="CH25" s="56"/>
      <c r="CI25" s="56">
        <f t="shared" si="49"/>
        <v>0</v>
      </c>
      <c r="CJ25" s="56">
        <f t="shared" si="49"/>
        <v>0</v>
      </c>
      <c r="CK25" s="56">
        <f t="shared" si="50"/>
        <v>0</v>
      </c>
      <c r="CL25" s="56">
        <f t="shared" si="51"/>
        <v>0</v>
      </c>
      <c r="CM25" s="56">
        <f t="shared" si="52"/>
        <v>0</v>
      </c>
      <c r="CN25" s="56"/>
      <c r="CO25" s="56">
        <f t="shared" si="53"/>
        <v>0</v>
      </c>
      <c r="CP25" s="56">
        <f t="shared" si="53"/>
        <v>0</v>
      </c>
      <c r="CQ25" s="56">
        <f t="shared" si="54"/>
        <v>0</v>
      </c>
      <c r="CR25" s="56">
        <f t="shared" si="55"/>
        <v>0</v>
      </c>
      <c r="CS25" s="56">
        <f t="shared" si="56"/>
        <v>0</v>
      </c>
      <c r="CT25" s="56"/>
      <c r="CU25" s="56">
        <f t="shared" si="57"/>
        <v>0</v>
      </c>
      <c r="CV25" s="56">
        <f t="shared" si="57"/>
        <v>0</v>
      </c>
      <c r="CW25" s="56">
        <f t="shared" si="58"/>
        <v>0</v>
      </c>
      <c r="CX25" s="56">
        <f t="shared" si="59"/>
        <v>0</v>
      </c>
      <c r="CY25" s="56">
        <f t="shared" si="60"/>
        <v>0</v>
      </c>
      <c r="CZ25" s="56"/>
      <c r="DA25" s="56">
        <f t="shared" si="61"/>
        <v>0</v>
      </c>
      <c r="DB25" s="56">
        <f t="shared" si="61"/>
        <v>0</v>
      </c>
      <c r="DC25" s="56">
        <f t="shared" si="62"/>
        <v>0</v>
      </c>
      <c r="DD25" s="56">
        <f t="shared" si="63"/>
        <v>0</v>
      </c>
      <c r="DE25" s="56">
        <f t="shared" si="64"/>
        <v>0</v>
      </c>
      <c r="DF25" s="56"/>
      <c r="DG25" s="56">
        <f t="shared" si="65"/>
        <v>0</v>
      </c>
      <c r="DH25" s="56">
        <f t="shared" si="65"/>
        <v>0</v>
      </c>
      <c r="DI25" s="56">
        <f t="shared" si="66"/>
        <v>0</v>
      </c>
      <c r="DJ25" s="56">
        <f t="shared" si="67"/>
        <v>0</v>
      </c>
      <c r="DK25" s="56">
        <f t="shared" si="68"/>
        <v>0</v>
      </c>
      <c r="DL25" s="56"/>
      <c r="DM25" s="56">
        <f t="shared" si="69"/>
        <v>0</v>
      </c>
      <c r="DN25" s="56">
        <f t="shared" si="69"/>
        <v>0</v>
      </c>
      <c r="DO25" s="56">
        <f t="shared" si="70"/>
        <v>0</v>
      </c>
      <c r="DP25" s="56">
        <f t="shared" si="71"/>
        <v>0</v>
      </c>
      <c r="DQ25" s="56">
        <f t="shared" si="72"/>
        <v>0</v>
      </c>
      <c r="DR25" s="56"/>
      <c r="DS25" s="56">
        <f t="shared" si="73"/>
        <v>0</v>
      </c>
      <c r="DT25" s="56">
        <f t="shared" si="73"/>
        <v>0</v>
      </c>
      <c r="DU25" s="56">
        <f t="shared" si="74"/>
        <v>0</v>
      </c>
      <c r="DV25" s="56">
        <f t="shared" si="75"/>
        <v>0</v>
      </c>
      <c r="DW25" s="56">
        <f t="shared" si="76"/>
        <v>0</v>
      </c>
      <c r="DX25" s="56"/>
      <c r="DY25" s="56"/>
      <c r="DZ25" s="56"/>
      <c r="EA25" s="56"/>
      <c r="EB25" s="56"/>
      <c r="EC25" s="56"/>
      <c r="ED25" s="18"/>
    </row>
    <row r="26" spans="3:134" ht="12">
      <c r="C26" s="25"/>
      <c r="D26" s="25"/>
      <c r="E26" s="25"/>
      <c r="F26" s="25"/>
      <c r="G26" s="25"/>
      <c r="ED26" s="18"/>
    </row>
    <row r="27" spans="1:133" ht="12.75" thickBot="1">
      <c r="A27" s="16" t="s">
        <v>0</v>
      </c>
      <c r="C27" s="32">
        <f>SUM(C8:C26)</f>
        <v>0</v>
      </c>
      <c r="D27" s="32">
        <f>SUM(D8:D26)</f>
        <v>0</v>
      </c>
      <c r="E27" s="32">
        <f>SUM(E8:E26)</f>
        <v>0</v>
      </c>
      <c r="F27" s="32">
        <f>SUM(F8:F26)</f>
        <v>0</v>
      </c>
      <c r="G27" s="32">
        <f>SUM(G8:G26)</f>
        <v>0</v>
      </c>
      <c r="I27" s="32">
        <f>SUM(I8:I26)</f>
        <v>0</v>
      </c>
      <c r="J27" s="32">
        <f>SUM(J8:J26)</f>
        <v>0</v>
      </c>
      <c r="K27" s="32">
        <f>SUM(K8:K26)</f>
        <v>0</v>
      </c>
      <c r="L27" s="32">
        <f>SUM(L8:L26)</f>
        <v>0</v>
      </c>
      <c r="M27" s="32">
        <f>SUM(M8:M26)</f>
        <v>0</v>
      </c>
      <c r="O27" s="32">
        <f>SUM(O8:O26)</f>
        <v>0</v>
      </c>
      <c r="P27" s="32">
        <f>SUM(P8:P26)</f>
        <v>0</v>
      </c>
      <c r="Q27" s="32">
        <f>SUM(Q8:Q26)</f>
        <v>0</v>
      </c>
      <c r="R27" s="32">
        <f>SUM(R8:R26)</f>
        <v>0</v>
      </c>
      <c r="S27" s="32">
        <f>SUM(S8:S26)</f>
        <v>0</v>
      </c>
      <c r="U27" s="32">
        <f>SUM(U8:U26)</f>
        <v>0</v>
      </c>
      <c r="V27" s="32">
        <f>SUM(V8:V26)</f>
        <v>0</v>
      </c>
      <c r="W27" s="32">
        <f>SUM(W8:W26)</f>
        <v>0</v>
      </c>
      <c r="X27" s="32">
        <f>SUM(X8:X26)</f>
        <v>0</v>
      </c>
      <c r="Y27" s="32">
        <f>SUM(Y8:Y26)</f>
        <v>0</v>
      </c>
      <c r="Z27" s="18"/>
      <c r="AA27" s="32">
        <f>SUM(AA8:AA26)</f>
        <v>0</v>
      </c>
      <c r="AB27" s="32">
        <f>SUM(AB8:AB26)</f>
        <v>0</v>
      </c>
      <c r="AC27" s="32">
        <f>SUM(AC8:AC26)</f>
        <v>0</v>
      </c>
      <c r="AD27" s="32">
        <f>SUM(AD8:AD26)</f>
        <v>0</v>
      </c>
      <c r="AE27" s="32">
        <f>SUM(AE8:AE26)</f>
        <v>0</v>
      </c>
      <c r="AF27" s="18"/>
      <c r="AG27" s="32">
        <f>SUM(AG8:AG26)</f>
        <v>0</v>
      </c>
      <c r="AH27" s="32">
        <f>SUM(AH8:AH26)</f>
        <v>0</v>
      </c>
      <c r="AI27" s="32">
        <f>SUM(AI8:AI26)</f>
        <v>0</v>
      </c>
      <c r="AJ27" s="32">
        <f>SUM(AJ8:AJ26)</f>
        <v>0</v>
      </c>
      <c r="AK27" s="32">
        <f>SUM(AK8:AK26)</f>
        <v>0</v>
      </c>
      <c r="AL27" s="18"/>
      <c r="AM27" s="32">
        <f>SUM(AM8:AM26)</f>
        <v>0</v>
      </c>
      <c r="AN27" s="32">
        <f>SUM(AN8:AN26)</f>
        <v>0</v>
      </c>
      <c r="AO27" s="32">
        <f>SUM(AO8:AO26)</f>
        <v>0</v>
      </c>
      <c r="AP27" s="32">
        <f>SUM(AP8:AP26)</f>
        <v>0</v>
      </c>
      <c r="AQ27" s="32">
        <f>SUM(AQ8:AQ26)</f>
        <v>0</v>
      </c>
      <c r="AR27" s="18"/>
      <c r="AS27" s="32">
        <f>SUM(AS8:AS26)</f>
        <v>0</v>
      </c>
      <c r="AT27" s="32">
        <f>SUM(AT8:AT26)</f>
        <v>0</v>
      </c>
      <c r="AU27" s="32">
        <f>SUM(AU8:AU26)</f>
        <v>0</v>
      </c>
      <c r="AV27" s="32">
        <f>SUM(AV8:AV26)</f>
        <v>0</v>
      </c>
      <c r="AW27" s="32">
        <f>SUM(AW8:AW26)</f>
        <v>0</v>
      </c>
      <c r="AX27" s="18"/>
      <c r="AY27" s="32">
        <f>SUM(AY8:AY26)</f>
        <v>0</v>
      </c>
      <c r="AZ27" s="32">
        <f>SUM(AZ8:AZ26)</f>
        <v>0</v>
      </c>
      <c r="BA27" s="32">
        <f>SUM(BA8:BA26)</f>
        <v>0</v>
      </c>
      <c r="BB27" s="32">
        <f>SUM(BB8:BB26)</f>
        <v>0</v>
      </c>
      <c r="BC27" s="32">
        <f>SUM(BC8:BC26)</f>
        <v>0</v>
      </c>
      <c r="BD27" s="18"/>
      <c r="BE27" s="32">
        <f>SUM(BE8:BE26)</f>
        <v>0</v>
      </c>
      <c r="BF27" s="32">
        <f>SUM(BF8:BF26)</f>
        <v>0</v>
      </c>
      <c r="BG27" s="32">
        <f>SUM(BG8:BG26)</f>
        <v>0</v>
      </c>
      <c r="BH27" s="32">
        <f>SUM(BH8:BH26)</f>
        <v>0</v>
      </c>
      <c r="BI27" s="32">
        <f>SUM(BI8:BI26)</f>
        <v>0</v>
      </c>
      <c r="BJ27" s="18"/>
      <c r="BK27" s="32">
        <f>SUM(BK8:BK26)</f>
        <v>0</v>
      </c>
      <c r="BL27" s="32">
        <f>SUM(BL8:BL26)</f>
        <v>0</v>
      </c>
      <c r="BM27" s="32">
        <f>SUM(BM8:BM26)</f>
        <v>0</v>
      </c>
      <c r="BN27" s="32">
        <f>SUM(BN8:BN26)</f>
        <v>0</v>
      </c>
      <c r="BO27" s="32">
        <f>SUM(BO8:BO26)</f>
        <v>0</v>
      </c>
      <c r="BP27" s="18"/>
      <c r="BQ27" s="32">
        <f>SUM(BQ8:BQ26)</f>
        <v>0</v>
      </c>
      <c r="BR27" s="32">
        <f>SUM(BR8:BR26)</f>
        <v>0</v>
      </c>
      <c r="BS27" s="32">
        <f>SUM(BS8:BS26)</f>
        <v>0</v>
      </c>
      <c r="BT27" s="32">
        <f>SUM(BT8:BT26)</f>
        <v>0</v>
      </c>
      <c r="BU27" s="32">
        <f>SUM(BU8:BU26)</f>
        <v>0</v>
      </c>
      <c r="BV27" s="18"/>
      <c r="BW27" s="32">
        <f>SUM(BW8:BW26)</f>
        <v>0</v>
      </c>
      <c r="BX27" s="32">
        <f>SUM(BX8:BX26)</f>
        <v>0</v>
      </c>
      <c r="BY27" s="32">
        <f>SUM(BY8:BY26)</f>
        <v>0</v>
      </c>
      <c r="BZ27" s="32">
        <f>SUM(BZ8:BZ26)</f>
        <v>0</v>
      </c>
      <c r="CA27" s="32">
        <f>SUM(CA8:CA26)</f>
        <v>0</v>
      </c>
      <c r="CB27" s="18"/>
      <c r="CC27" s="32">
        <f>SUM(CC8:CC26)</f>
        <v>0</v>
      </c>
      <c r="CD27" s="32">
        <f>SUM(CD8:CD26)</f>
        <v>0</v>
      </c>
      <c r="CE27" s="32">
        <f>SUM(CE8:CE26)</f>
        <v>0</v>
      </c>
      <c r="CF27" s="32">
        <f>SUM(CF8:CF26)</f>
        <v>0</v>
      </c>
      <c r="CG27" s="32">
        <f>SUM(CG8:CG26)</f>
        <v>0</v>
      </c>
      <c r="CH27" s="25"/>
      <c r="CI27" s="32">
        <f>SUM(CI8:CI26)</f>
        <v>0</v>
      </c>
      <c r="CJ27" s="32">
        <f>SUM(CJ8:CJ26)</f>
        <v>0</v>
      </c>
      <c r="CK27" s="32">
        <f>SUM(CK8:CK26)</f>
        <v>0</v>
      </c>
      <c r="CL27" s="32">
        <f>SUM(CL8:CL26)</f>
        <v>0</v>
      </c>
      <c r="CM27" s="32">
        <f>SUM(CM8:CM26)</f>
        <v>0</v>
      </c>
      <c r="CN27" s="18"/>
      <c r="CO27" s="32">
        <f>SUM(CO8:CO26)</f>
        <v>0</v>
      </c>
      <c r="CP27" s="32">
        <f>SUM(CP8:CP26)</f>
        <v>0</v>
      </c>
      <c r="CQ27" s="32">
        <f>SUM(CQ8:CQ26)</f>
        <v>0</v>
      </c>
      <c r="CR27" s="32">
        <f>SUM(CR8:CR26)</f>
        <v>0</v>
      </c>
      <c r="CS27" s="32">
        <f>SUM(CS8:CS26)</f>
        <v>0</v>
      </c>
      <c r="CT27" s="25"/>
      <c r="CU27" s="32">
        <f>SUM(CU8:CU26)</f>
        <v>0</v>
      </c>
      <c r="CV27" s="32">
        <f>SUM(CV8:CV26)</f>
        <v>0</v>
      </c>
      <c r="CW27" s="32">
        <f>SUM(CW8:CW26)</f>
        <v>0</v>
      </c>
      <c r="CX27" s="32">
        <f>SUM(CX8:CX26)</f>
        <v>0</v>
      </c>
      <c r="CY27" s="32">
        <f>SUM(CY8:CY26)</f>
        <v>0</v>
      </c>
      <c r="CZ27" s="18"/>
      <c r="DA27" s="32">
        <f>SUM(DA8:DA26)</f>
        <v>0</v>
      </c>
      <c r="DB27" s="32">
        <f>SUM(DB8:DB26)</f>
        <v>0</v>
      </c>
      <c r="DC27" s="32">
        <f>SUM(DC8:DC26)</f>
        <v>0</v>
      </c>
      <c r="DD27" s="32">
        <f>SUM(DD8:DD26)</f>
        <v>0</v>
      </c>
      <c r="DE27" s="32">
        <f>SUM(DE8:DE26)</f>
        <v>0</v>
      </c>
      <c r="DF27" s="18"/>
      <c r="DG27" s="32">
        <f>SUM(DG8:DG26)</f>
        <v>0</v>
      </c>
      <c r="DH27" s="32">
        <f>SUM(DH8:DH26)</f>
        <v>0</v>
      </c>
      <c r="DI27" s="32">
        <f>SUM(DI8:DI26)</f>
        <v>0</v>
      </c>
      <c r="DJ27" s="32">
        <f>SUM(DJ8:DJ26)</f>
        <v>0</v>
      </c>
      <c r="DK27" s="32">
        <f>SUM(DK8:DK26)</f>
        <v>0</v>
      </c>
      <c r="DL27" s="18"/>
      <c r="DM27" s="32">
        <f>SUM(DM8:DM26)</f>
        <v>0</v>
      </c>
      <c r="DN27" s="32">
        <f>SUM(DN8:DN26)</f>
        <v>0</v>
      </c>
      <c r="DO27" s="32">
        <f>SUM(DO8:DO26)</f>
        <v>0</v>
      </c>
      <c r="DP27" s="32">
        <f>SUM(DP8:DP26)</f>
        <v>0</v>
      </c>
      <c r="DQ27" s="32">
        <f>SUM(DQ8:DQ26)</f>
        <v>0</v>
      </c>
      <c r="DR27" s="18"/>
      <c r="DS27" s="32">
        <f>SUM(DS8:DS26)</f>
        <v>0</v>
      </c>
      <c r="DT27" s="32">
        <f>SUM(DT8:DT26)</f>
        <v>0</v>
      </c>
      <c r="DU27" s="32">
        <f>SUM(DU8:DU26)</f>
        <v>0</v>
      </c>
      <c r="DV27" s="32">
        <f>SUM(DV8:DV26)</f>
        <v>0</v>
      </c>
      <c r="DW27" s="32">
        <f>SUM(DW8:DW26)</f>
        <v>0</v>
      </c>
      <c r="DX27" s="18"/>
      <c r="DY27" s="53">
        <f>SUM(DY8:DY26)</f>
        <v>0</v>
      </c>
      <c r="DZ27" s="53">
        <f>SUM(DZ8:DZ26)</f>
        <v>0</v>
      </c>
      <c r="EA27" s="53">
        <f>SUM(EA8:EA26)</f>
        <v>0</v>
      </c>
      <c r="EB27" s="53"/>
      <c r="EC27" s="53"/>
    </row>
    <row r="28" ht="12.75" thickTop="1"/>
  </sheetData>
  <sheetProtection/>
  <printOptions/>
  <pageMargins left="0.7" right="0.7" top="0.75" bottom="0.75" header="0.3" footer="0.3"/>
  <pageSetup horizontalDpi="600" verticalDpi="600" orientation="landscape" scale="7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Y27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5" sqref="D15"/>
    </sheetView>
  </sheetViews>
  <sheetFormatPr defaultColWidth="8.8515625" defaultRowHeight="12.75"/>
  <cols>
    <col min="1" max="1" width="8.8515625" style="0" customWidth="1"/>
    <col min="2" max="2" width="4.421875" style="0" customWidth="1"/>
    <col min="3" max="6" width="13.7109375" style="0" customWidth="1"/>
    <col min="7" max="7" width="16.8515625" style="0" customWidth="1"/>
    <col min="8" max="8" width="4.140625" style="0" customWidth="1"/>
    <col min="9" max="12" width="13.7109375" style="0" customWidth="1"/>
    <col min="13" max="13" width="16.8515625" style="0" customWidth="1"/>
    <col min="14" max="14" width="3.7109375" style="0" customWidth="1"/>
    <col min="15" max="18" width="13.7109375" style="0" customWidth="1"/>
    <col min="19" max="19" width="15.7109375" style="0" customWidth="1"/>
    <col min="20" max="20" width="3.7109375" style="0" customWidth="1"/>
    <col min="21" max="24" width="13.7109375" style="0" customWidth="1"/>
    <col min="25" max="25" width="17.140625" style="0" customWidth="1"/>
    <col min="26" max="26" width="3.7109375" style="0" customWidth="1"/>
    <col min="27" max="30" width="13.7109375" style="0" customWidth="1"/>
    <col min="31" max="31" width="15.8515625" style="0" customWidth="1"/>
    <col min="32" max="32" width="3.7109375" style="0" customWidth="1"/>
    <col min="33" max="36" width="13.7109375" style="0" customWidth="1"/>
    <col min="37" max="37" width="15.7109375" style="0" customWidth="1"/>
    <col min="38" max="38" width="3.7109375" style="0" customWidth="1"/>
    <col min="39" max="42" width="13.7109375" style="0" customWidth="1"/>
    <col min="43" max="43" width="15.421875" style="0" customWidth="1"/>
    <col min="44" max="44" width="3.7109375" style="0" customWidth="1"/>
    <col min="45" max="48" width="13.7109375" style="0" customWidth="1"/>
    <col min="49" max="49" width="15.8515625" style="0" customWidth="1"/>
    <col min="50" max="50" width="3.7109375" style="0" customWidth="1"/>
    <col min="51" max="54" width="13.7109375" style="0" customWidth="1"/>
    <col min="55" max="55" width="16.421875" style="0" customWidth="1"/>
    <col min="56" max="56" width="3.7109375" style="0" customWidth="1"/>
    <col min="57" max="60" width="13.7109375" style="0" customWidth="1"/>
    <col min="61" max="61" width="15.7109375" style="0" customWidth="1"/>
    <col min="62" max="62" width="3.7109375" style="0" customWidth="1"/>
    <col min="63" max="66" width="13.7109375" style="0" customWidth="1"/>
    <col min="67" max="67" width="15.421875" style="0" customWidth="1"/>
    <col min="68" max="68" width="3.7109375" style="0" customWidth="1"/>
    <col min="69" max="72" width="13.7109375" style="0" customWidth="1"/>
    <col min="73" max="73" width="16.28125" style="0" customWidth="1"/>
    <col min="74" max="74" width="3.7109375" style="0" customWidth="1"/>
    <col min="75" max="78" width="13.7109375" style="0" customWidth="1"/>
    <col min="79" max="79" width="16.7109375" style="0" customWidth="1"/>
    <col min="80" max="80" width="3.7109375" style="0" customWidth="1"/>
    <col min="81" max="84" width="13.7109375" style="0" customWidth="1"/>
    <col min="85" max="85" width="15.8515625" style="0" customWidth="1"/>
    <col min="86" max="86" width="3.7109375" style="0" customWidth="1"/>
    <col min="87" max="90" width="13.7109375" style="0" customWidth="1"/>
    <col min="91" max="91" width="16.421875" style="0" customWidth="1"/>
    <col min="92" max="92" width="3.7109375" style="0" customWidth="1"/>
    <col min="93" max="96" width="13.7109375" style="0" customWidth="1"/>
    <col min="97" max="97" width="15.421875" style="0" customWidth="1"/>
    <col min="98" max="98" width="3.7109375" style="0" customWidth="1"/>
    <col min="99" max="102" width="13.7109375" style="0" customWidth="1"/>
    <col min="103" max="103" width="15.7109375" style="0" customWidth="1"/>
    <col min="104" max="104" width="3.7109375" style="0" customWidth="1"/>
    <col min="105" max="108" width="13.7109375" style="0" customWidth="1"/>
    <col min="109" max="109" width="15.42187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5.7109375" style="0" customWidth="1"/>
    <col min="122" max="122" width="3.7109375" style="0" customWidth="1"/>
    <col min="123" max="126" width="13.7109375" style="0" customWidth="1"/>
    <col min="127" max="127" width="17.421875" style="0" customWidth="1"/>
    <col min="128" max="128" width="3.7109375" style="0" customWidth="1"/>
    <col min="129" max="132" width="13.7109375" style="0" customWidth="1"/>
    <col min="133" max="133" width="15.421875" style="0" customWidth="1"/>
    <col min="134" max="134" width="3.7109375" style="0" customWidth="1"/>
    <col min="135" max="138" width="13.7109375" style="0" customWidth="1"/>
    <col min="139" max="139" width="17.140625" style="0" customWidth="1"/>
    <col min="140" max="140" width="3.7109375" style="0" customWidth="1"/>
    <col min="141" max="144" width="13.7109375" style="0" customWidth="1"/>
    <col min="145" max="145" width="15.7109375" style="0" customWidth="1"/>
    <col min="146" max="146" width="3.7109375" style="0" customWidth="1"/>
    <col min="147" max="150" width="13.7109375" style="0" customWidth="1"/>
    <col min="151" max="151" width="16.7109375" style="0" customWidth="1"/>
  </cols>
  <sheetData>
    <row r="1" spans="1:105" ht="12">
      <c r="A1" s="27"/>
      <c r="B1" s="27"/>
      <c r="C1" s="27"/>
      <c r="D1" s="27"/>
      <c r="E1" s="27"/>
      <c r="F1" s="27"/>
      <c r="G1" s="27"/>
      <c r="H1" s="13"/>
      <c r="I1" s="26"/>
      <c r="J1" s="28"/>
      <c r="K1" s="19"/>
      <c r="L1" s="28" t="s">
        <v>24</v>
      </c>
      <c r="M1" s="19"/>
      <c r="N1" s="19"/>
      <c r="O1" s="19"/>
      <c r="P1" s="19"/>
      <c r="Q1" s="28"/>
      <c r="R1" s="28"/>
      <c r="S1" s="19"/>
      <c r="T1" s="18"/>
      <c r="U1" s="18"/>
      <c r="V1" s="28"/>
      <c r="W1" s="19"/>
      <c r="Y1" s="28" t="s">
        <v>24</v>
      </c>
      <c r="AC1" s="3"/>
      <c r="AD1" s="4"/>
      <c r="AE1" s="3"/>
      <c r="AF1" s="3"/>
      <c r="AG1" s="3"/>
      <c r="AH1" s="4"/>
      <c r="AI1" s="3"/>
      <c r="AJ1" s="3"/>
      <c r="AK1" s="28" t="s">
        <v>24</v>
      </c>
      <c r="AL1" s="4"/>
      <c r="AM1" s="3"/>
      <c r="AN1" s="3"/>
      <c r="AO1" s="3"/>
      <c r="AP1" s="3"/>
      <c r="AQ1" s="3"/>
      <c r="AR1" s="3"/>
      <c r="AS1" s="28"/>
      <c r="AT1" s="4"/>
      <c r="AU1" s="3"/>
      <c r="AV1" s="3"/>
      <c r="AW1" s="28" t="s">
        <v>24</v>
      </c>
      <c r="AX1" s="3"/>
      <c r="AY1" s="3"/>
      <c r="AZ1" s="3"/>
      <c r="BA1" s="3"/>
      <c r="BB1" s="3"/>
      <c r="BC1" s="3"/>
      <c r="BD1" s="3"/>
      <c r="BE1" s="28"/>
      <c r="BF1" s="3"/>
      <c r="BG1" s="3"/>
      <c r="BH1" s="3"/>
      <c r="BI1" s="28" t="s">
        <v>24</v>
      </c>
      <c r="BJ1" s="3"/>
      <c r="BK1" s="3"/>
      <c r="BL1" s="3"/>
      <c r="BM1" s="3"/>
      <c r="BN1" s="3"/>
      <c r="BO1" s="3"/>
      <c r="BP1" s="3"/>
      <c r="BQ1" s="28"/>
      <c r="BR1" s="3"/>
      <c r="BS1" s="3"/>
      <c r="BT1" s="3"/>
      <c r="BU1" s="28" t="s">
        <v>24</v>
      </c>
      <c r="BV1" s="3"/>
      <c r="BW1" s="3"/>
      <c r="BX1" s="3"/>
      <c r="BY1" s="3"/>
      <c r="BZ1" s="4"/>
      <c r="CA1" s="3"/>
      <c r="CB1" s="3"/>
      <c r="CC1" s="28"/>
      <c r="CD1" s="3"/>
      <c r="CE1" s="3"/>
      <c r="CF1" s="3"/>
      <c r="CG1" s="28" t="s">
        <v>24</v>
      </c>
      <c r="CH1" s="3"/>
      <c r="CI1" s="3"/>
      <c r="CJ1" s="3"/>
      <c r="CK1" s="3"/>
      <c r="CL1" s="3"/>
      <c r="CM1" s="3"/>
      <c r="CN1" s="3"/>
      <c r="CO1" s="28"/>
      <c r="CP1" s="3"/>
      <c r="CQ1" s="3"/>
      <c r="CR1" s="3"/>
      <c r="CS1" s="28" t="s">
        <v>24</v>
      </c>
      <c r="CT1" s="3"/>
      <c r="CU1" s="3"/>
      <c r="CV1" s="3"/>
      <c r="CW1" s="3"/>
      <c r="CX1" s="4"/>
      <c r="CY1" s="3"/>
      <c r="CZ1" s="3"/>
      <c r="DA1" s="28"/>
    </row>
    <row r="2" spans="1:105" ht="12">
      <c r="A2" s="27"/>
      <c r="B2" s="27"/>
      <c r="C2" s="27"/>
      <c r="D2" s="27"/>
      <c r="E2" s="27"/>
      <c r="F2" s="27"/>
      <c r="G2" s="27"/>
      <c r="H2" s="13"/>
      <c r="I2" s="26"/>
      <c r="J2" s="28"/>
      <c r="K2" s="19"/>
      <c r="L2" s="26" t="s">
        <v>58</v>
      </c>
      <c r="M2" s="19"/>
      <c r="N2" s="19"/>
      <c r="O2" s="19"/>
      <c r="P2" s="19"/>
      <c r="Q2" s="28"/>
      <c r="R2" s="28"/>
      <c r="S2" s="19"/>
      <c r="T2" s="18"/>
      <c r="U2" s="18"/>
      <c r="V2" s="28"/>
      <c r="W2" s="19"/>
      <c r="Y2" s="26" t="s">
        <v>58</v>
      </c>
      <c r="AC2" s="3"/>
      <c r="AD2" s="4"/>
      <c r="AE2" s="3"/>
      <c r="AF2" s="3"/>
      <c r="AG2" s="3"/>
      <c r="AH2" s="4"/>
      <c r="AI2" s="3"/>
      <c r="AJ2" s="3"/>
      <c r="AK2" s="26" t="s">
        <v>58</v>
      </c>
      <c r="AL2" s="4"/>
      <c r="AM2" s="3"/>
      <c r="AN2" s="3"/>
      <c r="AO2" s="3"/>
      <c r="AP2" s="3"/>
      <c r="AQ2" s="3"/>
      <c r="AR2" s="3"/>
      <c r="AS2" s="28"/>
      <c r="AT2" s="4"/>
      <c r="AU2" s="3"/>
      <c r="AV2" s="3"/>
      <c r="AW2" s="26" t="s">
        <v>58</v>
      </c>
      <c r="AX2" s="3"/>
      <c r="AY2" s="3"/>
      <c r="AZ2" s="3"/>
      <c r="BA2" s="3"/>
      <c r="BB2" s="3"/>
      <c r="BC2" s="3"/>
      <c r="BD2" s="3"/>
      <c r="BE2" s="28"/>
      <c r="BF2" s="3"/>
      <c r="BG2" s="3"/>
      <c r="BH2" s="3"/>
      <c r="BI2" s="26" t="s">
        <v>58</v>
      </c>
      <c r="BJ2" s="3"/>
      <c r="BK2" s="3"/>
      <c r="BL2" s="3"/>
      <c r="BM2" s="3"/>
      <c r="BN2" s="3"/>
      <c r="BO2" s="3"/>
      <c r="BP2" s="3"/>
      <c r="BQ2" s="28"/>
      <c r="BR2" s="3"/>
      <c r="BS2" s="3"/>
      <c r="BT2" s="3"/>
      <c r="BU2" s="26" t="s">
        <v>58</v>
      </c>
      <c r="BV2" s="3"/>
      <c r="BW2" s="3"/>
      <c r="BX2" s="3"/>
      <c r="BY2" s="3"/>
      <c r="BZ2" s="4"/>
      <c r="CA2" s="3"/>
      <c r="CB2" s="3"/>
      <c r="CC2" s="28"/>
      <c r="CD2" s="3"/>
      <c r="CE2" s="3"/>
      <c r="CF2" s="3"/>
      <c r="CG2" s="26" t="s">
        <v>58</v>
      </c>
      <c r="CH2" s="3"/>
      <c r="CI2" s="3"/>
      <c r="CJ2" s="3"/>
      <c r="CK2" s="3"/>
      <c r="CL2" s="3"/>
      <c r="CM2" s="3"/>
      <c r="CN2" s="3"/>
      <c r="CO2" s="28"/>
      <c r="CP2" s="3"/>
      <c r="CQ2" s="3"/>
      <c r="CR2" s="3"/>
      <c r="CS2" s="26" t="s">
        <v>58</v>
      </c>
      <c r="CT2" s="3"/>
      <c r="CU2" s="3"/>
      <c r="CV2" s="3"/>
      <c r="CW2" s="3"/>
      <c r="CX2" s="4"/>
      <c r="CY2" s="3"/>
      <c r="CZ2" s="3"/>
      <c r="DA2" s="28"/>
    </row>
    <row r="3" spans="1:105" ht="12">
      <c r="A3" s="27"/>
      <c r="B3" s="27"/>
      <c r="C3" s="27"/>
      <c r="D3" s="27"/>
      <c r="E3" s="27"/>
      <c r="F3" s="27"/>
      <c r="G3" s="27"/>
      <c r="H3" s="13"/>
      <c r="I3" s="26"/>
      <c r="J3" s="26"/>
      <c r="K3" s="19"/>
      <c r="L3" s="28" t="s">
        <v>25</v>
      </c>
      <c r="M3" s="19"/>
      <c r="N3" s="19"/>
      <c r="O3" s="19"/>
      <c r="P3" s="19"/>
      <c r="Q3" s="26"/>
      <c r="R3" s="26"/>
      <c r="S3" s="19"/>
      <c r="T3" s="18"/>
      <c r="U3" s="18"/>
      <c r="V3" s="26"/>
      <c r="W3" s="19"/>
      <c r="Y3" s="28" t="s">
        <v>25</v>
      </c>
      <c r="AC3" s="3"/>
      <c r="AD3" s="3"/>
      <c r="AE3" s="3"/>
      <c r="AF3" s="3"/>
      <c r="AG3" s="3"/>
      <c r="AH3" s="3"/>
      <c r="AI3" s="3"/>
      <c r="AJ3" s="3"/>
      <c r="AK3" s="28" t="s">
        <v>25</v>
      </c>
      <c r="AL3" s="3"/>
      <c r="AM3" s="3"/>
      <c r="AN3" s="3"/>
      <c r="AO3" s="3"/>
      <c r="AP3" s="3"/>
      <c r="AQ3" s="3"/>
      <c r="AR3" s="3"/>
      <c r="AS3" s="28"/>
      <c r="AT3" s="3"/>
      <c r="AU3" s="3"/>
      <c r="AV3" s="3"/>
      <c r="AW3" s="28" t="s">
        <v>25</v>
      </c>
      <c r="AX3" s="3"/>
      <c r="AY3" s="3"/>
      <c r="AZ3" s="3"/>
      <c r="BA3" s="3"/>
      <c r="BB3" s="3"/>
      <c r="BC3" s="3"/>
      <c r="BD3" s="3"/>
      <c r="BE3" s="28"/>
      <c r="BF3" s="3"/>
      <c r="BG3" s="3"/>
      <c r="BH3" s="3"/>
      <c r="BI3" s="28" t="s">
        <v>25</v>
      </c>
      <c r="BJ3" s="3"/>
      <c r="BK3" s="3"/>
      <c r="BL3" s="3"/>
      <c r="BM3" s="3"/>
      <c r="BN3" s="3"/>
      <c r="BO3" s="3"/>
      <c r="BP3" s="3"/>
      <c r="BQ3" s="28"/>
      <c r="BR3" s="3"/>
      <c r="BS3" s="3"/>
      <c r="BT3" s="3"/>
      <c r="BU3" s="28" t="s">
        <v>25</v>
      </c>
      <c r="BV3" s="3"/>
      <c r="BW3" s="3"/>
      <c r="BX3" s="3"/>
      <c r="BY3" s="3"/>
      <c r="BZ3" s="3"/>
      <c r="CA3" s="3"/>
      <c r="CB3" s="3"/>
      <c r="CC3" s="28"/>
      <c r="CD3" s="3"/>
      <c r="CE3" s="3"/>
      <c r="CF3" s="3"/>
      <c r="CG3" s="28" t="s">
        <v>25</v>
      </c>
      <c r="CH3" s="3"/>
      <c r="CI3" s="3"/>
      <c r="CJ3" s="3"/>
      <c r="CK3" s="3"/>
      <c r="CL3" s="3"/>
      <c r="CM3" s="3"/>
      <c r="CN3" s="3"/>
      <c r="CO3" s="28"/>
      <c r="CP3" s="3"/>
      <c r="CQ3" s="3"/>
      <c r="CR3" s="3"/>
      <c r="CS3" s="28" t="s">
        <v>25</v>
      </c>
      <c r="CT3" s="3"/>
      <c r="CU3" s="3"/>
      <c r="CV3" s="3"/>
      <c r="CW3" s="3"/>
      <c r="CX3" s="3"/>
      <c r="CY3" s="3"/>
      <c r="CZ3" s="3"/>
      <c r="DA3" s="28"/>
    </row>
    <row r="5" spans="1:151" ht="12">
      <c r="A5" s="5" t="s">
        <v>1</v>
      </c>
      <c r="B5" s="54"/>
      <c r="C5" s="20" t="s">
        <v>6</v>
      </c>
      <c r="D5" s="21"/>
      <c r="E5" s="22"/>
      <c r="F5" s="24"/>
      <c r="G5" s="24"/>
      <c r="I5" s="6" t="s">
        <v>27</v>
      </c>
      <c r="J5" s="7"/>
      <c r="K5" s="8"/>
      <c r="L5" s="24"/>
      <c r="M5" s="24"/>
      <c r="N5" s="3"/>
      <c r="O5" s="43" t="s">
        <v>28</v>
      </c>
      <c r="P5" s="44"/>
      <c r="Q5" s="45"/>
      <c r="R5" s="24"/>
      <c r="S5" s="24"/>
      <c r="T5" s="3"/>
      <c r="U5" s="6" t="s">
        <v>29</v>
      </c>
      <c r="V5" s="7"/>
      <c r="W5" s="8"/>
      <c r="X5" s="24"/>
      <c r="Y5" s="24"/>
      <c r="Z5" s="14"/>
      <c r="AA5" s="6" t="s">
        <v>30</v>
      </c>
      <c r="AB5" s="7"/>
      <c r="AC5" s="8"/>
      <c r="AD5" s="24"/>
      <c r="AE5" s="24"/>
      <c r="AF5" s="14"/>
      <c r="AG5" s="6" t="s">
        <v>31</v>
      </c>
      <c r="AH5" s="7"/>
      <c r="AI5" s="8"/>
      <c r="AJ5" s="24"/>
      <c r="AK5" s="24"/>
      <c r="AL5" s="14"/>
      <c r="AM5" s="6" t="s">
        <v>32</v>
      </c>
      <c r="AN5" s="7"/>
      <c r="AO5" s="8"/>
      <c r="AP5" s="24"/>
      <c r="AQ5" s="24"/>
      <c r="AR5" s="3"/>
      <c r="AS5" s="6" t="s">
        <v>33</v>
      </c>
      <c r="AT5" s="7"/>
      <c r="AU5" s="8"/>
      <c r="AV5" s="24"/>
      <c r="AW5" s="24"/>
      <c r="AX5" s="3"/>
      <c r="AY5" s="6" t="s">
        <v>34</v>
      </c>
      <c r="AZ5" s="7"/>
      <c r="BA5" s="8"/>
      <c r="BB5" s="24"/>
      <c r="BC5" s="24"/>
      <c r="BD5" s="3"/>
      <c r="BE5" s="37" t="s">
        <v>35</v>
      </c>
      <c r="BF5" s="38"/>
      <c r="BG5" s="39"/>
      <c r="BH5" s="24"/>
      <c r="BI5" s="24"/>
      <c r="BJ5" s="3"/>
      <c r="BK5" s="6" t="s">
        <v>36</v>
      </c>
      <c r="BL5" s="7"/>
      <c r="BM5" s="8"/>
      <c r="BN5" s="24"/>
      <c r="BO5" s="24"/>
      <c r="BP5" s="3"/>
      <c r="BQ5" s="6" t="s">
        <v>37</v>
      </c>
      <c r="BR5" s="7"/>
      <c r="BS5" s="8"/>
      <c r="BT5" s="24"/>
      <c r="BU5" s="24"/>
      <c r="BV5" s="14"/>
      <c r="BW5" s="6" t="s">
        <v>38</v>
      </c>
      <c r="BX5" s="7"/>
      <c r="BY5" s="8"/>
      <c r="BZ5" s="24"/>
      <c r="CA5" s="24"/>
      <c r="CB5" s="3"/>
      <c r="CC5" s="37" t="s">
        <v>39</v>
      </c>
      <c r="CD5" s="7"/>
      <c r="CE5" s="8"/>
      <c r="CF5" s="24"/>
      <c r="CG5" s="24"/>
      <c r="CH5" s="14"/>
      <c r="CI5" s="46" t="s">
        <v>40</v>
      </c>
      <c r="CJ5" s="7"/>
      <c r="CK5" s="8"/>
      <c r="CL5" s="24"/>
      <c r="CM5" s="24"/>
      <c r="CN5" s="3"/>
      <c r="CO5" s="46" t="s">
        <v>41</v>
      </c>
      <c r="CP5" s="7"/>
      <c r="CQ5" s="8"/>
      <c r="CR5" s="24"/>
      <c r="CS5" s="24"/>
      <c r="CT5" s="3"/>
      <c r="CU5" s="6" t="s">
        <v>42</v>
      </c>
      <c r="CV5" s="7"/>
      <c r="CW5" s="8"/>
      <c r="CX5" s="24"/>
      <c r="CY5" s="24"/>
      <c r="CZ5" s="3"/>
      <c r="DA5" s="6" t="s">
        <v>43</v>
      </c>
      <c r="DB5" s="7"/>
      <c r="DC5" s="8"/>
      <c r="DD5" s="24"/>
      <c r="DE5" s="24"/>
      <c r="DF5" s="3"/>
      <c r="DG5" s="6" t="s">
        <v>44</v>
      </c>
      <c r="DH5" s="7"/>
      <c r="DI5" s="8"/>
      <c r="DJ5" s="24"/>
      <c r="DK5" s="24"/>
      <c r="DL5" s="14"/>
      <c r="DM5" s="6" t="s">
        <v>45</v>
      </c>
      <c r="DN5" s="7"/>
      <c r="DO5" s="8"/>
      <c r="DP5" s="24"/>
      <c r="DQ5" s="24"/>
      <c r="DR5" s="14"/>
      <c r="DS5" s="6" t="s">
        <v>46</v>
      </c>
      <c r="DT5" s="7"/>
      <c r="DU5" s="8"/>
      <c r="DV5" s="24"/>
      <c r="DW5" s="24"/>
      <c r="DX5" s="14"/>
      <c r="DY5" s="6" t="s">
        <v>49</v>
      </c>
      <c r="DZ5" s="7"/>
      <c r="EA5" s="8"/>
      <c r="EB5" s="24"/>
      <c r="EC5" s="24"/>
      <c r="ED5" s="14"/>
      <c r="EE5" s="6" t="s">
        <v>47</v>
      </c>
      <c r="EF5" s="7"/>
      <c r="EG5" s="8"/>
      <c r="EH5" s="24"/>
      <c r="EI5" s="24"/>
      <c r="EJ5" s="14"/>
      <c r="EK5" s="43" t="s">
        <v>50</v>
      </c>
      <c r="EL5" s="7"/>
      <c r="EM5" s="8"/>
      <c r="EN5" s="24"/>
      <c r="EO5" s="24"/>
      <c r="EP5" s="14"/>
      <c r="EQ5" s="6" t="s">
        <v>48</v>
      </c>
      <c r="ER5" s="7"/>
      <c r="ES5" s="8"/>
      <c r="ET5" s="24"/>
      <c r="EU5" s="24"/>
    </row>
    <row r="6" spans="1:151" ht="12">
      <c r="A6" s="29" t="s">
        <v>3</v>
      </c>
      <c r="B6" s="55"/>
      <c r="C6" s="23"/>
      <c r="D6" s="36">
        <v>0.2725862000000001</v>
      </c>
      <c r="E6" s="22"/>
      <c r="F6" s="24" t="s">
        <v>54</v>
      </c>
      <c r="G6" s="24" t="s">
        <v>57</v>
      </c>
      <c r="I6" s="30"/>
      <c r="J6" s="17">
        <v>0.0254216</v>
      </c>
      <c r="K6" s="31"/>
      <c r="L6" s="24" t="s">
        <v>54</v>
      </c>
      <c r="M6" s="24" t="s">
        <v>57</v>
      </c>
      <c r="N6" s="1"/>
      <c r="O6" s="30"/>
      <c r="P6" s="17">
        <v>0.0515093</v>
      </c>
      <c r="Q6" s="31"/>
      <c r="R6" s="24" t="s">
        <v>54</v>
      </c>
      <c r="S6" s="24" t="s">
        <v>57</v>
      </c>
      <c r="T6" s="1"/>
      <c r="U6" s="30"/>
      <c r="V6" s="17">
        <v>0.0015841</v>
      </c>
      <c r="W6" s="31"/>
      <c r="X6" s="24" t="s">
        <v>54</v>
      </c>
      <c r="Y6" s="24" t="s">
        <v>57</v>
      </c>
      <c r="Z6" s="12"/>
      <c r="AA6" s="30"/>
      <c r="AB6" s="17">
        <v>0.0139298</v>
      </c>
      <c r="AC6" s="31"/>
      <c r="AD6" s="24" t="s">
        <v>54</v>
      </c>
      <c r="AE6" s="24" t="s">
        <v>57</v>
      </c>
      <c r="AF6" s="12"/>
      <c r="AG6" s="30"/>
      <c r="AH6" s="17">
        <v>0.0179703</v>
      </c>
      <c r="AI6" s="31"/>
      <c r="AJ6" s="24" t="s">
        <v>54</v>
      </c>
      <c r="AK6" s="24" t="s">
        <v>57</v>
      </c>
      <c r="AL6" s="12"/>
      <c r="AM6" s="30"/>
      <c r="AN6" s="17">
        <v>0.0008919</v>
      </c>
      <c r="AO6" s="31"/>
      <c r="AP6" s="24" t="s">
        <v>54</v>
      </c>
      <c r="AQ6" s="24" t="s">
        <v>57</v>
      </c>
      <c r="AR6" s="1"/>
      <c r="AS6" s="30"/>
      <c r="AT6" s="17">
        <v>0.0039122</v>
      </c>
      <c r="AU6" s="31"/>
      <c r="AV6" s="24" t="s">
        <v>54</v>
      </c>
      <c r="AW6" s="24" t="s">
        <v>57</v>
      </c>
      <c r="AX6" s="1"/>
      <c r="AY6" s="30"/>
      <c r="AZ6" s="17">
        <v>0.0062341</v>
      </c>
      <c r="BA6" s="31"/>
      <c r="BB6" s="24" t="s">
        <v>54</v>
      </c>
      <c r="BC6" s="24" t="s">
        <v>57</v>
      </c>
      <c r="BD6" s="1"/>
      <c r="BE6" s="40"/>
      <c r="BF6" s="41">
        <v>0.0192415</v>
      </c>
      <c r="BG6" s="42"/>
      <c r="BH6" s="24" t="s">
        <v>54</v>
      </c>
      <c r="BI6" s="24" t="s">
        <v>57</v>
      </c>
      <c r="BJ6" s="1"/>
      <c r="BK6" s="30"/>
      <c r="BL6" s="17">
        <v>0.0012309</v>
      </c>
      <c r="BM6" s="31"/>
      <c r="BN6" s="24" t="s">
        <v>54</v>
      </c>
      <c r="BO6" s="24" t="s">
        <v>57</v>
      </c>
      <c r="BP6" s="1"/>
      <c r="BQ6" s="30"/>
      <c r="BR6" s="17">
        <v>0.0002497</v>
      </c>
      <c r="BS6" s="31"/>
      <c r="BT6" s="24" t="s">
        <v>54</v>
      </c>
      <c r="BU6" s="24" t="s">
        <v>57</v>
      </c>
      <c r="BV6" s="12"/>
      <c r="BW6" s="30"/>
      <c r="BX6" s="17">
        <v>0.0706439</v>
      </c>
      <c r="BY6" s="31"/>
      <c r="BZ6" s="24" t="s">
        <v>54</v>
      </c>
      <c r="CA6" s="24" t="s">
        <v>57</v>
      </c>
      <c r="CB6" s="1"/>
      <c r="CC6" s="30"/>
      <c r="CD6" s="17">
        <v>0.0024016</v>
      </c>
      <c r="CE6" s="31"/>
      <c r="CF6" s="24" t="s">
        <v>54</v>
      </c>
      <c r="CG6" s="24" t="s">
        <v>57</v>
      </c>
      <c r="CH6" s="12"/>
      <c r="CI6" s="30"/>
      <c r="CJ6" s="17">
        <v>0.0100876</v>
      </c>
      <c r="CK6" s="31"/>
      <c r="CL6" s="24" t="s">
        <v>54</v>
      </c>
      <c r="CM6" s="24" t="s">
        <v>57</v>
      </c>
      <c r="CN6" s="1"/>
      <c r="CO6" s="30"/>
      <c r="CP6" s="17">
        <v>0.0063046</v>
      </c>
      <c r="CQ6" s="31"/>
      <c r="CR6" s="24" t="s">
        <v>54</v>
      </c>
      <c r="CS6" s="24" t="s">
        <v>57</v>
      </c>
      <c r="CT6" s="1"/>
      <c r="CU6" s="30"/>
      <c r="CV6" s="17">
        <v>0.001324</v>
      </c>
      <c r="CW6" s="31"/>
      <c r="CX6" s="24" t="s">
        <v>54</v>
      </c>
      <c r="CY6" s="24" t="s">
        <v>57</v>
      </c>
      <c r="CZ6" s="1"/>
      <c r="DA6" s="30"/>
      <c r="DB6" s="17">
        <v>0.0085343</v>
      </c>
      <c r="DC6" s="31"/>
      <c r="DD6" s="24" t="s">
        <v>54</v>
      </c>
      <c r="DE6" s="24" t="s">
        <v>57</v>
      </c>
      <c r="DF6" s="1"/>
      <c r="DG6" s="30"/>
      <c r="DH6" s="17">
        <v>0.0096243</v>
      </c>
      <c r="DI6" s="31"/>
      <c r="DJ6" s="24" t="s">
        <v>54</v>
      </c>
      <c r="DK6" s="24" t="s">
        <v>57</v>
      </c>
      <c r="DL6" s="12"/>
      <c r="DM6" s="30"/>
      <c r="DN6" s="17">
        <v>0.0015935</v>
      </c>
      <c r="DO6" s="31"/>
      <c r="DP6" s="24" t="s">
        <v>54</v>
      </c>
      <c r="DQ6" s="24" t="s">
        <v>57</v>
      </c>
      <c r="DR6" s="12"/>
      <c r="DS6" s="30"/>
      <c r="DT6" s="17">
        <v>0.0063148</v>
      </c>
      <c r="DU6" s="31"/>
      <c r="DV6" s="24" t="s">
        <v>54</v>
      </c>
      <c r="DW6" s="24" t="s">
        <v>57</v>
      </c>
      <c r="DX6" s="12"/>
      <c r="DY6" s="30"/>
      <c r="DZ6" s="17">
        <v>8.56E-05</v>
      </c>
      <c r="EA6" s="31"/>
      <c r="EB6" s="24" t="s">
        <v>54</v>
      </c>
      <c r="EC6" s="24" t="s">
        <v>57</v>
      </c>
      <c r="ED6" s="12"/>
      <c r="EE6" s="30"/>
      <c r="EF6" s="17">
        <v>0.0060033</v>
      </c>
      <c r="EG6" s="31"/>
      <c r="EH6" s="24" t="s">
        <v>54</v>
      </c>
      <c r="EI6" s="24" t="s">
        <v>57</v>
      </c>
      <c r="EJ6" s="12"/>
      <c r="EK6" s="30"/>
      <c r="EL6" s="17">
        <v>0.0025696</v>
      </c>
      <c r="EM6" s="31"/>
      <c r="EN6" s="24" t="s">
        <v>54</v>
      </c>
      <c r="EO6" s="24" t="s">
        <v>57</v>
      </c>
      <c r="EP6" s="12"/>
      <c r="EQ6" s="30"/>
      <c r="ER6" s="17">
        <v>0.0049239</v>
      </c>
      <c r="ES6" s="31"/>
      <c r="ET6" s="24" t="s">
        <v>54</v>
      </c>
      <c r="EU6" s="24" t="s">
        <v>57</v>
      </c>
    </row>
    <row r="7" spans="1:151" ht="12">
      <c r="A7" s="9"/>
      <c r="B7" s="54"/>
      <c r="C7" s="24" t="s">
        <v>4</v>
      </c>
      <c r="D7" s="24" t="s">
        <v>5</v>
      </c>
      <c r="E7" s="24" t="s">
        <v>0</v>
      </c>
      <c r="F7" s="24" t="s">
        <v>55</v>
      </c>
      <c r="G7" s="24" t="s">
        <v>56</v>
      </c>
      <c r="I7" s="10" t="s">
        <v>4</v>
      </c>
      <c r="J7" s="10" t="s">
        <v>5</v>
      </c>
      <c r="K7" s="10" t="s">
        <v>0</v>
      </c>
      <c r="L7" s="24" t="s">
        <v>55</v>
      </c>
      <c r="M7" s="24" t="s">
        <v>56</v>
      </c>
      <c r="N7" s="3"/>
      <c r="O7" s="10" t="s">
        <v>4</v>
      </c>
      <c r="P7" s="10" t="s">
        <v>5</v>
      </c>
      <c r="Q7" s="10" t="s">
        <v>0</v>
      </c>
      <c r="R7" s="24" t="s">
        <v>55</v>
      </c>
      <c r="S7" s="24" t="s">
        <v>56</v>
      </c>
      <c r="T7" s="3"/>
      <c r="U7" s="10" t="s">
        <v>4</v>
      </c>
      <c r="V7" s="10" t="s">
        <v>5</v>
      </c>
      <c r="W7" s="10" t="s">
        <v>0</v>
      </c>
      <c r="X7" s="24" t="s">
        <v>55</v>
      </c>
      <c r="Y7" s="24" t="s">
        <v>56</v>
      </c>
      <c r="Z7" s="15"/>
      <c r="AA7" s="10" t="s">
        <v>4</v>
      </c>
      <c r="AB7" s="10" t="s">
        <v>5</v>
      </c>
      <c r="AC7" s="10" t="s">
        <v>0</v>
      </c>
      <c r="AD7" s="24" t="s">
        <v>55</v>
      </c>
      <c r="AE7" s="24" t="s">
        <v>56</v>
      </c>
      <c r="AF7" s="15"/>
      <c r="AG7" s="10" t="s">
        <v>4</v>
      </c>
      <c r="AH7" s="10" t="s">
        <v>5</v>
      </c>
      <c r="AI7" s="10" t="s">
        <v>0</v>
      </c>
      <c r="AJ7" s="24" t="s">
        <v>55</v>
      </c>
      <c r="AK7" s="24" t="s">
        <v>56</v>
      </c>
      <c r="AL7" s="15"/>
      <c r="AM7" s="10" t="s">
        <v>4</v>
      </c>
      <c r="AN7" s="10" t="s">
        <v>5</v>
      </c>
      <c r="AO7" s="10" t="s">
        <v>0</v>
      </c>
      <c r="AP7" s="24" t="s">
        <v>55</v>
      </c>
      <c r="AQ7" s="24" t="s">
        <v>56</v>
      </c>
      <c r="AR7" s="3"/>
      <c r="AS7" s="10" t="s">
        <v>4</v>
      </c>
      <c r="AT7" s="10" t="s">
        <v>5</v>
      </c>
      <c r="AU7" s="10" t="s">
        <v>0</v>
      </c>
      <c r="AV7" s="24" t="s">
        <v>55</v>
      </c>
      <c r="AW7" s="24" t="s">
        <v>56</v>
      </c>
      <c r="AX7" s="3"/>
      <c r="AY7" s="10" t="s">
        <v>4</v>
      </c>
      <c r="AZ7" s="10" t="s">
        <v>5</v>
      </c>
      <c r="BA7" s="10" t="s">
        <v>0</v>
      </c>
      <c r="BB7" s="24" t="s">
        <v>55</v>
      </c>
      <c r="BC7" s="24" t="s">
        <v>56</v>
      </c>
      <c r="BD7" s="3"/>
      <c r="BE7" s="10" t="s">
        <v>4</v>
      </c>
      <c r="BF7" s="10" t="s">
        <v>5</v>
      </c>
      <c r="BG7" s="10" t="s">
        <v>0</v>
      </c>
      <c r="BH7" s="24" t="s">
        <v>55</v>
      </c>
      <c r="BI7" s="24" t="s">
        <v>56</v>
      </c>
      <c r="BJ7" s="3"/>
      <c r="BK7" s="10" t="s">
        <v>4</v>
      </c>
      <c r="BL7" s="10" t="s">
        <v>5</v>
      </c>
      <c r="BM7" s="10" t="s">
        <v>0</v>
      </c>
      <c r="BN7" s="24" t="s">
        <v>55</v>
      </c>
      <c r="BO7" s="24" t="s">
        <v>56</v>
      </c>
      <c r="BP7" s="3"/>
      <c r="BQ7" s="10" t="s">
        <v>4</v>
      </c>
      <c r="BR7" s="10" t="s">
        <v>5</v>
      </c>
      <c r="BS7" s="10" t="s">
        <v>0</v>
      </c>
      <c r="BT7" s="24" t="s">
        <v>55</v>
      </c>
      <c r="BU7" s="24" t="s">
        <v>56</v>
      </c>
      <c r="BV7" s="15"/>
      <c r="BW7" s="10" t="s">
        <v>4</v>
      </c>
      <c r="BX7" s="10" t="s">
        <v>5</v>
      </c>
      <c r="BY7" s="10" t="s">
        <v>0</v>
      </c>
      <c r="BZ7" s="24" t="s">
        <v>55</v>
      </c>
      <c r="CA7" s="24" t="s">
        <v>56</v>
      </c>
      <c r="CB7" s="3"/>
      <c r="CC7" s="10" t="s">
        <v>4</v>
      </c>
      <c r="CD7" s="10" t="s">
        <v>5</v>
      </c>
      <c r="CE7" s="10" t="s">
        <v>0</v>
      </c>
      <c r="CF7" s="24" t="s">
        <v>55</v>
      </c>
      <c r="CG7" s="24" t="s">
        <v>56</v>
      </c>
      <c r="CH7" s="15"/>
      <c r="CI7" s="10" t="s">
        <v>4</v>
      </c>
      <c r="CJ7" s="10" t="s">
        <v>5</v>
      </c>
      <c r="CK7" s="10" t="s">
        <v>0</v>
      </c>
      <c r="CL7" s="24" t="s">
        <v>55</v>
      </c>
      <c r="CM7" s="24" t="s">
        <v>56</v>
      </c>
      <c r="CN7" s="3"/>
      <c r="CO7" s="10" t="s">
        <v>4</v>
      </c>
      <c r="CP7" s="10" t="s">
        <v>5</v>
      </c>
      <c r="CQ7" s="10" t="s">
        <v>0</v>
      </c>
      <c r="CR7" s="24" t="s">
        <v>55</v>
      </c>
      <c r="CS7" s="24" t="s">
        <v>56</v>
      </c>
      <c r="CT7" s="3"/>
      <c r="CU7" s="10" t="s">
        <v>4</v>
      </c>
      <c r="CV7" s="10" t="s">
        <v>5</v>
      </c>
      <c r="CW7" s="10" t="s">
        <v>0</v>
      </c>
      <c r="CX7" s="24" t="s">
        <v>55</v>
      </c>
      <c r="CY7" s="24" t="s">
        <v>56</v>
      </c>
      <c r="CZ7" s="3"/>
      <c r="DA7" s="10" t="s">
        <v>4</v>
      </c>
      <c r="DB7" s="10" t="s">
        <v>5</v>
      </c>
      <c r="DC7" s="10" t="s">
        <v>0</v>
      </c>
      <c r="DD7" s="24" t="s">
        <v>55</v>
      </c>
      <c r="DE7" s="24" t="s">
        <v>56</v>
      </c>
      <c r="DF7" s="3"/>
      <c r="DG7" s="10" t="s">
        <v>4</v>
      </c>
      <c r="DH7" s="10" t="s">
        <v>5</v>
      </c>
      <c r="DI7" s="10" t="s">
        <v>0</v>
      </c>
      <c r="DJ7" s="24" t="s">
        <v>55</v>
      </c>
      <c r="DK7" s="24" t="s">
        <v>56</v>
      </c>
      <c r="DL7" s="15"/>
      <c r="DM7" s="10" t="s">
        <v>4</v>
      </c>
      <c r="DN7" s="10" t="s">
        <v>5</v>
      </c>
      <c r="DO7" s="10" t="s">
        <v>0</v>
      </c>
      <c r="DP7" s="24" t="s">
        <v>55</v>
      </c>
      <c r="DQ7" s="24" t="s">
        <v>56</v>
      </c>
      <c r="DR7" s="15"/>
      <c r="DS7" s="10" t="s">
        <v>4</v>
      </c>
      <c r="DT7" s="10" t="s">
        <v>5</v>
      </c>
      <c r="DU7" s="10" t="s">
        <v>0</v>
      </c>
      <c r="DV7" s="24" t="s">
        <v>55</v>
      </c>
      <c r="DW7" s="24" t="s">
        <v>56</v>
      </c>
      <c r="DX7" s="15"/>
      <c r="DY7" s="10" t="s">
        <v>4</v>
      </c>
      <c r="DZ7" s="10" t="s">
        <v>5</v>
      </c>
      <c r="EA7" s="10" t="s">
        <v>0</v>
      </c>
      <c r="EB7" s="24" t="s">
        <v>55</v>
      </c>
      <c r="EC7" s="24" t="s">
        <v>56</v>
      </c>
      <c r="ED7" s="15"/>
      <c r="EE7" s="10" t="s">
        <v>4</v>
      </c>
      <c r="EF7" s="10" t="s">
        <v>5</v>
      </c>
      <c r="EG7" s="10" t="s">
        <v>0</v>
      </c>
      <c r="EH7" s="24" t="s">
        <v>55</v>
      </c>
      <c r="EI7" s="24" t="s">
        <v>56</v>
      </c>
      <c r="EJ7" s="15"/>
      <c r="EK7" s="10" t="s">
        <v>4</v>
      </c>
      <c r="EL7" s="10" t="s">
        <v>5</v>
      </c>
      <c r="EM7" s="10" t="s">
        <v>0</v>
      </c>
      <c r="EN7" s="24" t="s">
        <v>55</v>
      </c>
      <c r="EO7" s="24" t="s">
        <v>56</v>
      </c>
      <c r="EP7" s="15"/>
      <c r="EQ7" s="10" t="s">
        <v>4</v>
      </c>
      <c r="ER7" s="10" t="s">
        <v>5</v>
      </c>
      <c r="ES7" s="10" t="s">
        <v>0</v>
      </c>
      <c r="ET7" s="24" t="s">
        <v>55</v>
      </c>
      <c r="EU7" s="24" t="s">
        <v>56</v>
      </c>
    </row>
    <row r="8" spans="1:155" ht="12">
      <c r="A8" s="2">
        <v>41183</v>
      </c>
      <c r="B8" s="2"/>
      <c r="C8" s="51">
        <f aca="true" t="shared" si="0" ref="C8:C25">I8+O8+U8+AA8+AG8+AM8+AS8+AY8+BE8+BK8+BQ8+BW8+CC8+CI8+CO8+CU8+DA8+DG8+DM8+DS8+DY8+EE8+EK8+EQ8</f>
        <v>0</v>
      </c>
      <c r="D8" s="51">
        <f aca="true" t="shared" si="1" ref="D8:D25">J8+P8+V8+AB8+AH8+AN8+AT8+AZ8+BF8+BL8+BR8+BX8+CD8+CJ8+CP8+CV8+DB8+DH8+DN8+DT8+DZ8+EF8+EL8+ER8</f>
        <v>0</v>
      </c>
      <c r="E8" s="51">
        <f aca="true" t="shared" si="2" ref="E8:E25">SUM(C8:D8)</f>
        <v>0</v>
      </c>
      <c r="F8" s="51">
        <f aca="true" t="shared" si="3" ref="F8:F25">L8+R8+X8+AD8+AJ8+AP8+AV8+BB8+BH8+BN8+BT8+BZ8+CF8+CL8+CR8+CX8+DD8+DJ8+DP8+DV8+EB8+EH8+EN8+ET8</f>
        <v>0</v>
      </c>
      <c r="G8" s="51">
        <f aca="true" t="shared" si="4" ref="G8:G25">M8+S8+Y8+AE8+AK8+AQ8+AW8+BC8+BI8+BO8+BU8+CA8+CG8+CM8+CS8+CY8+DE8+DK8+DQ8+DW8+EC8+EI8+EO8+EU8</f>
        <v>0</v>
      </c>
      <c r="I8" s="51">
        <f>J$6*'09C'!$C8</f>
        <v>0</v>
      </c>
      <c r="J8" s="51">
        <f>J$6*'09C'!$D8</f>
        <v>0</v>
      </c>
      <c r="K8" s="51">
        <f aca="true" t="shared" si="5" ref="K8:K25">I8+J8</f>
        <v>0</v>
      </c>
      <c r="L8" s="51">
        <f>J$6*'09C'!$F8</f>
        <v>0</v>
      </c>
      <c r="M8" s="51">
        <f>J$6*'09C'!$G8</f>
        <v>0</v>
      </c>
      <c r="N8" s="51"/>
      <c r="O8" s="51">
        <f>P$6*'09C'!$C8</f>
        <v>0</v>
      </c>
      <c r="P8" s="51">
        <f>P$6*'09C'!$D8</f>
        <v>0</v>
      </c>
      <c r="Q8" s="51">
        <f aca="true" t="shared" si="6" ref="Q8:Q25">O8+P8</f>
        <v>0</v>
      </c>
      <c r="R8" s="51">
        <f>P$6*'09C'!$F8</f>
        <v>0</v>
      </c>
      <c r="S8" s="51">
        <f>P$6*'09C'!$G8</f>
        <v>0</v>
      </c>
      <c r="T8" s="51"/>
      <c r="U8" s="51">
        <f>V$6*'09C'!$C8</f>
        <v>0</v>
      </c>
      <c r="V8" s="51">
        <f>V$6*'09C'!$D8</f>
        <v>0</v>
      </c>
      <c r="W8" s="51">
        <f aca="true" t="shared" si="7" ref="W8:W25">U8+V8</f>
        <v>0</v>
      </c>
      <c r="X8" s="51">
        <f>V$6*'09C'!$F8</f>
        <v>0</v>
      </c>
      <c r="Y8" s="51">
        <f>V$6*'09C'!$G8</f>
        <v>0</v>
      </c>
      <c r="Z8" s="51"/>
      <c r="AA8" s="51">
        <f>AB$6*'09C'!$C8</f>
        <v>0</v>
      </c>
      <c r="AB8" s="51">
        <f>AB$6*'09C'!$D8</f>
        <v>0</v>
      </c>
      <c r="AC8" s="51">
        <f aca="true" t="shared" si="8" ref="AC8:AC25">AA8+AB8</f>
        <v>0</v>
      </c>
      <c r="AD8" s="51">
        <f>AB$6*'09C'!$F8</f>
        <v>0</v>
      </c>
      <c r="AE8" s="51">
        <f>AB$6*'09C'!$G8</f>
        <v>0</v>
      </c>
      <c r="AF8" s="51"/>
      <c r="AG8" s="51">
        <f>AH$6*'09C'!$C8</f>
        <v>0</v>
      </c>
      <c r="AH8" s="51">
        <f>AH$6*'09C'!$D8</f>
        <v>0</v>
      </c>
      <c r="AI8" s="51">
        <f aca="true" t="shared" si="9" ref="AI8:AI25">AG8+AH8</f>
        <v>0</v>
      </c>
      <c r="AJ8" s="51">
        <f>AH$6*'09C'!$F8</f>
        <v>0</v>
      </c>
      <c r="AK8" s="51">
        <f>AH$6*'09C'!$G8</f>
        <v>0</v>
      </c>
      <c r="AL8" s="51"/>
      <c r="AM8" s="51">
        <f>AN$6*'09C'!$C8</f>
        <v>0</v>
      </c>
      <c r="AN8" s="51">
        <f>AN$6*'09C'!$D8</f>
        <v>0</v>
      </c>
      <c r="AO8" s="51">
        <f aca="true" t="shared" si="10" ref="AO8:AO25">AM8+AN8</f>
        <v>0</v>
      </c>
      <c r="AP8" s="51">
        <f>AN$6*'09C'!$F8</f>
        <v>0</v>
      </c>
      <c r="AQ8" s="51">
        <f>AN$6*'09C'!$G8</f>
        <v>0</v>
      </c>
      <c r="AR8" s="51"/>
      <c r="AS8" s="51">
        <f>AT$6*'09C'!$C8</f>
        <v>0</v>
      </c>
      <c r="AT8" s="51">
        <f>AT$6*'09C'!$D8</f>
        <v>0</v>
      </c>
      <c r="AU8" s="51">
        <f aca="true" t="shared" si="11" ref="AU8:AU25">AS8+AT8</f>
        <v>0</v>
      </c>
      <c r="AV8" s="51">
        <f>AT$6*'09C'!$F8</f>
        <v>0</v>
      </c>
      <c r="AW8" s="51">
        <f>AT$6*'09C'!$G8</f>
        <v>0</v>
      </c>
      <c r="AX8" s="51"/>
      <c r="AY8" s="51">
        <f>AZ$6*'09C'!$C8</f>
        <v>0</v>
      </c>
      <c r="AZ8" s="51">
        <f>AZ$6*'09C'!$D8</f>
        <v>0</v>
      </c>
      <c r="BA8" s="51">
        <f aca="true" t="shared" si="12" ref="BA8:BA25">AY8+AZ8</f>
        <v>0</v>
      </c>
      <c r="BB8" s="51">
        <f>AZ$6*'09C'!$F8</f>
        <v>0</v>
      </c>
      <c r="BC8" s="51">
        <f>AZ$6*'09C'!$G8</f>
        <v>0</v>
      </c>
      <c r="BD8" s="51"/>
      <c r="BE8" s="51">
        <f>BF$6*'09C'!$C8</f>
        <v>0</v>
      </c>
      <c r="BF8" s="51">
        <f>BF$6*'09C'!$D8</f>
        <v>0</v>
      </c>
      <c r="BG8" s="51">
        <f aca="true" t="shared" si="13" ref="BG8:BG25">BE8+BF8</f>
        <v>0</v>
      </c>
      <c r="BH8" s="51">
        <f>BF$6*'09C'!$F8</f>
        <v>0</v>
      </c>
      <c r="BI8" s="51">
        <f>BF$6*'09C'!$G8</f>
        <v>0</v>
      </c>
      <c r="BJ8" s="51"/>
      <c r="BK8" s="51">
        <f>BL$6*'09C'!$C8</f>
        <v>0</v>
      </c>
      <c r="BL8" s="51">
        <f>BL$6*'09C'!$D8</f>
        <v>0</v>
      </c>
      <c r="BM8" s="51">
        <f aca="true" t="shared" si="14" ref="BM8:BM25">BK8+BL8</f>
        <v>0</v>
      </c>
      <c r="BN8" s="51">
        <f>BL$6*'09C'!$F8</f>
        <v>0</v>
      </c>
      <c r="BO8" s="51">
        <f>BL$6*'09C'!$G8</f>
        <v>0</v>
      </c>
      <c r="BP8" s="51"/>
      <c r="BQ8" s="51">
        <f>BR$6*'09C'!$C8</f>
        <v>0</v>
      </c>
      <c r="BR8" s="51">
        <f>BR$6*'09C'!$D8</f>
        <v>0</v>
      </c>
      <c r="BS8" s="51">
        <f aca="true" t="shared" si="15" ref="BS8:BS25">BQ8+BR8</f>
        <v>0</v>
      </c>
      <c r="BT8" s="51">
        <f>BR$6*'09C'!$F8</f>
        <v>0</v>
      </c>
      <c r="BU8" s="51">
        <f>BR$6*'09C'!$G8</f>
        <v>0</v>
      </c>
      <c r="BV8" s="51"/>
      <c r="BW8" s="51">
        <f>BX$6*'09C'!$C8</f>
        <v>0</v>
      </c>
      <c r="BX8" s="51">
        <f>BX$6*'09C'!$D8</f>
        <v>0</v>
      </c>
      <c r="BY8" s="51">
        <f aca="true" t="shared" si="16" ref="BY8:BY25">BW8+BX8</f>
        <v>0</v>
      </c>
      <c r="BZ8" s="51">
        <f>BX$6*'09C'!$F8</f>
        <v>0</v>
      </c>
      <c r="CA8" s="51">
        <f>BX$6*'09C'!$G8</f>
        <v>0</v>
      </c>
      <c r="CB8" s="51"/>
      <c r="CC8" s="51">
        <f>CD$6*'09C'!$C8</f>
        <v>0</v>
      </c>
      <c r="CD8" s="51">
        <f>CD$6*'09C'!$D8</f>
        <v>0</v>
      </c>
      <c r="CE8" s="51">
        <f aca="true" t="shared" si="17" ref="CE8:CE25">CC8+CD8</f>
        <v>0</v>
      </c>
      <c r="CF8" s="51">
        <f>CD$6*'09C'!$F8</f>
        <v>0</v>
      </c>
      <c r="CG8" s="51">
        <f>CD$6*'09C'!$G8</f>
        <v>0</v>
      </c>
      <c r="CH8" s="51"/>
      <c r="CI8" s="51">
        <f>CJ$6*'09C'!$C8</f>
        <v>0</v>
      </c>
      <c r="CJ8" s="51">
        <f>CJ$6*'09C'!$D8</f>
        <v>0</v>
      </c>
      <c r="CK8" s="51">
        <f aca="true" t="shared" si="18" ref="CK8:CK25">CI8+CJ8</f>
        <v>0</v>
      </c>
      <c r="CL8" s="51">
        <f>CJ$6*'09C'!$F8</f>
        <v>0</v>
      </c>
      <c r="CM8" s="51">
        <f>CJ$6*'09C'!$G8</f>
        <v>0</v>
      </c>
      <c r="CN8" s="51"/>
      <c r="CO8" s="51">
        <f>CP$6*'09C'!$C8</f>
        <v>0</v>
      </c>
      <c r="CP8" s="51">
        <f>CP$6*'09C'!$D8</f>
        <v>0</v>
      </c>
      <c r="CQ8" s="51">
        <f aca="true" t="shared" si="19" ref="CQ8:CQ25">CO8+CP8</f>
        <v>0</v>
      </c>
      <c r="CR8" s="51">
        <f>CP$6*'09C'!$F8</f>
        <v>0</v>
      </c>
      <c r="CS8" s="51">
        <f>CP$6*'09C'!$G8</f>
        <v>0</v>
      </c>
      <c r="CT8" s="51"/>
      <c r="CU8" s="51">
        <f>CV$6*'09C'!$C8</f>
        <v>0</v>
      </c>
      <c r="CV8" s="51">
        <f>CV$6*'09C'!$D8</f>
        <v>0</v>
      </c>
      <c r="CW8" s="51">
        <f aca="true" t="shared" si="20" ref="CW8:CW25">CU8+CV8</f>
        <v>0</v>
      </c>
      <c r="CX8" s="51">
        <f>CV$6*'09C'!$F8</f>
        <v>0</v>
      </c>
      <c r="CY8" s="51">
        <f>CV$6*'09C'!$G8</f>
        <v>0</v>
      </c>
      <c r="CZ8" s="51"/>
      <c r="DA8" s="51">
        <f>DB$6*'09C'!$C8</f>
        <v>0</v>
      </c>
      <c r="DB8" s="51">
        <f>DB$6*'09C'!$D8</f>
        <v>0</v>
      </c>
      <c r="DC8" s="51">
        <f aca="true" t="shared" si="21" ref="DC8:DC25">DA8+DB8</f>
        <v>0</v>
      </c>
      <c r="DD8" s="51">
        <f>DB$6*'09C'!$F8</f>
        <v>0</v>
      </c>
      <c r="DE8" s="51">
        <f>DB$6*'09C'!$G8</f>
        <v>0</v>
      </c>
      <c r="DF8" s="51"/>
      <c r="DG8" s="51">
        <f>DH$6*'09C'!$C8</f>
        <v>0</v>
      </c>
      <c r="DH8" s="51">
        <f>DH$6*'09C'!$D8</f>
        <v>0</v>
      </c>
      <c r="DI8" s="51">
        <f aca="true" t="shared" si="22" ref="DI8:DI25">DG8+DH8</f>
        <v>0</v>
      </c>
      <c r="DJ8" s="51">
        <f>DH$6*'09C'!$F8</f>
        <v>0</v>
      </c>
      <c r="DK8" s="51">
        <f>DH$6*'09C'!$G8</f>
        <v>0</v>
      </c>
      <c r="DL8" s="51"/>
      <c r="DM8" s="51">
        <f>DN$6*'09C'!$C8</f>
        <v>0</v>
      </c>
      <c r="DN8" s="51">
        <f>DN$6*'09C'!$D8</f>
        <v>0</v>
      </c>
      <c r="DO8" s="51">
        <f aca="true" t="shared" si="23" ref="DO8:DO25">DM8+DN8</f>
        <v>0</v>
      </c>
      <c r="DP8" s="51">
        <f>DN$6*'09C'!$F8</f>
        <v>0</v>
      </c>
      <c r="DQ8" s="51">
        <f>DN$6*'09C'!$G8</f>
        <v>0</v>
      </c>
      <c r="DR8" s="51"/>
      <c r="DS8" s="51">
        <f>DT$6*'09C'!$C8</f>
        <v>0</v>
      </c>
      <c r="DT8" s="51">
        <f>DT$6*'09C'!$D8</f>
        <v>0</v>
      </c>
      <c r="DU8" s="51">
        <f aca="true" t="shared" si="24" ref="DU8:DU25">DS8+DT8</f>
        <v>0</v>
      </c>
      <c r="DV8" s="51">
        <f>DT$6*'09C'!$F8</f>
        <v>0</v>
      </c>
      <c r="DW8" s="51">
        <f>DT$6*'09C'!$G8</f>
        <v>0</v>
      </c>
      <c r="DX8" s="51"/>
      <c r="DY8" s="51">
        <f>DZ$6*'09C'!$C8</f>
        <v>0</v>
      </c>
      <c r="DZ8" s="51">
        <f>DZ$6*'09C'!$D8</f>
        <v>0</v>
      </c>
      <c r="EA8" s="51">
        <f aca="true" t="shared" si="25" ref="EA8:EA25">DY8+DZ8</f>
        <v>0</v>
      </c>
      <c r="EB8" s="51">
        <f>DZ$6*'09C'!$F8</f>
        <v>0</v>
      </c>
      <c r="EC8" s="51">
        <f>DZ$6*'09C'!$G8</f>
        <v>0</v>
      </c>
      <c r="ED8" s="51"/>
      <c r="EE8" s="51">
        <f>EF$6*'09C'!$C8</f>
        <v>0</v>
      </c>
      <c r="EF8" s="51">
        <f>EF$6*'09C'!$D8</f>
        <v>0</v>
      </c>
      <c r="EG8" s="51">
        <f aca="true" t="shared" si="26" ref="EG8:EG25">EE8+EF8</f>
        <v>0</v>
      </c>
      <c r="EH8" s="51">
        <f>EF$6*'09C'!$F8</f>
        <v>0</v>
      </c>
      <c r="EI8" s="51">
        <f>EF$6*'09C'!$G8</f>
        <v>0</v>
      </c>
      <c r="EJ8" s="51"/>
      <c r="EK8" s="51">
        <f>EL$6*'09C'!$C8</f>
        <v>0</v>
      </c>
      <c r="EL8" s="51">
        <f>EL$6*'09C'!$D8</f>
        <v>0</v>
      </c>
      <c r="EM8" s="51">
        <f aca="true" t="shared" si="27" ref="EM8:EM25">EK8+EL8</f>
        <v>0</v>
      </c>
      <c r="EN8" s="51">
        <f>EL$6*'09C'!$F8</f>
        <v>0</v>
      </c>
      <c r="EO8" s="51">
        <f>EL$6*'09C'!$G8</f>
        <v>0</v>
      </c>
      <c r="EP8" s="51"/>
      <c r="EQ8" s="51">
        <f>ER$6*'09C'!$C8</f>
        <v>0</v>
      </c>
      <c r="ER8" s="51">
        <f>ER$6*'09C'!$D8</f>
        <v>0</v>
      </c>
      <c r="ES8" s="51">
        <f aca="true" t="shared" si="28" ref="ES8:ES25">EQ8+ER8</f>
        <v>0</v>
      </c>
      <c r="ET8" s="51">
        <f>ER$6*'09C'!$F8</f>
        <v>0</v>
      </c>
      <c r="EU8" s="51">
        <f>ER$6*'09C'!$G8</f>
        <v>0</v>
      </c>
      <c r="EV8" s="51"/>
      <c r="EW8" s="51"/>
      <c r="EX8" s="51"/>
      <c r="EY8" s="51"/>
    </row>
    <row r="9" spans="1:155" ht="12">
      <c r="A9" s="2">
        <v>41365</v>
      </c>
      <c r="B9" s="2"/>
      <c r="C9" s="51">
        <f t="shared" si="0"/>
        <v>0</v>
      </c>
      <c r="D9" s="51">
        <f t="shared" si="1"/>
        <v>0</v>
      </c>
      <c r="E9" s="51">
        <f t="shared" si="2"/>
        <v>0</v>
      </c>
      <c r="F9" s="51">
        <f t="shared" si="3"/>
        <v>0</v>
      </c>
      <c r="G9" s="51">
        <f t="shared" si="4"/>
        <v>0</v>
      </c>
      <c r="I9" s="51">
        <f>J$6*'09C'!$C9</f>
        <v>0</v>
      </c>
      <c r="J9" s="51">
        <f>J$6*'09C'!$D9</f>
        <v>0</v>
      </c>
      <c r="K9" s="51">
        <f t="shared" si="5"/>
        <v>0</v>
      </c>
      <c r="L9" s="51">
        <f>J$6*'09C'!$F9</f>
        <v>0</v>
      </c>
      <c r="M9" s="51">
        <f>J$6*'09C'!$G9</f>
        <v>0</v>
      </c>
      <c r="N9" s="51"/>
      <c r="O9" s="51">
        <f>P$6*'09C'!$C9</f>
        <v>0</v>
      </c>
      <c r="P9" s="51">
        <f>P$6*'09C'!$D9</f>
        <v>0</v>
      </c>
      <c r="Q9" s="51">
        <f t="shared" si="6"/>
        <v>0</v>
      </c>
      <c r="R9" s="51">
        <f>P$6*'09C'!$F9</f>
        <v>0</v>
      </c>
      <c r="S9" s="51">
        <f>P$6*'09C'!$G9</f>
        <v>0</v>
      </c>
      <c r="T9" s="51"/>
      <c r="U9" s="51">
        <f>V$6*'09C'!$C9</f>
        <v>0</v>
      </c>
      <c r="V9" s="51">
        <f>V$6*'09C'!$D9</f>
        <v>0</v>
      </c>
      <c r="W9" s="51">
        <f t="shared" si="7"/>
        <v>0</v>
      </c>
      <c r="X9" s="51">
        <f>V$6*'09C'!$F9</f>
        <v>0</v>
      </c>
      <c r="Y9" s="51">
        <f>V$6*'09C'!$G9</f>
        <v>0</v>
      </c>
      <c r="Z9" s="51"/>
      <c r="AA9" s="51">
        <f>AB$6*'09C'!$C9</f>
        <v>0</v>
      </c>
      <c r="AB9" s="51">
        <f>AB$6*'09C'!$D9</f>
        <v>0</v>
      </c>
      <c r="AC9" s="51">
        <f t="shared" si="8"/>
        <v>0</v>
      </c>
      <c r="AD9" s="51">
        <f>AB$6*'09C'!$F9</f>
        <v>0</v>
      </c>
      <c r="AE9" s="51">
        <f>AB$6*'09C'!$G9</f>
        <v>0</v>
      </c>
      <c r="AF9" s="51"/>
      <c r="AG9" s="51">
        <f>AH$6*'09C'!$C9</f>
        <v>0</v>
      </c>
      <c r="AH9" s="51">
        <f>AH$6*'09C'!$D9</f>
        <v>0</v>
      </c>
      <c r="AI9" s="51">
        <f t="shared" si="9"/>
        <v>0</v>
      </c>
      <c r="AJ9" s="51">
        <f>AH$6*'09C'!$F9</f>
        <v>0</v>
      </c>
      <c r="AK9" s="51">
        <f>AH$6*'09C'!$G9</f>
        <v>0</v>
      </c>
      <c r="AL9" s="51"/>
      <c r="AM9" s="51">
        <f>AN$6*'09C'!$C9</f>
        <v>0</v>
      </c>
      <c r="AN9" s="51">
        <f>AN$6*'09C'!$D9</f>
        <v>0</v>
      </c>
      <c r="AO9" s="51">
        <f t="shared" si="10"/>
        <v>0</v>
      </c>
      <c r="AP9" s="51">
        <f>AN$6*'09C'!$F9</f>
        <v>0</v>
      </c>
      <c r="AQ9" s="51">
        <f>AN$6*'09C'!$G9</f>
        <v>0</v>
      </c>
      <c r="AR9" s="51"/>
      <c r="AS9" s="51">
        <f>AT$6*'09C'!$C9</f>
        <v>0</v>
      </c>
      <c r="AT9" s="51">
        <f>AT$6*'09C'!$D9</f>
        <v>0</v>
      </c>
      <c r="AU9" s="51">
        <f t="shared" si="11"/>
        <v>0</v>
      </c>
      <c r="AV9" s="51">
        <f>AT$6*'09C'!$F9</f>
        <v>0</v>
      </c>
      <c r="AW9" s="51">
        <f>AT$6*'09C'!$G9</f>
        <v>0</v>
      </c>
      <c r="AX9" s="51"/>
      <c r="AY9" s="51">
        <f>AZ$6*'09C'!$C9</f>
        <v>0</v>
      </c>
      <c r="AZ9" s="51">
        <f>AZ$6*'09C'!$D9</f>
        <v>0</v>
      </c>
      <c r="BA9" s="51">
        <f t="shared" si="12"/>
        <v>0</v>
      </c>
      <c r="BB9" s="51">
        <f>AZ$6*'09C'!$F9</f>
        <v>0</v>
      </c>
      <c r="BC9" s="51">
        <f>AZ$6*'09C'!$G9</f>
        <v>0</v>
      </c>
      <c r="BD9" s="51"/>
      <c r="BE9" s="51">
        <f>BF$6*'09C'!$C9</f>
        <v>0</v>
      </c>
      <c r="BF9" s="51">
        <f>BF$6*'09C'!$D9</f>
        <v>0</v>
      </c>
      <c r="BG9" s="51">
        <f t="shared" si="13"/>
        <v>0</v>
      </c>
      <c r="BH9" s="51">
        <f>BF$6*'09C'!$F9</f>
        <v>0</v>
      </c>
      <c r="BI9" s="51">
        <f>BF$6*'09C'!$G9</f>
        <v>0</v>
      </c>
      <c r="BJ9" s="51"/>
      <c r="BK9" s="51">
        <f>BL$6*'09C'!$C9</f>
        <v>0</v>
      </c>
      <c r="BL9" s="51">
        <f>BL$6*'09C'!$D9</f>
        <v>0</v>
      </c>
      <c r="BM9" s="51">
        <f t="shared" si="14"/>
        <v>0</v>
      </c>
      <c r="BN9" s="51">
        <f>BL$6*'09C'!$F9</f>
        <v>0</v>
      </c>
      <c r="BO9" s="51">
        <f>BL$6*'09C'!$G9</f>
        <v>0</v>
      </c>
      <c r="BP9" s="51"/>
      <c r="BQ9" s="51">
        <f>BR$6*'09C'!$C9</f>
        <v>0</v>
      </c>
      <c r="BR9" s="51">
        <f>BR$6*'09C'!$D9</f>
        <v>0</v>
      </c>
      <c r="BS9" s="51">
        <f t="shared" si="15"/>
        <v>0</v>
      </c>
      <c r="BT9" s="51">
        <f>BR$6*'09C'!$F9</f>
        <v>0</v>
      </c>
      <c r="BU9" s="51">
        <f>BR$6*'09C'!$G9</f>
        <v>0</v>
      </c>
      <c r="BV9" s="51"/>
      <c r="BW9" s="51">
        <f>BX$6*'09C'!$C9</f>
        <v>0</v>
      </c>
      <c r="BX9" s="51">
        <f>BX$6*'09C'!$D9</f>
        <v>0</v>
      </c>
      <c r="BY9" s="51">
        <f t="shared" si="16"/>
        <v>0</v>
      </c>
      <c r="BZ9" s="51">
        <f>BX$6*'09C'!$F9</f>
        <v>0</v>
      </c>
      <c r="CA9" s="51">
        <f>BX$6*'09C'!$G9</f>
        <v>0</v>
      </c>
      <c r="CB9" s="51"/>
      <c r="CC9" s="51">
        <f>CD$6*'09C'!$C9</f>
        <v>0</v>
      </c>
      <c r="CD9" s="51">
        <f>CD$6*'09C'!$D9</f>
        <v>0</v>
      </c>
      <c r="CE9" s="51">
        <f t="shared" si="17"/>
        <v>0</v>
      </c>
      <c r="CF9" s="51">
        <f>CD$6*'09C'!$F9</f>
        <v>0</v>
      </c>
      <c r="CG9" s="51">
        <f>CD$6*'09C'!$G9</f>
        <v>0</v>
      </c>
      <c r="CH9" s="51"/>
      <c r="CI9" s="51">
        <f>CJ$6*'09C'!$C9</f>
        <v>0</v>
      </c>
      <c r="CJ9" s="51">
        <f>CJ$6*'09C'!$D9</f>
        <v>0</v>
      </c>
      <c r="CK9" s="51">
        <f t="shared" si="18"/>
        <v>0</v>
      </c>
      <c r="CL9" s="51">
        <f>CJ$6*'09C'!$F9</f>
        <v>0</v>
      </c>
      <c r="CM9" s="51">
        <f>CJ$6*'09C'!$G9</f>
        <v>0</v>
      </c>
      <c r="CN9" s="51"/>
      <c r="CO9" s="51">
        <f>CP$6*'09C'!$C9</f>
        <v>0</v>
      </c>
      <c r="CP9" s="51">
        <f>CP$6*'09C'!$D9</f>
        <v>0</v>
      </c>
      <c r="CQ9" s="51">
        <f t="shared" si="19"/>
        <v>0</v>
      </c>
      <c r="CR9" s="51">
        <f>CP$6*'09C'!$F9</f>
        <v>0</v>
      </c>
      <c r="CS9" s="51">
        <f>CP$6*'09C'!$G9</f>
        <v>0</v>
      </c>
      <c r="CT9" s="51"/>
      <c r="CU9" s="51">
        <f>CV$6*'09C'!$C9</f>
        <v>0</v>
      </c>
      <c r="CV9" s="51">
        <f>CV$6*'09C'!$D9</f>
        <v>0</v>
      </c>
      <c r="CW9" s="51">
        <f t="shared" si="20"/>
        <v>0</v>
      </c>
      <c r="CX9" s="51">
        <f>CV$6*'09C'!$F9</f>
        <v>0</v>
      </c>
      <c r="CY9" s="51">
        <f>CV$6*'09C'!$G9</f>
        <v>0</v>
      </c>
      <c r="CZ9" s="51"/>
      <c r="DA9" s="51">
        <f>DB$6*'09C'!$C9</f>
        <v>0</v>
      </c>
      <c r="DB9" s="51">
        <f>DB$6*'09C'!$D9</f>
        <v>0</v>
      </c>
      <c r="DC9" s="51">
        <f t="shared" si="21"/>
        <v>0</v>
      </c>
      <c r="DD9" s="51">
        <f>DB$6*'09C'!$F9</f>
        <v>0</v>
      </c>
      <c r="DE9" s="51">
        <f>DB$6*'09C'!$G9</f>
        <v>0</v>
      </c>
      <c r="DF9" s="51"/>
      <c r="DG9" s="51">
        <f>DH$6*'09C'!$C9</f>
        <v>0</v>
      </c>
      <c r="DH9" s="51">
        <f>DH$6*'09C'!$D9</f>
        <v>0</v>
      </c>
      <c r="DI9" s="51">
        <f t="shared" si="22"/>
        <v>0</v>
      </c>
      <c r="DJ9" s="51">
        <f>DH$6*'09C'!$F9</f>
        <v>0</v>
      </c>
      <c r="DK9" s="51">
        <f>DH$6*'09C'!$G9</f>
        <v>0</v>
      </c>
      <c r="DL9" s="51"/>
      <c r="DM9" s="51">
        <f>DN$6*'09C'!$C9</f>
        <v>0</v>
      </c>
      <c r="DN9" s="51">
        <f>DN$6*'09C'!$D9</f>
        <v>0</v>
      </c>
      <c r="DO9" s="51">
        <f t="shared" si="23"/>
        <v>0</v>
      </c>
      <c r="DP9" s="51">
        <f>DN$6*'09C'!$F9</f>
        <v>0</v>
      </c>
      <c r="DQ9" s="51">
        <f>DN$6*'09C'!$G9</f>
        <v>0</v>
      </c>
      <c r="DR9" s="51"/>
      <c r="DS9" s="51">
        <f>DT$6*'09C'!$C9</f>
        <v>0</v>
      </c>
      <c r="DT9" s="51">
        <f>DT$6*'09C'!$D9</f>
        <v>0</v>
      </c>
      <c r="DU9" s="51">
        <f t="shared" si="24"/>
        <v>0</v>
      </c>
      <c r="DV9" s="51">
        <f>DT$6*'09C'!$F9</f>
        <v>0</v>
      </c>
      <c r="DW9" s="51">
        <f>DT$6*'09C'!$G9</f>
        <v>0</v>
      </c>
      <c r="DX9" s="51"/>
      <c r="DY9" s="51">
        <f>DZ$6*'09C'!$C9</f>
        <v>0</v>
      </c>
      <c r="DZ9" s="51">
        <f>DZ$6*'09C'!$D9</f>
        <v>0</v>
      </c>
      <c r="EA9" s="51">
        <f t="shared" si="25"/>
        <v>0</v>
      </c>
      <c r="EB9" s="51">
        <f>DZ$6*'09C'!$F9</f>
        <v>0</v>
      </c>
      <c r="EC9" s="51">
        <f>DZ$6*'09C'!$G9</f>
        <v>0</v>
      </c>
      <c r="ED9" s="51"/>
      <c r="EE9" s="51">
        <f>EF$6*'09C'!$C9</f>
        <v>0</v>
      </c>
      <c r="EF9" s="51">
        <f>EF$6*'09C'!$D9</f>
        <v>0</v>
      </c>
      <c r="EG9" s="51">
        <f t="shared" si="26"/>
        <v>0</v>
      </c>
      <c r="EH9" s="51">
        <f>EF$6*'09C'!$F9</f>
        <v>0</v>
      </c>
      <c r="EI9" s="51">
        <f>EF$6*'09C'!$G9</f>
        <v>0</v>
      </c>
      <c r="EJ9" s="51"/>
      <c r="EK9" s="51">
        <f>EL$6*'09C'!$C9</f>
        <v>0</v>
      </c>
      <c r="EL9" s="51">
        <f>EL$6*'09C'!$D9</f>
        <v>0</v>
      </c>
      <c r="EM9" s="51">
        <f t="shared" si="27"/>
        <v>0</v>
      </c>
      <c r="EN9" s="51">
        <f>EL$6*'09C'!$F9</f>
        <v>0</v>
      </c>
      <c r="EO9" s="51">
        <f>EL$6*'09C'!$G9</f>
        <v>0</v>
      </c>
      <c r="EP9" s="51"/>
      <c r="EQ9" s="51">
        <f>ER$6*'09C'!$C9</f>
        <v>0</v>
      </c>
      <c r="ER9" s="51">
        <f>ER$6*'09C'!$D9</f>
        <v>0</v>
      </c>
      <c r="ES9" s="51">
        <f t="shared" si="28"/>
        <v>0</v>
      </c>
      <c r="ET9" s="51">
        <f>ER$6*'09C'!$F9</f>
        <v>0</v>
      </c>
      <c r="EU9" s="51">
        <f>ER$6*'09C'!$G9</f>
        <v>0</v>
      </c>
      <c r="EV9" s="51"/>
      <c r="EW9" s="51"/>
      <c r="EX9" s="51"/>
      <c r="EY9" s="51"/>
    </row>
    <row r="10" spans="1:155" ht="12">
      <c r="A10" s="2">
        <v>41548</v>
      </c>
      <c r="B10" s="2"/>
      <c r="C10" s="51">
        <f t="shared" si="0"/>
        <v>0</v>
      </c>
      <c r="D10" s="51">
        <f t="shared" si="1"/>
        <v>0</v>
      </c>
      <c r="E10" s="51">
        <f t="shared" si="2"/>
        <v>0</v>
      </c>
      <c r="F10" s="51">
        <f t="shared" si="3"/>
        <v>0</v>
      </c>
      <c r="G10" s="51">
        <f t="shared" si="4"/>
        <v>0</v>
      </c>
      <c r="I10" s="51">
        <f>J$6*'09C'!$C10</f>
        <v>0</v>
      </c>
      <c r="J10" s="51">
        <f>J$6*'09C'!$D10</f>
        <v>0</v>
      </c>
      <c r="K10" s="51">
        <f t="shared" si="5"/>
        <v>0</v>
      </c>
      <c r="L10" s="51">
        <f>J$6*'09C'!$F10</f>
        <v>0</v>
      </c>
      <c r="M10" s="51">
        <f>J$6*'09C'!$G10</f>
        <v>0</v>
      </c>
      <c r="N10" s="51"/>
      <c r="O10" s="51">
        <f>P$6*'09C'!$C10</f>
        <v>0</v>
      </c>
      <c r="P10" s="51">
        <f>P$6*'09C'!$D10</f>
        <v>0</v>
      </c>
      <c r="Q10" s="51">
        <f t="shared" si="6"/>
        <v>0</v>
      </c>
      <c r="R10" s="51">
        <f>P$6*'09C'!$F10</f>
        <v>0</v>
      </c>
      <c r="S10" s="51">
        <f>P$6*'09C'!$G10</f>
        <v>0</v>
      </c>
      <c r="T10" s="51"/>
      <c r="U10" s="51">
        <f>V$6*'09C'!$C10</f>
        <v>0</v>
      </c>
      <c r="V10" s="51">
        <f>V$6*'09C'!$D10</f>
        <v>0</v>
      </c>
      <c r="W10" s="51">
        <f t="shared" si="7"/>
        <v>0</v>
      </c>
      <c r="X10" s="51">
        <f>V$6*'09C'!$F10</f>
        <v>0</v>
      </c>
      <c r="Y10" s="51">
        <f>V$6*'09C'!$G10</f>
        <v>0</v>
      </c>
      <c r="Z10" s="51"/>
      <c r="AA10" s="51">
        <f>AB$6*'09C'!$C10</f>
        <v>0</v>
      </c>
      <c r="AB10" s="51">
        <f>AB$6*'09C'!$D10</f>
        <v>0</v>
      </c>
      <c r="AC10" s="51">
        <f t="shared" si="8"/>
        <v>0</v>
      </c>
      <c r="AD10" s="51">
        <f>AB$6*'09C'!$F10</f>
        <v>0</v>
      </c>
      <c r="AE10" s="51">
        <f>AB$6*'09C'!$G10</f>
        <v>0</v>
      </c>
      <c r="AF10" s="51"/>
      <c r="AG10" s="51">
        <f>AH$6*'09C'!$C10</f>
        <v>0</v>
      </c>
      <c r="AH10" s="51">
        <f>AH$6*'09C'!$D10</f>
        <v>0</v>
      </c>
      <c r="AI10" s="51">
        <f t="shared" si="9"/>
        <v>0</v>
      </c>
      <c r="AJ10" s="51">
        <f>AH$6*'09C'!$F10</f>
        <v>0</v>
      </c>
      <c r="AK10" s="51">
        <f>AH$6*'09C'!$G10</f>
        <v>0</v>
      </c>
      <c r="AL10" s="51"/>
      <c r="AM10" s="51">
        <f>AN$6*'09C'!$C10</f>
        <v>0</v>
      </c>
      <c r="AN10" s="51">
        <f>AN$6*'09C'!$D10</f>
        <v>0</v>
      </c>
      <c r="AO10" s="51">
        <f t="shared" si="10"/>
        <v>0</v>
      </c>
      <c r="AP10" s="51">
        <f>AN$6*'09C'!$F10</f>
        <v>0</v>
      </c>
      <c r="AQ10" s="51">
        <f>AN$6*'09C'!$G10</f>
        <v>0</v>
      </c>
      <c r="AR10" s="51"/>
      <c r="AS10" s="51">
        <f>AT$6*'09C'!$C10</f>
        <v>0</v>
      </c>
      <c r="AT10" s="51">
        <f>AT$6*'09C'!$D10</f>
        <v>0</v>
      </c>
      <c r="AU10" s="51">
        <f t="shared" si="11"/>
        <v>0</v>
      </c>
      <c r="AV10" s="51">
        <f>AT$6*'09C'!$F10</f>
        <v>0</v>
      </c>
      <c r="AW10" s="51">
        <f>AT$6*'09C'!$G10</f>
        <v>0</v>
      </c>
      <c r="AX10" s="51"/>
      <c r="AY10" s="51">
        <f>AZ$6*'09C'!$C10</f>
        <v>0</v>
      </c>
      <c r="AZ10" s="51">
        <f>AZ$6*'09C'!$D10</f>
        <v>0</v>
      </c>
      <c r="BA10" s="51">
        <f t="shared" si="12"/>
        <v>0</v>
      </c>
      <c r="BB10" s="51">
        <f>AZ$6*'09C'!$F10</f>
        <v>0</v>
      </c>
      <c r="BC10" s="51">
        <f>AZ$6*'09C'!$G10</f>
        <v>0</v>
      </c>
      <c r="BD10" s="51"/>
      <c r="BE10" s="51">
        <f>BF$6*'09C'!$C10</f>
        <v>0</v>
      </c>
      <c r="BF10" s="51">
        <f>BF$6*'09C'!$D10</f>
        <v>0</v>
      </c>
      <c r="BG10" s="51">
        <f t="shared" si="13"/>
        <v>0</v>
      </c>
      <c r="BH10" s="51">
        <f>BF$6*'09C'!$F10</f>
        <v>0</v>
      </c>
      <c r="BI10" s="51">
        <f>BF$6*'09C'!$G10</f>
        <v>0</v>
      </c>
      <c r="BJ10" s="51"/>
      <c r="BK10" s="51">
        <f>BL$6*'09C'!$C10</f>
        <v>0</v>
      </c>
      <c r="BL10" s="51">
        <f>BL$6*'09C'!$D10</f>
        <v>0</v>
      </c>
      <c r="BM10" s="51">
        <f t="shared" si="14"/>
        <v>0</v>
      </c>
      <c r="BN10" s="51">
        <f>BL$6*'09C'!$F10</f>
        <v>0</v>
      </c>
      <c r="BO10" s="51">
        <f>BL$6*'09C'!$G10</f>
        <v>0</v>
      </c>
      <c r="BP10" s="51"/>
      <c r="BQ10" s="51">
        <f>BR$6*'09C'!$C10</f>
        <v>0</v>
      </c>
      <c r="BR10" s="51">
        <f>BR$6*'09C'!$D10</f>
        <v>0</v>
      </c>
      <c r="BS10" s="51">
        <f t="shared" si="15"/>
        <v>0</v>
      </c>
      <c r="BT10" s="51">
        <f>BR$6*'09C'!$F10</f>
        <v>0</v>
      </c>
      <c r="BU10" s="51">
        <f>BR$6*'09C'!$G10</f>
        <v>0</v>
      </c>
      <c r="BV10" s="51"/>
      <c r="BW10" s="51">
        <f>BX$6*'09C'!$C10</f>
        <v>0</v>
      </c>
      <c r="BX10" s="51">
        <f>BX$6*'09C'!$D10</f>
        <v>0</v>
      </c>
      <c r="BY10" s="51">
        <f t="shared" si="16"/>
        <v>0</v>
      </c>
      <c r="BZ10" s="51">
        <f>BX$6*'09C'!$F10</f>
        <v>0</v>
      </c>
      <c r="CA10" s="51">
        <f>BX$6*'09C'!$G10</f>
        <v>0</v>
      </c>
      <c r="CB10" s="51"/>
      <c r="CC10" s="51">
        <f>CD$6*'09C'!$C10</f>
        <v>0</v>
      </c>
      <c r="CD10" s="51">
        <f>CD$6*'09C'!$D10</f>
        <v>0</v>
      </c>
      <c r="CE10" s="51">
        <f t="shared" si="17"/>
        <v>0</v>
      </c>
      <c r="CF10" s="51">
        <f>CD$6*'09C'!$F10</f>
        <v>0</v>
      </c>
      <c r="CG10" s="51">
        <f>CD$6*'09C'!$G10</f>
        <v>0</v>
      </c>
      <c r="CH10" s="51"/>
      <c r="CI10" s="51">
        <f>CJ$6*'09C'!$C10</f>
        <v>0</v>
      </c>
      <c r="CJ10" s="51">
        <f>CJ$6*'09C'!$D10</f>
        <v>0</v>
      </c>
      <c r="CK10" s="51">
        <f t="shared" si="18"/>
        <v>0</v>
      </c>
      <c r="CL10" s="51">
        <f>CJ$6*'09C'!$F10</f>
        <v>0</v>
      </c>
      <c r="CM10" s="51">
        <f>CJ$6*'09C'!$G10</f>
        <v>0</v>
      </c>
      <c r="CN10" s="51"/>
      <c r="CO10" s="51">
        <f>CP$6*'09C'!$C10</f>
        <v>0</v>
      </c>
      <c r="CP10" s="51">
        <f>CP$6*'09C'!$D10</f>
        <v>0</v>
      </c>
      <c r="CQ10" s="51">
        <f t="shared" si="19"/>
        <v>0</v>
      </c>
      <c r="CR10" s="51">
        <f>CP$6*'09C'!$F10</f>
        <v>0</v>
      </c>
      <c r="CS10" s="51">
        <f>CP$6*'09C'!$G10</f>
        <v>0</v>
      </c>
      <c r="CT10" s="51"/>
      <c r="CU10" s="51">
        <f>CV$6*'09C'!$C10</f>
        <v>0</v>
      </c>
      <c r="CV10" s="51">
        <f>CV$6*'09C'!$D10</f>
        <v>0</v>
      </c>
      <c r="CW10" s="51">
        <f t="shared" si="20"/>
        <v>0</v>
      </c>
      <c r="CX10" s="51">
        <f>CV$6*'09C'!$F10</f>
        <v>0</v>
      </c>
      <c r="CY10" s="51">
        <f>CV$6*'09C'!$G10</f>
        <v>0</v>
      </c>
      <c r="CZ10" s="51"/>
      <c r="DA10" s="51">
        <f>DB$6*'09C'!$C10</f>
        <v>0</v>
      </c>
      <c r="DB10" s="51">
        <f>DB$6*'09C'!$D10</f>
        <v>0</v>
      </c>
      <c r="DC10" s="51">
        <f t="shared" si="21"/>
        <v>0</v>
      </c>
      <c r="DD10" s="51">
        <f>DB$6*'09C'!$F10</f>
        <v>0</v>
      </c>
      <c r="DE10" s="51">
        <f>DB$6*'09C'!$G10</f>
        <v>0</v>
      </c>
      <c r="DF10" s="51"/>
      <c r="DG10" s="51">
        <f>DH$6*'09C'!$C10</f>
        <v>0</v>
      </c>
      <c r="DH10" s="51">
        <f>DH$6*'09C'!$D10</f>
        <v>0</v>
      </c>
      <c r="DI10" s="51">
        <f t="shared" si="22"/>
        <v>0</v>
      </c>
      <c r="DJ10" s="51">
        <f>DH$6*'09C'!$F10</f>
        <v>0</v>
      </c>
      <c r="DK10" s="51">
        <f>DH$6*'09C'!$G10</f>
        <v>0</v>
      </c>
      <c r="DL10" s="51"/>
      <c r="DM10" s="51">
        <f>DN$6*'09C'!$C10</f>
        <v>0</v>
      </c>
      <c r="DN10" s="51">
        <f>DN$6*'09C'!$D10</f>
        <v>0</v>
      </c>
      <c r="DO10" s="51">
        <f t="shared" si="23"/>
        <v>0</v>
      </c>
      <c r="DP10" s="51">
        <f>DN$6*'09C'!$F10</f>
        <v>0</v>
      </c>
      <c r="DQ10" s="51">
        <f>DN$6*'09C'!$G10</f>
        <v>0</v>
      </c>
      <c r="DR10" s="51"/>
      <c r="DS10" s="51">
        <f>DT$6*'09C'!$C10</f>
        <v>0</v>
      </c>
      <c r="DT10" s="51">
        <f>DT$6*'09C'!$D10</f>
        <v>0</v>
      </c>
      <c r="DU10" s="51">
        <f t="shared" si="24"/>
        <v>0</v>
      </c>
      <c r="DV10" s="51">
        <f>DT$6*'09C'!$F10</f>
        <v>0</v>
      </c>
      <c r="DW10" s="51">
        <f>DT$6*'09C'!$G10</f>
        <v>0</v>
      </c>
      <c r="DX10" s="51"/>
      <c r="DY10" s="51">
        <f>DZ$6*'09C'!$C10</f>
        <v>0</v>
      </c>
      <c r="DZ10" s="51">
        <f>DZ$6*'09C'!$D10</f>
        <v>0</v>
      </c>
      <c r="EA10" s="51">
        <f t="shared" si="25"/>
        <v>0</v>
      </c>
      <c r="EB10" s="51">
        <f>DZ$6*'09C'!$F10</f>
        <v>0</v>
      </c>
      <c r="EC10" s="51">
        <f>DZ$6*'09C'!$G10</f>
        <v>0</v>
      </c>
      <c r="ED10" s="51"/>
      <c r="EE10" s="51">
        <f>EF$6*'09C'!$C10</f>
        <v>0</v>
      </c>
      <c r="EF10" s="51">
        <f>EF$6*'09C'!$D10</f>
        <v>0</v>
      </c>
      <c r="EG10" s="51">
        <f t="shared" si="26"/>
        <v>0</v>
      </c>
      <c r="EH10" s="51">
        <f>EF$6*'09C'!$F10</f>
        <v>0</v>
      </c>
      <c r="EI10" s="51">
        <f>EF$6*'09C'!$G10</f>
        <v>0</v>
      </c>
      <c r="EJ10" s="51"/>
      <c r="EK10" s="51">
        <f>EL$6*'09C'!$C10</f>
        <v>0</v>
      </c>
      <c r="EL10" s="51">
        <f>EL$6*'09C'!$D10</f>
        <v>0</v>
      </c>
      <c r="EM10" s="51">
        <f t="shared" si="27"/>
        <v>0</v>
      </c>
      <c r="EN10" s="51">
        <f>EL$6*'09C'!$F10</f>
        <v>0</v>
      </c>
      <c r="EO10" s="51">
        <f>EL$6*'09C'!$G10</f>
        <v>0</v>
      </c>
      <c r="EP10" s="51"/>
      <c r="EQ10" s="51">
        <f>ER$6*'09C'!$C10</f>
        <v>0</v>
      </c>
      <c r="ER10" s="51">
        <f>ER$6*'09C'!$D10</f>
        <v>0</v>
      </c>
      <c r="ES10" s="51">
        <f t="shared" si="28"/>
        <v>0</v>
      </c>
      <c r="ET10" s="51">
        <f>ER$6*'09C'!$F10</f>
        <v>0</v>
      </c>
      <c r="EU10" s="51">
        <f>ER$6*'09C'!$G10</f>
        <v>0</v>
      </c>
      <c r="EV10" s="51"/>
      <c r="EW10" s="51"/>
      <c r="EX10" s="51"/>
      <c r="EY10" s="51"/>
    </row>
    <row r="11" spans="1:155" ht="12">
      <c r="A11" s="2">
        <v>41730</v>
      </c>
      <c r="B11" s="2"/>
      <c r="C11" s="51">
        <f t="shared" si="0"/>
        <v>0</v>
      </c>
      <c r="D11" s="51">
        <f t="shared" si="1"/>
        <v>0</v>
      </c>
      <c r="E11" s="51">
        <f t="shared" si="2"/>
        <v>0</v>
      </c>
      <c r="F11" s="51">
        <f t="shared" si="3"/>
        <v>0</v>
      </c>
      <c r="G11" s="51">
        <f t="shared" si="4"/>
        <v>0</v>
      </c>
      <c r="I11" s="51">
        <f>J$6*'09C'!$C11</f>
        <v>0</v>
      </c>
      <c r="J11" s="51">
        <f>J$6*'09C'!$D11</f>
        <v>0</v>
      </c>
      <c r="K11" s="51">
        <f t="shared" si="5"/>
        <v>0</v>
      </c>
      <c r="L11" s="51">
        <f>J$6*'09C'!$F11</f>
        <v>0</v>
      </c>
      <c r="M11" s="51">
        <f>J$6*'09C'!$G11</f>
        <v>0</v>
      </c>
      <c r="N11" s="51"/>
      <c r="O11" s="51">
        <f>P$6*'09C'!$C11</f>
        <v>0</v>
      </c>
      <c r="P11" s="51">
        <f>P$6*'09C'!$D11</f>
        <v>0</v>
      </c>
      <c r="Q11" s="51">
        <f t="shared" si="6"/>
        <v>0</v>
      </c>
      <c r="R11" s="51">
        <f>P$6*'09C'!$F11</f>
        <v>0</v>
      </c>
      <c r="S11" s="51">
        <f>P$6*'09C'!$G11</f>
        <v>0</v>
      </c>
      <c r="T11" s="51"/>
      <c r="U11" s="51">
        <f>V$6*'09C'!$C11</f>
        <v>0</v>
      </c>
      <c r="V11" s="51">
        <f>V$6*'09C'!$D11</f>
        <v>0</v>
      </c>
      <c r="W11" s="51">
        <f t="shared" si="7"/>
        <v>0</v>
      </c>
      <c r="X11" s="51">
        <f>V$6*'09C'!$F11</f>
        <v>0</v>
      </c>
      <c r="Y11" s="51">
        <f>V$6*'09C'!$G11</f>
        <v>0</v>
      </c>
      <c r="Z11" s="51"/>
      <c r="AA11" s="51">
        <f>AB$6*'09C'!$C11</f>
        <v>0</v>
      </c>
      <c r="AB11" s="51">
        <f>AB$6*'09C'!$D11</f>
        <v>0</v>
      </c>
      <c r="AC11" s="51">
        <f t="shared" si="8"/>
        <v>0</v>
      </c>
      <c r="AD11" s="51">
        <f>AB$6*'09C'!$F11</f>
        <v>0</v>
      </c>
      <c r="AE11" s="51">
        <f>AB$6*'09C'!$G11</f>
        <v>0</v>
      </c>
      <c r="AF11" s="51"/>
      <c r="AG11" s="51">
        <f>AH$6*'09C'!$C11</f>
        <v>0</v>
      </c>
      <c r="AH11" s="51">
        <f>AH$6*'09C'!$D11</f>
        <v>0</v>
      </c>
      <c r="AI11" s="51">
        <f t="shared" si="9"/>
        <v>0</v>
      </c>
      <c r="AJ11" s="51">
        <f>AH$6*'09C'!$F11</f>
        <v>0</v>
      </c>
      <c r="AK11" s="51">
        <f>AH$6*'09C'!$G11</f>
        <v>0</v>
      </c>
      <c r="AL11" s="51"/>
      <c r="AM11" s="51">
        <f>AN$6*'09C'!$C11</f>
        <v>0</v>
      </c>
      <c r="AN11" s="51">
        <f>AN$6*'09C'!$D11</f>
        <v>0</v>
      </c>
      <c r="AO11" s="51">
        <f t="shared" si="10"/>
        <v>0</v>
      </c>
      <c r="AP11" s="51">
        <f>AN$6*'09C'!$F11</f>
        <v>0</v>
      </c>
      <c r="AQ11" s="51">
        <f>AN$6*'09C'!$G11</f>
        <v>0</v>
      </c>
      <c r="AR11" s="51"/>
      <c r="AS11" s="51">
        <f>AT$6*'09C'!$C11</f>
        <v>0</v>
      </c>
      <c r="AT11" s="51">
        <f>AT$6*'09C'!$D11</f>
        <v>0</v>
      </c>
      <c r="AU11" s="51">
        <f t="shared" si="11"/>
        <v>0</v>
      </c>
      <c r="AV11" s="51">
        <f>AT$6*'09C'!$F11</f>
        <v>0</v>
      </c>
      <c r="AW11" s="51">
        <f>AT$6*'09C'!$G11</f>
        <v>0</v>
      </c>
      <c r="AX11" s="51"/>
      <c r="AY11" s="51">
        <f>AZ$6*'09C'!$C11</f>
        <v>0</v>
      </c>
      <c r="AZ11" s="51">
        <f>AZ$6*'09C'!$D11</f>
        <v>0</v>
      </c>
      <c r="BA11" s="51">
        <f t="shared" si="12"/>
        <v>0</v>
      </c>
      <c r="BB11" s="51">
        <f>AZ$6*'09C'!$F11</f>
        <v>0</v>
      </c>
      <c r="BC11" s="51">
        <f>AZ$6*'09C'!$G11</f>
        <v>0</v>
      </c>
      <c r="BD11" s="51"/>
      <c r="BE11" s="51">
        <f>BF$6*'09C'!$C11</f>
        <v>0</v>
      </c>
      <c r="BF11" s="51">
        <f>BF$6*'09C'!$D11</f>
        <v>0</v>
      </c>
      <c r="BG11" s="51">
        <f t="shared" si="13"/>
        <v>0</v>
      </c>
      <c r="BH11" s="51">
        <f>BF$6*'09C'!$F11</f>
        <v>0</v>
      </c>
      <c r="BI11" s="51">
        <f>BF$6*'09C'!$G11</f>
        <v>0</v>
      </c>
      <c r="BJ11" s="51"/>
      <c r="BK11" s="51">
        <f>BL$6*'09C'!$C11</f>
        <v>0</v>
      </c>
      <c r="BL11" s="51">
        <f>BL$6*'09C'!$D11</f>
        <v>0</v>
      </c>
      <c r="BM11" s="51">
        <f t="shared" si="14"/>
        <v>0</v>
      </c>
      <c r="BN11" s="51">
        <f>BL$6*'09C'!$F11</f>
        <v>0</v>
      </c>
      <c r="BO11" s="51">
        <f>BL$6*'09C'!$G11</f>
        <v>0</v>
      </c>
      <c r="BP11" s="51"/>
      <c r="BQ11" s="51">
        <f>BR$6*'09C'!$C11</f>
        <v>0</v>
      </c>
      <c r="BR11" s="51">
        <f>BR$6*'09C'!$D11</f>
        <v>0</v>
      </c>
      <c r="BS11" s="51">
        <f t="shared" si="15"/>
        <v>0</v>
      </c>
      <c r="BT11" s="51">
        <f>BR$6*'09C'!$F11</f>
        <v>0</v>
      </c>
      <c r="BU11" s="51">
        <f>BR$6*'09C'!$G11</f>
        <v>0</v>
      </c>
      <c r="BV11" s="51"/>
      <c r="BW11" s="51">
        <f>BX$6*'09C'!$C11</f>
        <v>0</v>
      </c>
      <c r="BX11" s="51">
        <f>BX$6*'09C'!$D11</f>
        <v>0</v>
      </c>
      <c r="BY11" s="51">
        <f t="shared" si="16"/>
        <v>0</v>
      </c>
      <c r="BZ11" s="51">
        <f>BX$6*'09C'!$F11</f>
        <v>0</v>
      </c>
      <c r="CA11" s="51">
        <f>BX$6*'09C'!$G11</f>
        <v>0</v>
      </c>
      <c r="CB11" s="51"/>
      <c r="CC11" s="51">
        <f>CD$6*'09C'!$C11</f>
        <v>0</v>
      </c>
      <c r="CD11" s="51">
        <f>CD$6*'09C'!$D11</f>
        <v>0</v>
      </c>
      <c r="CE11" s="51">
        <f t="shared" si="17"/>
        <v>0</v>
      </c>
      <c r="CF11" s="51">
        <f>CD$6*'09C'!$F11</f>
        <v>0</v>
      </c>
      <c r="CG11" s="51">
        <f>CD$6*'09C'!$G11</f>
        <v>0</v>
      </c>
      <c r="CH11" s="51"/>
      <c r="CI11" s="51">
        <f>CJ$6*'09C'!$C11</f>
        <v>0</v>
      </c>
      <c r="CJ11" s="51">
        <f>CJ$6*'09C'!$D11</f>
        <v>0</v>
      </c>
      <c r="CK11" s="51">
        <f t="shared" si="18"/>
        <v>0</v>
      </c>
      <c r="CL11" s="51">
        <f>CJ$6*'09C'!$F11</f>
        <v>0</v>
      </c>
      <c r="CM11" s="51">
        <f>CJ$6*'09C'!$G11</f>
        <v>0</v>
      </c>
      <c r="CN11" s="51"/>
      <c r="CO11" s="51">
        <f>CP$6*'09C'!$C11</f>
        <v>0</v>
      </c>
      <c r="CP11" s="51">
        <f>CP$6*'09C'!$D11</f>
        <v>0</v>
      </c>
      <c r="CQ11" s="51">
        <f t="shared" si="19"/>
        <v>0</v>
      </c>
      <c r="CR11" s="51">
        <f>CP$6*'09C'!$F11</f>
        <v>0</v>
      </c>
      <c r="CS11" s="51">
        <f>CP$6*'09C'!$G11</f>
        <v>0</v>
      </c>
      <c r="CT11" s="51"/>
      <c r="CU11" s="51">
        <f>CV$6*'09C'!$C11</f>
        <v>0</v>
      </c>
      <c r="CV11" s="51">
        <f>CV$6*'09C'!$D11</f>
        <v>0</v>
      </c>
      <c r="CW11" s="51">
        <f t="shared" si="20"/>
        <v>0</v>
      </c>
      <c r="CX11" s="51">
        <f>CV$6*'09C'!$F11</f>
        <v>0</v>
      </c>
      <c r="CY11" s="51">
        <f>CV$6*'09C'!$G11</f>
        <v>0</v>
      </c>
      <c r="CZ11" s="51"/>
      <c r="DA11" s="51">
        <f>DB$6*'09C'!$C11</f>
        <v>0</v>
      </c>
      <c r="DB11" s="51">
        <f>DB$6*'09C'!$D11</f>
        <v>0</v>
      </c>
      <c r="DC11" s="51">
        <f t="shared" si="21"/>
        <v>0</v>
      </c>
      <c r="DD11" s="51">
        <f>DB$6*'09C'!$F11</f>
        <v>0</v>
      </c>
      <c r="DE11" s="51">
        <f>DB$6*'09C'!$G11</f>
        <v>0</v>
      </c>
      <c r="DF11" s="51"/>
      <c r="DG11" s="51">
        <f>DH$6*'09C'!$C11</f>
        <v>0</v>
      </c>
      <c r="DH11" s="51">
        <f>DH$6*'09C'!$D11</f>
        <v>0</v>
      </c>
      <c r="DI11" s="51">
        <f t="shared" si="22"/>
        <v>0</v>
      </c>
      <c r="DJ11" s="51">
        <f>DH$6*'09C'!$F11</f>
        <v>0</v>
      </c>
      <c r="DK11" s="51">
        <f>DH$6*'09C'!$G11</f>
        <v>0</v>
      </c>
      <c r="DL11" s="51"/>
      <c r="DM11" s="51">
        <f>DN$6*'09C'!$C11</f>
        <v>0</v>
      </c>
      <c r="DN11" s="51">
        <f>DN$6*'09C'!$D11</f>
        <v>0</v>
      </c>
      <c r="DO11" s="51">
        <f t="shared" si="23"/>
        <v>0</v>
      </c>
      <c r="DP11" s="51">
        <f>DN$6*'09C'!$F11</f>
        <v>0</v>
      </c>
      <c r="DQ11" s="51">
        <f>DN$6*'09C'!$G11</f>
        <v>0</v>
      </c>
      <c r="DR11" s="51"/>
      <c r="DS11" s="51">
        <f>DT$6*'09C'!$C11</f>
        <v>0</v>
      </c>
      <c r="DT11" s="51">
        <f>DT$6*'09C'!$D11</f>
        <v>0</v>
      </c>
      <c r="DU11" s="51">
        <f t="shared" si="24"/>
        <v>0</v>
      </c>
      <c r="DV11" s="51">
        <f>DT$6*'09C'!$F11</f>
        <v>0</v>
      </c>
      <c r="DW11" s="51">
        <f>DT$6*'09C'!$G11</f>
        <v>0</v>
      </c>
      <c r="DX11" s="51"/>
      <c r="DY11" s="51">
        <f>DZ$6*'09C'!$C11</f>
        <v>0</v>
      </c>
      <c r="DZ11" s="51">
        <f>DZ$6*'09C'!$D11</f>
        <v>0</v>
      </c>
      <c r="EA11" s="51">
        <f t="shared" si="25"/>
        <v>0</v>
      </c>
      <c r="EB11" s="51">
        <f>DZ$6*'09C'!$F11</f>
        <v>0</v>
      </c>
      <c r="EC11" s="51">
        <f>DZ$6*'09C'!$G11</f>
        <v>0</v>
      </c>
      <c r="ED11" s="51"/>
      <c r="EE11" s="51">
        <f>EF$6*'09C'!$C11</f>
        <v>0</v>
      </c>
      <c r="EF11" s="51">
        <f>EF$6*'09C'!$D11</f>
        <v>0</v>
      </c>
      <c r="EG11" s="51">
        <f t="shared" si="26"/>
        <v>0</v>
      </c>
      <c r="EH11" s="51">
        <f>EF$6*'09C'!$F11</f>
        <v>0</v>
      </c>
      <c r="EI11" s="51">
        <f>EF$6*'09C'!$G11</f>
        <v>0</v>
      </c>
      <c r="EJ11" s="51"/>
      <c r="EK11" s="51">
        <f>EL$6*'09C'!$C11</f>
        <v>0</v>
      </c>
      <c r="EL11" s="51">
        <f>EL$6*'09C'!$D11</f>
        <v>0</v>
      </c>
      <c r="EM11" s="51">
        <f t="shared" si="27"/>
        <v>0</v>
      </c>
      <c r="EN11" s="51">
        <f>EL$6*'09C'!$F11</f>
        <v>0</v>
      </c>
      <c r="EO11" s="51">
        <f>EL$6*'09C'!$G11</f>
        <v>0</v>
      </c>
      <c r="EP11" s="51"/>
      <c r="EQ11" s="51">
        <f>ER$6*'09C'!$C11</f>
        <v>0</v>
      </c>
      <c r="ER11" s="51">
        <f>ER$6*'09C'!$D11</f>
        <v>0</v>
      </c>
      <c r="ES11" s="51">
        <f t="shared" si="28"/>
        <v>0</v>
      </c>
      <c r="ET11" s="51">
        <f>ER$6*'09C'!$F11</f>
        <v>0</v>
      </c>
      <c r="EU11" s="51">
        <f>ER$6*'09C'!$G11</f>
        <v>0</v>
      </c>
      <c r="EV11" s="51"/>
      <c r="EW11" s="51"/>
      <c r="EX11" s="51"/>
      <c r="EY11" s="51"/>
    </row>
    <row r="12" spans="1:155" ht="12">
      <c r="A12" s="2">
        <v>41913</v>
      </c>
      <c r="B12" s="2"/>
      <c r="C12" s="51">
        <f t="shared" si="0"/>
        <v>0</v>
      </c>
      <c r="D12" s="51">
        <f t="shared" si="1"/>
        <v>0</v>
      </c>
      <c r="E12" s="51">
        <f t="shared" si="2"/>
        <v>0</v>
      </c>
      <c r="F12" s="51">
        <f t="shared" si="3"/>
        <v>0</v>
      </c>
      <c r="G12" s="51">
        <f t="shared" si="4"/>
        <v>0</v>
      </c>
      <c r="I12" s="51">
        <f>J$6*'09C'!$C12</f>
        <v>0</v>
      </c>
      <c r="J12" s="51">
        <f>J$6*'09C'!$D12</f>
        <v>0</v>
      </c>
      <c r="K12" s="51">
        <f t="shared" si="5"/>
        <v>0</v>
      </c>
      <c r="L12" s="51">
        <f>J$6*'09C'!$F12</f>
        <v>0</v>
      </c>
      <c r="M12" s="51">
        <f>J$6*'09C'!$G12</f>
        <v>0</v>
      </c>
      <c r="N12" s="51"/>
      <c r="O12" s="51">
        <f>P$6*'09C'!$C12</f>
        <v>0</v>
      </c>
      <c r="P12" s="51">
        <f>P$6*'09C'!$D12</f>
        <v>0</v>
      </c>
      <c r="Q12" s="51">
        <f t="shared" si="6"/>
        <v>0</v>
      </c>
      <c r="R12" s="51">
        <f>P$6*'09C'!$F12</f>
        <v>0</v>
      </c>
      <c r="S12" s="51">
        <f>P$6*'09C'!$G12</f>
        <v>0</v>
      </c>
      <c r="T12" s="51"/>
      <c r="U12" s="51">
        <f>V$6*'09C'!$C12</f>
        <v>0</v>
      </c>
      <c r="V12" s="51">
        <f>V$6*'09C'!$D12</f>
        <v>0</v>
      </c>
      <c r="W12" s="51">
        <f t="shared" si="7"/>
        <v>0</v>
      </c>
      <c r="X12" s="51">
        <f>V$6*'09C'!$F12</f>
        <v>0</v>
      </c>
      <c r="Y12" s="51">
        <f>V$6*'09C'!$G12</f>
        <v>0</v>
      </c>
      <c r="Z12" s="51"/>
      <c r="AA12" s="51">
        <f>AB$6*'09C'!$C12</f>
        <v>0</v>
      </c>
      <c r="AB12" s="51">
        <f>AB$6*'09C'!$D12</f>
        <v>0</v>
      </c>
      <c r="AC12" s="51">
        <f t="shared" si="8"/>
        <v>0</v>
      </c>
      <c r="AD12" s="51">
        <f>AB$6*'09C'!$F12</f>
        <v>0</v>
      </c>
      <c r="AE12" s="51">
        <f>AB$6*'09C'!$G12</f>
        <v>0</v>
      </c>
      <c r="AF12" s="51"/>
      <c r="AG12" s="51">
        <f>AH$6*'09C'!$C12</f>
        <v>0</v>
      </c>
      <c r="AH12" s="51">
        <f>AH$6*'09C'!$D12</f>
        <v>0</v>
      </c>
      <c r="AI12" s="51">
        <f t="shared" si="9"/>
        <v>0</v>
      </c>
      <c r="AJ12" s="51">
        <f>AH$6*'09C'!$F12</f>
        <v>0</v>
      </c>
      <c r="AK12" s="51">
        <f>AH$6*'09C'!$G12</f>
        <v>0</v>
      </c>
      <c r="AL12" s="51"/>
      <c r="AM12" s="51">
        <f>AN$6*'09C'!$C12</f>
        <v>0</v>
      </c>
      <c r="AN12" s="51">
        <f>AN$6*'09C'!$D12</f>
        <v>0</v>
      </c>
      <c r="AO12" s="51">
        <f t="shared" si="10"/>
        <v>0</v>
      </c>
      <c r="AP12" s="51">
        <f>AN$6*'09C'!$F12</f>
        <v>0</v>
      </c>
      <c r="AQ12" s="51">
        <f>AN$6*'09C'!$G12</f>
        <v>0</v>
      </c>
      <c r="AR12" s="51"/>
      <c r="AS12" s="51">
        <f>AT$6*'09C'!$C12</f>
        <v>0</v>
      </c>
      <c r="AT12" s="51">
        <f>AT$6*'09C'!$D12</f>
        <v>0</v>
      </c>
      <c r="AU12" s="51">
        <f t="shared" si="11"/>
        <v>0</v>
      </c>
      <c r="AV12" s="51">
        <f>AT$6*'09C'!$F12</f>
        <v>0</v>
      </c>
      <c r="AW12" s="51">
        <f>AT$6*'09C'!$G12</f>
        <v>0</v>
      </c>
      <c r="AX12" s="51"/>
      <c r="AY12" s="51">
        <f>AZ$6*'09C'!$C12</f>
        <v>0</v>
      </c>
      <c r="AZ12" s="51">
        <f>AZ$6*'09C'!$D12</f>
        <v>0</v>
      </c>
      <c r="BA12" s="51">
        <f t="shared" si="12"/>
        <v>0</v>
      </c>
      <c r="BB12" s="51">
        <f>AZ$6*'09C'!$F12</f>
        <v>0</v>
      </c>
      <c r="BC12" s="51">
        <f>AZ$6*'09C'!$G12</f>
        <v>0</v>
      </c>
      <c r="BD12" s="51"/>
      <c r="BE12" s="51">
        <f>BF$6*'09C'!$C12</f>
        <v>0</v>
      </c>
      <c r="BF12" s="51">
        <f>BF$6*'09C'!$D12</f>
        <v>0</v>
      </c>
      <c r="BG12" s="51">
        <f t="shared" si="13"/>
        <v>0</v>
      </c>
      <c r="BH12" s="51">
        <f>BF$6*'09C'!$F12</f>
        <v>0</v>
      </c>
      <c r="BI12" s="51">
        <f>BF$6*'09C'!$G12</f>
        <v>0</v>
      </c>
      <c r="BJ12" s="51"/>
      <c r="BK12" s="51">
        <f>BL$6*'09C'!$C12</f>
        <v>0</v>
      </c>
      <c r="BL12" s="51">
        <f>BL$6*'09C'!$D12</f>
        <v>0</v>
      </c>
      <c r="BM12" s="51">
        <f t="shared" si="14"/>
        <v>0</v>
      </c>
      <c r="BN12" s="51">
        <f>BL$6*'09C'!$F12</f>
        <v>0</v>
      </c>
      <c r="BO12" s="51">
        <f>BL$6*'09C'!$G12</f>
        <v>0</v>
      </c>
      <c r="BP12" s="51"/>
      <c r="BQ12" s="51">
        <f>BR$6*'09C'!$C12</f>
        <v>0</v>
      </c>
      <c r="BR12" s="51">
        <f>BR$6*'09C'!$D12</f>
        <v>0</v>
      </c>
      <c r="BS12" s="51">
        <f t="shared" si="15"/>
        <v>0</v>
      </c>
      <c r="BT12" s="51">
        <f>BR$6*'09C'!$F12</f>
        <v>0</v>
      </c>
      <c r="BU12" s="51">
        <f>BR$6*'09C'!$G12</f>
        <v>0</v>
      </c>
      <c r="BV12" s="51"/>
      <c r="BW12" s="51">
        <f>BX$6*'09C'!$C12</f>
        <v>0</v>
      </c>
      <c r="BX12" s="51">
        <f>BX$6*'09C'!$D12</f>
        <v>0</v>
      </c>
      <c r="BY12" s="51">
        <f t="shared" si="16"/>
        <v>0</v>
      </c>
      <c r="BZ12" s="51">
        <f>BX$6*'09C'!$F12</f>
        <v>0</v>
      </c>
      <c r="CA12" s="51">
        <f>BX$6*'09C'!$G12</f>
        <v>0</v>
      </c>
      <c r="CB12" s="51"/>
      <c r="CC12" s="51">
        <f>CD$6*'09C'!$C12</f>
        <v>0</v>
      </c>
      <c r="CD12" s="51">
        <f>CD$6*'09C'!$D12</f>
        <v>0</v>
      </c>
      <c r="CE12" s="51">
        <f t="shared" si="17"/>
        <v>0</v>
      </c>
      <c r="CF12" s="51">
        <f>CD$6*'09C'!$F12</f>
        <v>0</v>
      </c>
      <c r="CG12" s="51">
        <f>CD$6*'09C'!$G12</f>
        <v>0</v>
      </c>
      <c r="CH12" s="51"/>
      <c r="CI12" s="51">
        <f>CJ$6*'09C'!$C12</f>
        <v>0</v>
      </c>
      <c r="CJ12" s="51">
        <f>CJ$6*'09C'!$D12</f>
        <v>0</v>
      </c>
      <c r="CK12" s="51">
        <f t="shared" si="18"/>
        <v>0</v>
      </c>
      <c r="CL12" s="51">
        <f>CJ$6*'09C'!$F12</f>
        <v>0</v>
      </c>
      <c r="CM12" s="51">
        <f>CJ$6*'09C'!$G12</f>
        <v>0</v>
      </c>
      <c r="CN12" s="51"/>
      <c r="CO12" s="51">
        <f>CP$6*'09C'!$C12</f>
        <v>0</v>
      </c>
      <c r="CP12" s="51">
        <f>CP$6*'09C'!$D12</f>
        <v>0</v>
      </c>
      <c r="CQ12" s="51">
        <f t="shared" si="19"/>
        <v>0</v>
      </c>
      <c r="CR12" s="51">
        <f>CP$6*'09C'!$F12</f>
        <v>0</v>
      </c>
      <c r="CS12" s="51">
        <f>CP$6*'09C'!$G12</f>
        <v>0</v>
      </c>
      <c r="CT12" s="51"/>
      <c r="CU12" s="51">
        <f>CV$6*'09C'!$C12</f>
        <v>0</v>
      </c>
      <c r="CV12" s="51">
        <f>CV$6*'09C'!$D12</f>
        <v>0</v>
      </c>
      <c r="CW12" s="51">
        <f t="shared" si="20"/>
        <v>0</v>
      </c>
      <c r="CX12" s="51">
        <f>CV$6*'09C'!$F12</f>
        <v>0</v>
      </c>
      <c r="CY12" s="51">
        <f>CV$6*'09C'!$G12</f>
        <v>0</v>
      </c>
      <c r="CZ12" s="51"/>
      <c r="DA12" s="51">
        <f>DB$6*'09C'!$C12</f>
        <v>0</v>
      </c>
      <c r="DB12" s="51">
        <f>DB$6*'09C'!$D12</f>
        <v>0</v>
      </c>
      <c r="DC12" s="51">
        <f t="shared" si="21"/>
        <v>0</v>
      </c>
      <c r="DD12" s="51">
        <f>DB$6*'09C'!$F12</f>
        <v>0</v>
      </c>
      <c r="DE12" s="51">
        <f>DB$6*'09C'!$G12</f>
        <v>0</v>
      </c>
      <c r="DF12" s="51"/>
      <c r="DG12" s="51">
        <f>DH$6*'09C'!$C12</f>
        <v>0</v>
      </c>
      <c r="DH12" s="51">
        <f>DH$6*'09C'!$D12</f>
        <v>0</v>
      </c>
      <c r="DI12" s="51">
        <f t="shared" si="22"/>
        <v>0</v>
      </c>
      <c r="DJ12" s="51">
        <f>DH$6*'09C'!$F12</f>
        <v>0</v>
      </c>
      <c r="DK12" s="51">
        <f>DH$6*'09C'!$G12</f>
        <v>0</v>
      </c>
      <c r="DL12" s="51"/>
      <c r="DM12" s="51">
        <f>DN$6*'09C'!$C12</f>
        <v>0</v>
      </c>
      <c r="DN12" s="51">
        <f>DN$6*'09C'!$D12</f>
        <v>0</v>
      </c>
      <c r="DO12" s="51">
        <f t="shared" si="23"/>
        <v>0</v>
      </c>
      <c r="DP12" s="51">
        <f>DN$6*'09C'!$F12</f>
        <v>0</v>
      </c>
      <c r="DQ12" s="51">
        <f>DN$6*'09C'!$G12</f>
        <v>0</v>
      </c>
      <c r="DR12" s="51"/>
      <c r="DS12" s="51">
        <f>DT$6*'09C'!$C12</f>
        <v>0</v>
      </c>
      <c r="DT12" s="51">
        <f>DT$6*'09C'!$D12</f>
        <v>0</v>
      </c>
      <c r="DU12" s="51">
        <f t="shared" si="24"/>
        <v>0</v>
      </c>
      <c r="DV12" s="51">
        <f>DT$6*'09C'!$F12</f>
        <v>0</v>
      </c>
      <c r="DW12" s="51">
        <f>DT$6*'09C'!$G12</f>
        <v>0</v>
      </c>
      <c r="DX12" s="51"/>
      <c r="DY12" s="51">
        <f>DZ$6*'09C'!$C12</f>
        <v>0</v>
      </c>
      <c r="DZ12" s="51">
        <f>DZ$6*'09C'!$D12</f>
        <v>0</v>
      </c>
      <c r="EA12" s="51">
        <f t="shared" si="25"/>
        <v>0</v>
      </c>
      <c r="EB12" s="51">
        <f>DZ$6*'09C'!$F12</f>
        <v>0</v>
      </c>
      <c r="EC12" s="51">
        <f>DZ$6*'09C'!$G12</f>
        <v>0</v>
      </c>
      <c r="ED12" s="51"/>
      <c r="EE12" s="51">
        <f>EF$6*'09C'!$C12</f>
        <v>0</v>
      </c>
      <c r="EF12" s="51">
        <f>EF$6*'09C'!$D12</f>
        <v>0</v>
      </c>
      <c r="EG12" s="51">
        <f t="shared" si="26"/>
        <v>0</v>
      </c>
      <c r="EH12" s="51">
        <f>EF$6*'09C'!$F12</f>
        <v>0</v>
      </c>
      <c r="EI12" s="51">
        <f>EF$6*'09C'!$G12</f>
        <v>0</v>
      </c>
      <c r="EJ12" s="51"/>
      <c r="EK12" s="51">
        <f>EL$6*'09C'!$C12</f>
        <v>0</v>
      </c>
      <c r="EL12" s="51">
        <f>EL$6*'09C'!$D12</f>
        <v>0</v>
      </c>
      <c r="EM12" s="51">
        <f t="shared" si="27"/>
        <v>0</v>
      </c>
      <c r="EN12" s="51">
        <f>EL$6*'09C'!$F12</f>
        <v>0</v>
      </c>
      <c r="EO12" s="51">
        <f>EL$6*'09C'!$G12</f>
        <v>0</v>
      </c>
      <c r="EP12" s="51"/>
      <c r="EQ12" s="51">
        <f>ER$6*'09C'!$C12</f>
        <v>0</v>
      </c>
      <c r="ER12" s="51">
        <f>ER$6*'09C'!$D12</f>
        <v>0</v>
      </c>
      <c r="ES12" s="51">
        <f t="shared" si="28"/>
        <v>0</v>
      </c>
      <c r="ET12" s="51">
        <f>ER$6*'09C'!$F12</f>
        <v>0</v>
      </c>
      <c r="EU12" s="51">
        <f>ER$6*'09C'!$G12</f>
        <v>0</v>
      </c>
      <c r="EV12" s="51"/>
      <c r="EW12" s="51"/>
      <c r="EX12" s="51"/>
      <c r="EY12" s="51"/>
    </row>
    <row r="13" spans="1:155" ht="12">
      <c r="A13" s="2">
        <v>42095</v>
      </c>
      <c r="B13" s="2"/>
      <c r="C13" s="51">
        <f t="shared" si="0"/>
        <v>0</v>
      </c>
      <c r="D13" s="51">
        <f t="shared" si="1"/>
        <v>0</v>
      </c>
      <c r="E13" s="51">
        <f t="shared" si="2"/>
        <v>0</v>
      </c>
      <c r="F13" s="51">
        <f t="shared" si="3"/>
        <v>0</v>
      </c>
      <c r="G13" s="51">
        <f t="shared" si="4"/>
        <v>0</v>
      </c>
      <c r="I13" s="51">
        <f>J$6*'09C'!$C13</f>
        <v>0</v>
      </c>
      <c r="J13" s="51">
        <f>J$6*'09C'!$D13</f>
        <v>0</v>
      </c>
      <c r="K13" s="51">
        <f t="shared" si="5"/>
        <v>0</v>
      </c>
      <c r="L13" s="51">
        <f>J$6*'09C'!$F13</f>
        <v>0</v>
      </c>
      <c r="M13" s="51">
        <f>J$6*'09C'!$G13</f>
        <v>0</v>
      </c>
      <c r="N13" s="51"/>
      <c r="O13" s="51">
        <f>P$6*'09C'!$C13</f>
        <v>0</v>
      </c>
      <c r="P13" s="51">
        <f>P$6*'09C'!$D13</f>
        <v>0</v>
      </c>
      <c r="Q13" s="51">
        <f t="shared" si="6"/>
        <v>0</v>
      </c>
      <c r="R13" s="51">
        <f>P$6*'09C'!$F13</f>
        <v>0</v>
      </c>
      <c r="S13" s="51">
        <f>P$6*'09C'!$G13</f>
        <v>0</v>
      </c>
      <c r="T13" s="51"/>
      <c r="U13" s="51">
        <f>V$6*'09C'!$C13</f>
        <v>0</v>
      </c>
      <c r="V13" s="51">
        <f>V$6*'09C'!$D13</f>
        <v>0</v>
      </c>
      <c r="W13" s="51">
        <f t="shared" si="7"/>
        <v>0</v>
      </c>
      <c r="X13" s="51">
        <f>V$6*'09C'!$F13</f>
        <v>0</v>
      </c>
      <c r="Y13" s="51">
        <f>V$6*'09C'!$G13</f>
        <v>0</v>
      </c>
      <c r="Z13" s="51"/>
      <c r="AA13" s="51">
        <f>AB$6*'09C'!$C13</f>
        <v>0</v>
      </c>
      <c r="AB13" s="51">
        <f>AB$6*'09C'!$D13</f>
        <v>0</v>
      </c>
      <c r="AC13" s="51">
        <f t="shared" si="8"/>
        <v>0</v>
      </c>
      <c r="AD13" s="51">
        <f>AB$6*'09C'!$F13</f>
        <v>0</v>
      </c>
      <c r="AE13" s="51">
        <f>AB$6*'09C'!$G13</f>
        <v>0</v>
      </c>
      <c r="AF13" s="51"/>
      <c r="AG13" s="51">
        <f>AH$6*'09C'!$C13</f>
        <v>0</v>
      </c>
      <c r="AH13" s="51">
        <f>AH$6*'09C'!$D13</f>
        <v>0</v>
      </c>
      <c r="AI13" s="51">
        <f t="shared" si="9"/>
        <v>0</v>
      </c>
      <c r="AJ13" s="51">
        <f>AH$6*'09C'!$F13</f>
        <v>0</v>
      </c>
      <c r="AK13" s="51">
        <f>AH$6*'09C'!$G13</f>
        <v>0</v>
      </c>
      <c r="AL13" s="51"/>
      <c r="AM13" s="51">
        <f>AN$6*'09C'!$C13</f>
        <v>0</v>
      </c>
      <c r="AN13" s="51">
        <f>AN$6*'09C'!$D13</f>
        <v>0</v>
      </c>
      <c r="AO13" s="51">
        <f t="shared" si="10"/>
        <v>0</v>
      </c>
      <c r="AP13" s="51">
        <f>AN$6*'09C'!$F13</f>
        <v>0</v>
      </c>
      <c r="AQ13" s="51">
        <f>AN$6*'09C'!$G13</f>
        <v>0</v>
      </c>
      <c r="AR13" s="51"/>
      <c r="AS13" s="51">
        <f>AT$6*'09C'!$C13</f>
        <v>0</v>
      </c>
      <c r="AT13" s="51">
        <f>AT$6*'09C'!$D13</f>
        <v>0</v>
      </c>
      <c r="AU13" s="51">
        <f t="shared" si="11"/>
        <v>0</v>
      </c>
      <c r="AV13" s="51">
        <f>AT$6*'09C'!$F13</f>
        <v>0</v>
      </c>
      <c r="AW13" s="51">
        <f>AT$6*'09C'!$G13</f>
        <v>0</v>
      </c>
      <c r="AX13" s="51"/>
      <c r="AY13" s="51">
        <f>AZ$6*'09C'!$C13</f>
        <v>0</v>
      </c>
      <c r="AZ13" s="51">
        <f>AZ$6*'09C'!$D13</f>
        <v>0</v>
      </c>
      <c r="BA13" s="51">
        <f t="shared" si="12"/>
        <v>0</v>
      </c>
      <c r="BB13" s="51">
        <f>AZ$6*'09C'!$F13</f>
        <v>0</v>
      </c>
      <c r="BC13" s="51">
        <f>AZ$6*'09C'!$G13</f>
        <v>0</v>
      </c>
      <c r="BD13" s="51"/>
      <c r="BE13" s="51">
        <f>BF$6*'09C'!$C13</f>
        <v>0</v>
      </c>
      <c r="BF13" s="51">
        <f>BF$6*'09C'!$D13</f>
        <v>0</v>
      </c>
      <c r="BG13" s="51">
        <f t="shared" si="13"/>
        <v>0</v>
      </c>
      <c r="BH13" s="51">
        <f>BF$6*'09C'!$F13</f>
        <v>0</v>
      </c>
      <c r="BI13" s="51">
        <f>BF$6*'09C'!$G13</f>
        <v>0</v>
      </c>
      <c r="BJ13" s="51"/>
      <c r="BK13" s="51">
        <f>BL$6*'09C'!$C13</f>
        <v>0</v>
      </c>
      <c r="BL13" s="51">
        <f>BL$6*'09C'!$D13</f>
        <v>0</v>
      </c>
      <c r="BM13" s="51">
        <f t="shared" si="14"/>
        <v>0</v>
      </c>
      <c r="BN13" s="51">
        <f>BL$6*'09C'!$F13</f>
        <v>0</v>
      </c>
      <c r="BO13" s="51">
        <f>BL$6*'09C'!$G13</f>
        <v>0</v>
      </c>
      <c r="BP13" s="51"/>
      <c r="BQ13" s="51">
        <f>BR$6*'09C'!$C13</f>
        <v>0</v>
      </c>
      <c r="BR13" s="51">
        <f>BR$6*'09C'!$D13</f>
        <v>0</v>
      </c>
      <c r="BS13" s="51">
        <f t="shared" si="15"/>
        <v>0</v>
      </c>
      <c r="BT13" s="51">
        <f>BR$6*'09C'!$F13</f>
        <v>0</v>
      </c>
      <c r="BU13" s="51">
        <f>BR$6*'09C'!$G13</f>
        <v>0</v>
      </c>
      <c r="BV13" s="51"/>
      <c r="BW13" s="51">
        <f>BX$6*'09C'!$C13</f>
        <v>0</v>
      </c>
      <c r="BX13" s="51">
        <f>BX$6*'09C'!$D13</f>
        <v>0</v>
      </c>
      <c r="BY13" s="51">
        <f t="shared" si="16"/>
        <v>0</v>
      </c>
      <c r="BZ13" s="51">
        <f>BX$6*'09C'!$F13</f>
        <v>0</v>
      </c>
      <c r="CA13" s="51">
        <f>BX$6*'09C'!$G13</f>
        <v>0</v>
      </c>
      <c r="CB13" s="51"/>
      <c r="CC13" s="51">
        <f>CD$6*'09C'!$C13</f>
        <v>0</v>
      </c>
      <c r="CD13" s="51">
        <f>CD$6*'09C'!$D13</f>
        <v>0</v>
      </c>
      <c r="CE13" s="51">
        <f t="shared" si="17"/>
        <v>0</v>
      </c>
      <c r="CF13" s="51">
        <f>CD$6*'09C'!$F13</f>
        <v>0</v>
      </c>
      <c r="CG13" s="51">
        <f>CD$6*'09C'!$G13</f>
        <v>0</v>
      </c>
      <c r="CH13" s="51"/>
      <c r="CI13" s="51">
        <f>CJ$6*'09C'!$C13</f>
        <v>0</v>
      </c>
      <c r="CJ13" s="51">
        <f>CJ$6*'09C'!$D13</f>
        <v>0</v>
      </c>
      <c r="CK13" s="51">
        <f t="shared" si="18"/>
        <v>0</v>
      </c>
      <c r="CL13" s="51">
        <f>CJ$6*'09C'!$F13</f>
        <v>0</v>
      </c>
      <c r="CM13" s="51">
        <f>CJ$6*'09C'!$G13</f>
        <v>0</v>
      </c>
      <c r="CN13" s="51"/>
      <c r="CO13" s="51">
        <f>CP$6*'09C'!$C13</f>
        <v>0</v>
      </c>
      <c r="CP13" s="51">
        <f>CP$6*'09C'!$D13</f>
        <v>0</v>
      </c>
      <c r="CQ13" s="51">
        <f t="shared" si="19"/>
        <v>0</v>
      </c>
      <c r="CR13" s="51">
        <f>CP$6*'09C'!$F13</f>
        <v>0</v>
      </c>
      <c r="CS13" s="51">
        <f>CP$6*'09C'!$G13</f>
        <v>0</v>
      </c>
      <c r="CT13" s="51"/>
      <c r="CU13" s="51">
        <f>CV$6*'09C'!$C13</f>
        <v>0</v>
      </c>
      <c r="CV13" s="51">
        <f>CV$6*'09C'!$D13</f>
        <v>0</v>
      </c>
      <c r="CW13" s="51">
        <f t="shared" si="20"/>
        <v>0</v>
      </c>
      <c r="CX13" s="51">
        <f>CV$6*'09C'!$F13</f>
        <v>0</v>
      </c>
      <c r="CY13" s="51">
        <f>CV$6*'09C'!$G13</f>
        <v>0</v>
      </c>
      <c r="CZ13" s="51"/>
      <c r="DA13" s="51">
        <f>DB$6*'09C'!$C13</f>
        <v>0</v>
      </c>
      <c r="DB13" s="51">
        <f>DB$6*'09C'!$D13</f>
        <v>0</v>
      </c>
      <c r="DC13" s="51">
        <f t="shared" si="21"/>
        <v>0</v>
      </c>
      <c r="DD13" s="51">
        <f>DB$6*'09C'!$F13</f>
        <v>0</v>
      </c>
      <c r="DE13" s="51">
        <f>DB$6*'09C'!$G13</f>
        <v>0</v>
      </c>
      <c r="DF13" s="51"/>
      <c r="DG13" s="51">
        <f>DH$6*'09C'!$C13</f>
        <v>0</v>
      </c>
      <c r="DH13" s="51">
        <f>DH$6*'09C'!$D13</f>
        <v>0</v>
      </c>
      <c r="DI13" s="51">
        <f t="shared" si="22"/>
        <v>0</v>
      </c>
      <c r="DJ13" s="51">
        <f>DH$6*'09C'!$F13</f>
        <v>0</v>
      </c>
      <c r="DK13" s="51">
        <f>DH$6*'09C'!$G13</f>
        <v>0</v>
      </c>
      <c r="DL13" s="51"/>
      <c r="DM13" s="51">
        <f>DN$6*'09C'!$C13</f>
        <v>0</v>
      </c>
      <c r="DN13" s="51">
        <f>DN$6*'09C'!$D13</f>
        <v>0</v>
      </c>
      <c r="DO13" s="51">
        <f t="shared" si="23"/>
        <v>0</v>
      </c>
      <c r="DP13" s="51">
        <f>DN$6*'09C'!$F13</f>
        <v>0</v>
      </c>
      <c r="DQ13" s="51">
        <f>DN$6*'09C'!$G13</f>
        <v>0</v>
      </c>
      <c r="DR13" s="51"/>
      <c r="DS13" s="51">
        <f>DT$6*'09C'!$C13</f>
        <v>0</v>
      </c>
      <c r="DT13" s="51">
        <f>DT$6*'09C'!$D13</f>
        <v>0</v>
      </c>
      <c r="DU13" s="51">
        <f t="shared" si="24"/>
        <v>0</v>
      </c>
      <c r="DV13" s="51">
        <f>DT$6*'09C'!$F13</f>
        <v>0</v>
      </c>
      <c r="DW13" s="51">
        <f>DT$6*'09C'!$G13</f>
        <v>0</v>
      </c>
      <c r="DX13" s="51"/>
      <c r="DY13" s="51">
        <f>DZ$6*'09C'!$C13</f>
        <v>0</v>
      </c>
      <c r="DZ13" s="51">
        <f>DZ$6*'09C'!$D13</f>
        <v>0</v>
      </c>
      <c r="EA13" s="51">
        <f t="shared" si="25"/>
        <v>0</v>
      </c>
      <c r="EB13" s="51">
        <f>DZ$6*'09C'!$F13</f>
        <v>0</v>
      </c>
      <c r="EC13" s="51">
        <f>DZ$6*'09C'!$G13</f>
        <v>0</v>
      </c>
      <c r="ED13" s="51"/>
      <c r="EE13" s="51">
        <f>EF$6*'09C'!$C13</f>
        <v>0</v>
      </c>
      <c r="EF13" s="51">
        <f>EF$6*'09C'!$D13</f>
        <v>0</v>
      </c>
      <c r="EG13" s="51">
        <f t="shared" si="26"/>
        <v>0</v>
      </c>
      <c r="EH13" s="51">
        <f>EF$6*'09C'!$F13</f>
        <v>0</v>
      </c>
      <c r="EI13" s="51">
        <f>EF$6*'09C'!$G13</f>
        <v>0</v>
      </c>
      <c r="EJ13" s="51"/>
      <c r="EK13" s="51">
        <f>EL$6*'09C'!$C13</f>
        <v>0</v>
      </c>
      <c r="EL13" s="51">
        <f>EL$6*'09C'!$D13</f>
        <v>0</v>
      </c>
      <c r="EM13" s="51">
        <f t="shared" si="27"/>
        <v>0</v>
      </c>
      <c r="EN13" s="51">
        <f>EL$6*'09C'!$F13</f>
        <v>0</v>
      </c>
      <c r="EO13" s="51">
        <f>EL$6*'09C'!$G13</f>
        <v>0</v>
      </c>
      <c r="EP13" s="51"/>
      <c r="EQ13" s="51">
        <f>ER$6*'09C'!$C13</f>
        <v>0</v>
      </c>
      <c r="ER13" s="51">
        <f>ER$6*'09C'!$D13</f>
        <v>0</v>
      </c>
      <c r="ES13" s="51">
        <f t="shared" si="28"/>
        <v>0</v>
      </c>
      <c r="ET13" s="51">
        <f>ER$6*'09C'!$F13</f>
        <v>0</v>
      </c>
      <c r="EU13" s="51">
        <f>ER$6*'09C'!$G13</f>
        <v>0</v>
      </c>
      <c r="EV13" s="51"/>
      <c r="EW13" s="51"/>
      <c r="EX13" s="51"/>
      <c r="EY13" s="51"/>
    </row>
    <row r="14" spans="1:155" ht="12">
      <c r="A14" s="2">
        <v>42278</v>
      </c>
      <c r="B14" s="2"/>
      <c r="C14" s="51">
        <f t="shared" si="0"/>
        <v>0</v>
      </c>
      <c r="D14" s="51">
        <f t="shared" si="1"/>
        <v>0</v>
      </c>
      <c r="E14" s="51">
        <f t="shared" si="2"/>
        <v>0</v>
      </c>
      <c r="F14" s="51">
        <f t="shared" si="3"/>
        <v>0</v>
      </c>
      <c r="G14" s="51">
        <f t="shared" si="4"/>
        <v>0</v>
      </c>
      <c r="I14" s="51">
        <f>J$6*'09C'!$C14</f>
        <v>0</v>
      </c>
      <c r="J14" s="51">
        <f>J$6*'09C'!$D14</f>
        <v>0</v>
      </c>
      <c r="K14" s="51">
        <f t="shared" si="5"/>
        <v>0</v>
      </c>
      <c r="L14" s="51">
        <f>J$6*'09C'!$F14</f>
        <v>0</v>
      </c>
      <c r="M14" s="51">
        <f>J$6*'09C'!$G14</f>
        <v>0</v>
      </c>
      <c r="N14" s="51"/>
      <c r="O14" s="51">
        <f>P$6*'09C'!$C14</f>
        <v>0</v>
      </c>
      <c r="P14" s="51">
        <f>P$6*'09C'!$D14</f>
        <v>0</v>
      </c>
      <c r="Q14" s="51">
        <f t="shared" si="6"/>
        <v>0</v>
      </c>
      <c r="R14" s="51">
        <f>P$6*'09C'!$F14</f>
        <v>0</v>
      </c>
      <c r="S14" s="51">
        <f>P$6*'09C'!$G14</f>
        <v>0</v>
      </c>
      <c r="T14" s="51"/>
      <c r="U14" s="51">
        <f>V$6*'09C'!$C14</f>
        <v>0</v>
      </c>
      <c r="V14" s="51">
        <f>V$6*'09C'!$D14</f>
        <v>0</v>
      </c>
      <c r="W14" s="51">
        <f t="shared" si="7"/>
        <v>0</v>
      </c>
      <c r="X14" s="51">
        <f>V$6*'09C'!$F14</f>
        <v>0</v>
      </c>
      <c r="Y14" s="51">
        <f>V$6*'09C'!$G14</f>
        <v>0</v>
      </c>
      <c r="Z14" s="51"/>
      <c r="AA14" s="51">
        <f>AB$6*'09C'!$C14</f>
        <v>0</v>
      </c>
      <c r="AB14" s="51">
        <f>AB$6*'09C'!$D14</f>
        <v>0</v>
      </c>
      <c r="AC14" s="51">
        <f t="shared" si="8"/>
        <v>0</v>
      </c>
      <c r="AD14" s="51">
        <f>AB$6*'09C'!$F14</f>
        <v>0</v>
      </c>
      <c r="AE14" s="51">
        <f>AB$6*'09C'!$G14</f>
        <v>0</v>
      </c>
      <c r="AF14" s="51"/>
      <c r="AG14" s="51">
        <f>AH$6*'09C'!$C14</f>
        <v>0</v>
      </c>
      <c r="AH14" s="51">
        <f>AH$6*'09C'!$D14</f>
        <v>0</v>
      </c>
      <c r="AI14" s="51">
        <f t="shared" si="9"/>
        <v>0</v>
      </c>
      <c r="AJ14" s="51">
        <f>AH$6*'09C'!$F14</f>
        <v>0</v>
      </c>
      <c r="AK14" s="51">
        <f>AH$6*'09C'!$G14</f>
        <v>0</v>
      </c>
      <c r="AL14" s="51"/>
      <c r="AM14" s="51">
        <f>AN$6*'09C'!$C14</f>
        <v>0</v>
      </c>
      <c r="AN14" s="51">
        <f>AN$6*'09C'!$D14</f>
        <v>0</v>
      </c>
      <c r="AO14" s="51">
        <f t="shared" si="10"/>
        <v>0</v>
      </c>
      <c r="AP14" s="51">
        <f>AN$6*'09C'!$F14</f>
        <v>0</v>
      </c>
      <c r="AQ14" s="51">
        <f>AN$6*'09C'!$G14</f>
        <v>0</v>
      </c>
      <c r="AR14" s="51"/>
      <c r="AS14" s="51">
        <f>AT$6*'09C'!$C14</f>
        <v>0</v>
      </c>
      <c r="AT14" s="51">
        <f>AT$6*'09C'!$D14</f>
        <v>0</v>
      </c>
      <c r="AU14" s="51">
        <f t="shared" si="11"/>
        <v>0</v>
      </c>
      <c r="AV14" s="51">
        <f>AT$6*'09C'!$F14</f>
        <v>0</v>
      </c>
      <c r="AW14" s="51">
        <f>AT$6*'09C'!$G14</f>
        <v>0</v>
      </c>
      <c r="AX14" s="51"/>
      <c r="AY14" s="51">
        <f>AZ$6*'09C'!$C14</f>
        <v>0</v>
      </c>
      <c r="AZ14" s="51">
        <f>AZ$6*'09C'!$D14</f>
        <v>0</v>
      </c>
      <c r="BA14" s="51">
        <f t="shared" si="12"/>
        <v>0</v>
      </c>
      <c r="BB14" s="51">
        <f>AZ$6*'09C'!$F14</f>
        <v>0</v>
      </c>
      <c r="BC14" s="51">
        <f>AZ$6*'09C'!$G14</f>
        <v>0</v>
      </c>
      <c r="BD14" s="51"/>
      <c r="BE14" s="51">
        <f>BF$6*'09C'!$C14</f>
        <v>0</v>
      </c>
      <c r="BF14" s="51">
        <f>BF$6*'09C'!$D14</f>
        <v>0</v>
      </c>
      <c r="BG14" s="51">
        <f t="shared" si="13"/>
        <v>0</v>
      </c>
      <c r="BH14" s="51">
        <f>BF$6*'09C'!$F14</f>
        <v>0</v>
      </c>
      <c r="BI14" s="51">
        <f>BF$6*'09C'!$G14</f>
        <v>0</v>
      </c>
      <c r="BJ14" s="51"/>
      <c r="BK14" s="51">
        <f>BL$6*'09C'!$C14</f>
        <v>0</v>
      </c>
      <c r="BL14" s="51">
        <f>BL$6*'09C'!$D14</f>
        <v>0</v>
      </c>
      <c r="BM14" s="51">
        <f t="shared" si="14"/>
        <v>0</v>
      </c>
      <c r="BN14" s="51">
        <f>BL$6*'09C'!$F14</f>
        <v>0</v>
      </c>
      <c r="BO14" s="51">
        <f>BL$6*'09C'!$G14</f>
        <v>0</v>
      </c>
      <c r="BP14" s="51"/>
      <c r="BQ14" s="51">
        <f>BR$6*'09C'!$C14</f>
        <v>0</v>
      </c>
      <c r="BR14" s="51">
        <f>BR$6*'09C'!$D14</f>
        <v>0</v>
      </c>
      <c r="BS14" s="51">
        <f t="shared" si="15"/>
        <v>0</v>
      </c>
      <c r="BT14" s="51">
        <f>BR$6*'09C'!$F14</f>
        <v>0</v>
      </c>
      <c r="BU14" s="51">
        <f>BR$6*'09C'!$G14</f>
        <v>0</v>
      </c>
      <c r="BV14" s="51"/>
      <c r="BW14" s="51">
        <f>BX$6*'09C'!$C14</f>
        <v>0</v>
      </c>
      <c r="BX14" s="51">
        <f>BX$6*'09C'!$D14</f>
        <v>0</v>
      </c>
      <c r="BY14" s="51">
        <f t="shared" si="16"/>
        <v>0</v>
      </c>
      <c r="BZ14" s="51">
        <f>BX$6*'09C'!$F14</f>
        <v>0</v>
      </c>
      <c r="CA14" s="51">
        <f>BX$6*'09C'!$G14</f>
        <v>0</v>
      </c>
      <c r="CB14" s="51"/>
      <c r="CC14" s="51">
        <f>CD$6*'09C'!$C14</f>
        <v>0</v>
      </c>
      <c r="CD14" s="51">
        <f>CD$6*'09C'!$D14</f>
        <v>0</v>
      </c>
      <c r="CE14" s="51">
        <f t="shared" si="17"/>
        <v>0</v>
      </c>
      <c r="CF14" s="51">
        <f>CD$6*'09C'!$F14</f>
        <v>0</v>
      </c>
      <c r="CG14" s="51">
        <f>CD$6*'09C'!$G14</f>
        <v>0</v>
      </c>
      <c r="CH14" s="51"/>
      <c r="CI14" s="51">
        <f>CJ$6*'09C'!$C14</f>
        <v>0</v>
      </c>
      <c r="CJ14" s="51">
        <f>CJ$6*'09C'!$D14</f>
        <v>0</v>
      </c>
      <c r="CK14" s="51">
        <f t="shared" si="18"/>
        <v>0</v>
      </c>
      <c r="CL14" s="51">
        <f>CJ$6*'09C'!$F14</f>
        <v>0</v>
      </c>
      <c r="CM14" s="51">
        <f>CJ$6*'09C'!$G14</f>
        <v>0</v>
      </c>
      <c r="CN14" s="51"/>
      <c r="CO14" s="51">
        <f>CP$6*'09C'!$C14</f>
        <v>0</v>
      </c>
      <c r="CP14" s="51">
        <f>CP$6*'09C'!$D14</f>
        <v>0</v>
      </c>
      <c r="CQ14" s="51">
        <f t="shared" si="19"/>
        <v>0</v>
      </c>
      <c r="CR14" s="51">
        <f>CP$6*'09C'!$F14</f>
        <v>0</v>
      </c>
      <c r="CS14" s="51">
        <f>CP$6*'09C'!$G14</f>
        <v>0</v>
      </c>
      <c r="CT14" s="51"/>
      <c r="CU14" s="51">
        <f>CV$6*'09C'!$C14</f>
        <v>0</v>
      </c>
      <c r="CV14" s="51">
        <f>CV$6*'09C'!$D14</f>
        <v>0</v>
      </c>
      <c r="CW14" s="51">
        <f t="shared" si="20"/>
        <v>0</v>
      </c>
      <c r="CX14" s="51">
        <f>CV$6*'09C'!$F14</f>
        <v>0</v>
      </c>
      <c r="CY14" s="51">
        <f>CV$6*'09C'!$G14</f>
        <v>0</v>
      </c>
      <c r="CZ14" s="51"/>
      <c r="DA14" s="51">
        <f>DB$6*'09C'!$C14</f>
        <v>0</v>
      </c>
      <c r="DB14" s="51">
        <f>DB$6*'09C'!$D14</f>
        <v>0</v>
      </c>
      <c r="DC14" s="51">
        <f t="shared" si="21"/>
        <v>0</v>
      </c>
      <c r="DD14" s="51">
        <f>DB$6*'09C'!$F14</f>
        <v>0</v>
      </c>
      <c r="DE14" s="51">
        <f>DB$6*'09C'!$G14</f>
        <v>0</v>
      </c>
      <c r="DF14" s="51"/>
      <c r="DG14" s="51">
        <f>DH$6*'09C'!$C14</f>
        <v>0</v>
      </c>
      <c r="DH14" s="51">
        <f>DH$6*'09C'!$D14</f>
        <v>0</v>
      </c>
      <c r="DI14" s="51">
        <f t="shared" si="22"/>
        <v>0</v>
      </c>
      <c r="DJ14" s="51">
        <f>DH$6*'09C'!$F14</f>
        <v>0</v>
      </c>
      <c r="DK14" s="51">
        <f>DH$6*'09C'!$G14</f>
        <v>0</v>
      </c>
      <c r="DL14" s="51"/>
      <c r="DM14" s="51">
        <f>DN$6*'09C'!$C14</f>
        <v>0</v>
      </c>
      <c r="DN14" s="51">
        <f>DN$6*'09C'!$D14</f>
        <v>0</v>
      </c>
      <c r="DO14" s="51">
        <f t="shared" si="23"/>
        <v>0</v>
      </c>
      <c r="DP14" s="51">
        <f>DN$6*'09C'!$F14</f>
        <v>0</v>
      </c>
      <c r="DQ14" s="51">
        <f>DN$6*'09C'!$G14</f>
        <v>0</v>
      </c>
      <c r="DR14" s="51"/>
      <c r="DS14" s="51">
        <f>DT$6*'09C'!$C14</f>
        <v>0</v>
      </c>
      <c r="DT14" s="51">
        <f>DT$6*'09C'!$D14</f>
        <v>0</v>
      </c>
      <c r="DU14" s="51">
        <f t="shared" si="24"/>
        <v>0</v>
      </c>
      <c r="DV14" s="51">
        <f>DT$6*'09C'!$F14</f>
        <v>0</v>
      </c>
      <c r="DW14" s="51">
        <f>DT$6*'09C'!$G14</f>
        <v>0</v>
      </c>
      <c r="DX14" s="51"/>
      <c r="DY14" s="51">
        <f>DZ$6*'09C'!$C14</f>
        <v>0</v>
      </c>
      <c r="DZ14" s="51">
        <f>DZ$6*'09C'!$D14</f>
        <v>0</v>
      </c>
      <c r="EA14" s="51">
        <f t="shared" si="25"/>
        <v>0</v>
      </c>
      <c r="EB14" s="51">
        <f>DZ$6*'09C'!$F14</f>
        <v>0</v>
      </c>
      <c r="EC14" s="51">
        <f>DZ$6*'09C'!$G14</f>
        <v>0</v>
      </c>
      <c r="ED14" s="51"/>
      <c r="EE14" s="51">
        <f>EF$6*'09C'!$C14</f>
        <v>0</v>
      </c>
      <c r="EF14" s="51">
        <f>EF$6*'09C'!$D14</f>
        <v>0</v>
      </c>
      <c r="EG14" s="51">
        <f t="shared" si="26"/>
        <v>0</v>
      </c>
      <c r="EH14" s="51">
        <f>EF$6*'09C'!$F14</f>
        <v>0</v>
      </c>
      <c r="EI14" s="51">
        <f>EF$6*'09C'!$G14</f>
        <v>0</v>
      </c>
      <c r="EJ14" s="51"/>
      <c r="EK14" s="51">
        <f>EL$6*'09C'!$C14</f>
        <v>0</v>
      </c>
      <c r="EL14" s="51">
        <f>EL$6*'09C'!$D14</f>
        <v>0</v>
      </c>
      <c r="EM14" s="51">
        <f t="shared" si="27"/>
        <v>0</v>
      </c>
      <c r="EN14" s="51">
        <f>EL$6*'09C'!$F14</f>
        <v>0</v>
      </c>
      <c r="EO14" s="51">
        <f>EL$6*'09C'!$G14</f>
        <v>0</v>
      </c>
      <c r="EP14" s="51"/>
      <c r="EQ14" s="51">
        <f>ER$6*'09C'!$C14</f>
        <v>0</v>
      </c>
      <c r="ER14" s="51">
        <f>ER$6*'09C'!$D14</f>
        <v>0</v>
      </c>
      <c r="ES14" s="51">
        <f t="shared" si="28"/>
        <v>0</v>
      </c>
      <c r="ET14" s="51">
        <f>ER$6*'09C'!$F14</f>
        <v>0</v>
      </c>
      <c r="EU14" s="51">
        <f>ER$6*'09C'!$G14</f>
        <v>0</v>
      </c>
      <c r="EV14" s="51"/>
      <c r="EW14" s="51"/>
      <c r="EX14" s="51"/>
      <c r="EY14" s="51"/>
    </row>
    <row r="15" spans="1:155" ht="12">
      <c r="A15" s="2">
        <v>42461</v>
      </c>
      <c r="B15" s="2"/>
      <c r="C15" s="51">
        <f t="shared" si="0"/>
        <v>0</v>
      </c>
      <c r="D15" s="51">
        <f t="shared" si="1"/>
        <v>0</v>
      </c>
      <c r="E15" s="51">
        <f t="shared" si="2"/>
        <v>0</v>
      </c>
      <c r="F15" s="51">
        <f t="shared" si="3"/>
        <v>0</v>
      </c>
      <c r="G15" s="51">
        <f t="shared" si="4"/>
        <v>0</v>
      </c>
      <c r="I15" s="51">
        <f>J$6*'09C'!$C15</f>
        <v>0</v>
      </c>
      <c r="J15" s="51">
        <f>J$6*'09C'!$D15</f>
        <v>0</v>
      </c>
      <c r="K15" s="51">
        <f t="shared" si="5"/>
        <v>0</v>
      </c>
      <c r="L15" s="51">
        <f>J$6*'09C'!$F15</f>
        <v>0</v>
      </c>
      <c r="M15" s="51">
        <f>J$6*'09C'!$G15</f>
        <v>0</v>
      </c>
      <c r="N15" s="51"/>
      <c r="O15" s="51">
        <f>P$6*'09C'!$C15</f>
        <v>0</v>
      </c>
      <c r="P15" s="51">
        <f>P$6*'09C'!$D15</f>
        <v>0</v>
      </c>
      <c r="Q15" s="51">
        <f t="shared" si="6"/>
        <v>0</v>
      </c>
      <c r="R15" s="51">
        <f>P$6*'09C'!$F15</f>
        <v>0</v>
      </c>
      <c r="S15" s="51">
        <f>P$6*'09C'!$G15</f>
        <v>0</v>
      </c>
      <c r="T15" s="51"/>
      <c r="U15" s="51">
        <f>V$6*'09C'!$C15</f>
        <v>0</v>
      </c>
      <c r="V15" s="51">
        <f>V$6*'09C'!$D15</f>
        <v>0</v>
      </c>
      <c r="W15" s="51">
        <f t="shared" si="7"/>
        <v>0</v>
      </c>
      <c r="X15" s="51">
        <f>V$6*'09C'!$F15</f>
        <v>0</v>
      </c>
      <c r="Y15" s="51">
        <f>V$6*'09C'!$G15</f>
        <v>0</v>
      </c>
      <c r="Z15" s="51"/>
      <c r="AA15" s="51">
        <f>AB$6*'09C'!$C15</f>
        <v>0</v>
      </c>
      <c r="AB15" s="51">
        <f>AB$6*'09C'!$D15</f>
        <v>0</v>
      </c>
      <c r="AC15" s="51">
        <f t="shared" si="8"/>
        <v>0</v>
      </c>
      <c r="AD15" s="51">
        <f>AB$6*'09C'!$F15</f>
        <v>0</v>
      </c>
      <c r="AE15" s="51">
        <f>AB$6*'09C'!$G15</f>
        <v>0</v>
      </c>
      <c r="AF15" s="51"/>
      <c r="AG15" s="51">
        <f>AH$6*'09C'!$C15</f>
        <v>0</v>
      </c>
      <c r="AH15" s="51">
        <f>AH$6*'09C'!$D15</f>
        <v>0</v>
      </c>
      <c r="AI15" s="51">
        <f t="shared" si="9"/>
        <v>0</v>
      </c>
      <c r="AJ15" s="51">
        <f>AH$6*'09C'!$F15</f>
        <v>0</v>
      </c>
      <c r="AK15" s="51">
        <f>AH$6*'09C'!$G15</f>
        <v>0</v>
      </c>
      <c r="AL15" s="51"/>
      <c r="AM15" s="51">
        <f>AN$6*'09C'!$C15</f>
        <v>0</v>
      </c>
      <c r="AN15" s="51">
        <f>AN$6*'09C'!$D15</f>
        <v>0</v>
      </c>
      <c r="AO15" s="51">
        <f t="shared" si="10"/>
        <v>0</v>
      </c>
      <c r="AP15" s="51">
        <f>AN$6*'09C'!$F15</f>
        <v>0</v>
      </c>
      <c r="AQ15" s="51">
        <f>AN$6*'09C'!$G15</f>
        <v>0</v>
      </c>
      <c r="AR15" s="51"/>
      <c r="AS15" s="51">
        <f>AT$6*'09C'!$C15</f>
        <v>0</v>
      </c>
      <c r="AT15" s="51">
        <f>AT$6*'09C'!$D15</f>
        <v>0</v>
      </c>
      <c r="AU15" s="51">
        <f t="shared" si="11"/>
        <v>0</v>
      </c>
      <c r="AV15" s="51">
        <f>AT$6*'09C'!$F15</f>
        <v>0</v>
      </c>
      <c r="AW15" s="51">
        <f>AT$6*'09C'!$G15</f>
        <v>0</v>
      </c>
      <c r="AX15" s="51"/>
      <c r="AY15" s="51">
        <f>AZ$6*'09C'!$C15</f>
        <v>0</v>
      </c>
      <c r="AZ15" s="51">
        <f>AZ$6*'09C'!$D15</f>
        <v>0</v>
      </c>
      <c r="BA15" s="51">
        <f t="shared" si="12"/>
        <v>0</v>
      </c>
      <c r="BB15" s="51">
        <f>AZ$6*'09C'!$F15</f>
        <v>0</v>
      </c>
      <c r="BC15" s="51">
        <f>AZ$6*'09C'!$G15</f>
        <v>0</v>
      </c>
      <c r="BD15" s="51"/>
      <c r="BE15" s="51">
        <f>BF$6*'09C'!$C15</f>
        <v>0</v>
      </c>
      <c r="BF15" s="51">
        <f>BF$6*'09C'!$D15</f>
        <v>0</v>
      </c>
      <c r="BG15" s="51">
        <f t="shared" si="13"/>
        <v>0</v>
      </c>
      <c r="BH15" s="51">
        <f>BF$6*'09C'!$F15</f>
        <v>0</v>
      </c>
      <c r="BI15" s="51">
        <f>BF$6*'09C'!$G15</f>
        <v>0</v>
      </c>
      <c r="BJ15" s="51"/>
      <c r="BK15" s="51">
        <f>BL$6*'09C'!$C15</f>
        <v>0</v>
      </c>
      <c r="BL15" s="51">
        <f>BL$6*'09C'!$D15</f>
        <v>0</v>
      </c>
      <c r="BM15" s="51">
        <f t="shared" si="14"/>
        <v>0</v>
      </c>
      <c r="BN15" s="51">
        <f>BL$6*'09C'!$F15</f>
        <v>0</v>
      </c>
      <c r="BO15" s="51">
        <f>BL$6*'09C'!$G15</f>
        <v>0</v>
      </c>
      <c r="BP15" s="51"/>
      <c r="BQ15" s="51">
        <f>BR$6*'09C'!$C15</f>
        <v>0</v>
      </c>
      <c r="BR15" s="51">
        <f>BR$6*'09C'!$D15</f>
        <v>0</v>
      </c>
      <c r="BS15" s="51">
        <f t="shared" si="15"/>
        <v>0</v>
      </c>
      <c r="BT15" s="51">
        <f>BR$6*'09C'!$F15</f>
        <v>0</v>
      </c>
      <c r="BU15" s="51">
        <f>BR$6*'09C'!$G15</f>
        <v>0</v>
      </c>
      <c r="BV15" s="51"/>
      <c r="BW15" s="51">
        <f>BX$6*'09C'!$C15</f>
        <v>0</v>
      </c>
      <c r="BX15" s="51">
        <f>BX$6*'09C'!$D15</f>
        <v>0</v>
      </c>
      <c r="BY15" s="51">
        <f t="shared" si="16"/>
        <v>0</v>
      </c>
      <c r="BZ15" s="51">
        <f>BX$6*'09C'!$F15</f>
        <v>0</v>
      </c>
      <c r="CA15" s="51">
        <f>BX$6*'09C'!$G15</f>
        <v>0</v>
      </c>
      <c r="CB15" s="51"/>
      <c r="CC15" s="51">
        <f>CD$6*'09C'!$C15</f>
        <v>0</v>
      </c>
      <c r="CD15" s="51">
        <f>CD$6*'09C'!$D15</f>
        <v>0</v>
      </c>
      <c r="CE15" s="51">
        <f t="shared" si="17"/>
        <v>0</v>
      </c>
      <c r="CF15" s="51">
        <f>CD$6*'09C'!$F15</f>
        <v>0</v>
      </c>
      <c r="CG15" s="51">
        <f>CD$6*'09C'!$G15</f>
        <v>0</v>
      </c>
      <c r="CH15" s="51"/>
      <c r="CI15" s="51">
        <f>CJ$6*'09C'!$C15</f>
        <v>0</v>
      </c>
      <c r="CJ15" s="51">
        <f>CJ$6*'09C'!$D15</f>
        <v>0</v>
      </c>
      <c r="CK15" s="51">
        <f t="shared" si="18"/>
        <v>0</v>
      </c>
      <c r="CL15" s="51">
        <f>CJ$6*'09C'!$F15</f>
        <v>0</v>
      </c>
      <c r="CM15" s="51">
        <f>CJ$6*'09C'!$G15</f>
        <v>0</v>
      </c>
      <c r="CN15" s="51"/>
      <c r="CO15" s="51">
        <f>CP$6*'09C'!$C15</f>
        <v>0</v>
      </c>
      <c r="CP15" s="51">
        <f>CP$6*'09C'!$D15</f>
        <v>0</v>
      </c>
      <c r="CQ15" s="51">
        <f t="shared" si="19"/>
        <v>0</v>
      </c>
      <c r="CR15" s="51">
        <f>CP$6*'09C'!$F15</f>
        <v>0</v>
      </c>
      <c r="CS15" s="51">
        <f>CP$6*'09C'!$G15</f>
        <v>0</v>
      </c>
      <c r="CT15" s="51"/>
      <c r="CU15" s="51">
        <f>CV$6*'09C'!$C15</f>
        <v>0</v>
      </c>
      <c r="CV15" s="51">
        <f>CV$6*'09C'!$D15</f>
        <v>0</v>
      </c>
      <c r="CW15" s="51">
        <f t="shared" si="20"/>
        <v>0</v>
      </c>
      <c r="CX15" s="51">
        <f>CV$6*'09C'!$F15</f>
        <v>0</v>
      </c>
      <c r="CY15" s="51">
        <f>CV$6*'09C'!$G15</f>
        <v>0</v>
      </c>
      <c r="CZ15" s="51"/>
      <c r="DA15" s="51">
        <f>DB$6*'09C'!$C15</f>
        <v>0</v>
      </c>
      <c r="DB15" s="51">
        <f>DB$6*'09C'!$D15</f>
        <v>0</v>
      </c>
      <c r="DC15" s="51">
        <f t="shared" si="21"/>
        <v>0</v>
      </c>
      <c r="DD15" s="51">
        <f>DB$6*'09C'!$F15</f>
        <v>0</v>
      </c>
      <c r="DE15" s="51">
        <f>DB$6*'09C'!$G15</f>
        <v>0</v>
      </c>
      <c r="DF15" s="51"/>
      <c r="DG15" s="51">
        <f>DH$6*'09C'!$C15</f>
        <v>0</v>
      </c>
      <c r="DH15" s="51">
        <f>DH$6*'09C'!$D15</f>
        <v>0</v>
      </c>
      <c r="DI15" s="51">
        <f t="shared" si="22"/>
        <v>0</v>
      </c>
      <c r="DJ15" s="51">
        <f>DH$6*'09C'!$F15</f>
        <v>0</v>
      </c>
      <c r="DK15" s="51">
        <f>DH$6*'09C'!$G15</f>
        <v>0</v>
      </c>
      <c r="DL15" s="51"/>
      <c r="DM15" s="51">
        <f>DN$6*'09C'!$C15</f>
        <v>0</v>
      </c>
      <c r="DN15" s="51">
        <f>DN$6*'09C'!$D15</f>
        <v>0</v>
      </c>
      <c r="DO15" s="51">
        <f t="shared" si="23"/>
        <v>0</v>
      </c>
      <c r="DP15" s="51">
        <f>DN$6*'09C'!$F15</f>
        <v>0</v>
      </c>
      <c r="DQ15" s="51">
        <f>DN$6*'09C'!$G15</f>
        <v>0</v>
      </c>
      <c r="DR15" s="51"/>
      <c r="DS15" s="51">
        <f>DT$6*'09C'!$C15</f>
        <v>0</v>
      </c>
      <c r="DT15" s="51">
        <f>DT$6*'09C'!$D15</f>
        <v>0</v>
      </c>
      <c r="DU15" s="51">
        <f t="shared" si="24"/>
        <v>0</v>
      </c>
      <c r="DV15" s="51">
        <f>DT$6*'09C'!$F15</f>
        <v>0</v>
      </c>
      <c r="DW15" s="51">
        <f>DT$6*'09C'!$G15</f>
        <v>0</v>
      </c>
      <c r="DX15" s="51"/>
      <c r="DY15" s="51">
        <f>DZ$6*'09C'!$C15</f>
        <v>0</v>
      </c>
      <c r="DZ15" s="51">
        <f>DZ$6*'09C'!$D15</f>
        <v>0</v>
      </c>
      <c r="EA15" s="51">
        <f t="shared" si="25"/>
        <v>0</v>
      </c>
      <c r="EB15" s="51">
        <f>DZ$6*'09C'!$F15</f>
        <v>0</v>
      </c>
      <c r="EC15" s="51">
        <f>DZ$6*'09C'!$G15</f>
        <v>0</v>
      </c>
      <c r="ED15" s="51"/>
      <c r="EE15" s="51">
        <f>EF$6*'09C'!$C15</f>
        <v>0</v>
      </c>
      <c r="EF15" s="51">
        <f>EF$6*'09C'!$D15</f>
        <v>0</v>
      </c>
      <c r="EG15" s="51">
        <f t="shared" si="26"/>
        <v>0</v>
      </c>
      <c r="EH15" s="51">
        <f>EF$6*'09C'!$F15</f>
        <v>0</v>
      </c>
      <c r="EI15" s="51">
        <f>EF$6*'09C'!$G15</f>
        <v>0</v>
      </c>
      <c r="EJ15" s="51"/>
      <c r="EK15" s="51">
        <f>EL$6*'09C'!$C15</f>
        <v>0</v>
      </c>
      <c r="EL15" s="51">
        <f>EL$6*'09C'!$D15</f>
        <v>0</v>
      </c>
      <c r="EM15" s="51">
        <f t="shared" si="27"/>
        <v>0</v>
      </c>
      <c r="EN15" s="51">
        <f>EL$6*'09C'!$F15</f>
        <v>0</v>
      </c>
      <c r="EO15" s="51">
        <f>EL$6*'09C'!$G15</f>
        <v>0</v>
      </c>
      <c r="EP15" s="51"/>
      <c r="EQ15" s="51">
        <f>ER$6*'09C'!$C15</f>
        <v>0</v>
      </c>
      <c r="ER15" s="51">
        <f>ER$6*'09C'!$D15</f>
        <v>0</v>
      </c>
      <c r="ES15" s="51">
        <f t="shared" si="28"/>
        <v>0</v>
      </c>
      <c r="ET15" s="51">
        <f>ER$6*'09C'!$F15</f>
        <v>0</v>
      </c>
      <c r="EU15" s="51">
        <f>ER$6*'09C'!$G15</f>
        <v>0</v>
      </c>
      <c r="EV15" s="51"/>
      <c r="EW15" s="51"/>
      <c r="EX15" s="51"/>
      <c r="EY15" s="51"/>
    </row>
    <row r="16" spans="1:155" ht="12">
      <c r="A16" s="2">
        <v>42644</v>
      </c>
      <c r="B16" s="2"/>
      <c r="C16" s="51">
        <f t="shared" si="0"/>
        <v>0</v>
      </c>
      <c r="D16" s="51">
        <f t="shared" si="1"/>
        <v>0</v>
      </c>
      <c r="E16" s="51">
        <f t="shared" si="2"/>
        <v>0</v>
      </c>
      <c r="F16" s="51">
        <f t="shared" si="3"/>
        <v>0</v>
      </c>
      <c r="G16" s="51">
        <f t="shared" si="4"/>
        <v>0</v>
      </c>
      <c r="I16" s="51">
        <f>J$6*'09C'!$C16</f>
        <v>0</v>
      </c>
      <c r="J16" s="51">
        <f>J$6*'09C'!$D16</f>
        <v>0</v>
      </c>
      <c r="K16" s="51">
        <f t="shared" si="5"/>
        <v>0</v>
      </c>
      <c r="L16" s="51">
        <f>J$6*'09C'!$F16</f>
        <v>0</v>
      </c>
      <c r="M16" s="51">
        <f>J$6*'09C'!$G16</f>
        <v>0</v>
      </c>
      <c r="N16" s="51"/>
      <c r="O16" s="51">
        <f>P$6*'09C'!$C16</f>
        <v>0</v>
      </c>
      <c r="P16" s="51">
        <f>P$6*'09C'!$D16</f>
        <v>0</v>
      </c>
      <c r="Q16" s="51">
        <f t="shared" si="6"/>
        <v>0</v>
      </c>
      <c r="R16" s="51">
        <f>P$6*'09C'!$F16</f>
        <v>0</v>
      </c>
      <c r="S16" s="51">
        <f>P$6*'09C'!$G16</f>
        <v>0</v>
      </c>
      <c r="T16" s="51"/>
      <c r="U16" s="51">
        <f>V$6*'09C'!$C16</f>
        <v>0</v>
      </c>
      <c r="V16" s="51">
        <f>V$6*'09C'!$D16</f>
        <v>0</v>
      </c>
      <c r="W16" s="51">
        <f t="shared" si="7"/>
        <v>0</v>
      </c>
      <c r="X16" s="51">
        <f>V$6*'09C'!$F16</f>
        <v>0</v>
      </c>
      <c r="Y16" s="51">
        <f>V$6*'09C'!$G16</f>
        <v>0</v>
      </c>
      <c r="Z16" s="51"/>
      <c r="AA16" s="51">
        <f>AB$6*'09C'!$C16</f>
        <v>0</v>
      </c>
      <c r="AB16" s="51">
        <f>AB$6*'09C'!$D16</f>
        <v>0</v>
      </c>
      <c r="AC16" s="51">
        <f t="shared" si="8"/>
        <v>0</v>
      </c>
      <c r="AD16" s="51">
        <f>AB$6*'09C'!$F16</f>
        <v>0</v>
      </c>
      <c r="AE16" s="51">
        <f>AB$6*'09C'!$G16</f>
        <v>0</v>
      </c>
      <c r="AF16" s="51"/>
      <c r="AG16" s="51">
        <f>AH$6*'09C'!$C16</f>
        <v>0</v>
      </c>
      <c r="AH16" s="51">
        <f>AH$6*'09C'!$D16</f>
        <v>0</v>
      </c>
      <c r="AI16" s="51">
        <f t="shared" si="9"/>
        <v>0</v>
      </c>
      <c r="AJ16" s="51">
        <f>AH$6*'09C'!$F16</f>
        <v>0</v>
      </c>
      <c r="AK16" s="51">
        <f>AH$6*'09C'!$G16</f>
        <v>0</v>
      </c>
      <c r="AL16" s="51"/>
      <c r="AM16" s="51">
        <f>AN$6*'09C'!$C16</f>
        <v>0</v>
      </c>
      <c r="AN16" s="51">
        <f>AN$6*'09C'!$D16</f>
        <v>0</v>
      </c>
      <c r="AO16" s="51">
        <f t="shared" si="10"/>
        <v>0</v>
      </c>
      <c r="AP16" s="51">
        <f>AN$6*'09C'!$F16</f>
        <v>0</v>
      </c>
      <c r="AQ16" s="51">
        <f>AN$6*'09C'!$G16</f>
        <v>0</v>
      </c>
      <c r="AR16" s="51"/>
      <c r="AS16" s="51">
        <f>AT$6*'09C'!$C16</f>
        <v>0</v>
      </c>
      <c r="AT16" s="51">
        <f>AT$6*'09C'!$D16</f>
        <v>0</v>
      </c>
      <c r="AU16" s="51">
        <f t="shared" si="11"/>
        <v>0</v>
      </c>
      <c r="AV16" s="51">
        <f>AT$6*'09C'!$F16</f>
        <v>0</v>
      </c>
      <c r="AW16" s="51">
        <f>AT$6*'09C'!$G16</f>
        <v>0</v>
      </c>
      <c r="AX16" s="51"/>
      <c r="AY16" s="51">
        <f>AZ$6*'09C'!$C16</f>
        <v>0</v>
      </c>
      <c r="AZ16" s="51">
        <f>AZ$6*'09C'!$D16</f>
        <v>0</v>
      </c>
      <c r="BA16" s="51">
        <f t="shared" si="12"/>
        <v>0</v>
      </c>
      <c r="BB16" s="51">
        <f>AZ$6*'09C'!$F16</f>
        <v>0</v>
      </c>
      <c r="BC16" s="51">
        <f>AZ$6*'09C'!$G16</f>
        <v>0</v>
      </c>
      <c r="BD16" s="51"/>
      <c r="BE16" s="51">
        <f>BF$6*'09C'!$C16</f>
        <v>0</v>
      </c>
      <c r="BF16" s="51">
        <f>BF$6*'09C'!$D16</f>
        <v>0</v>
      </c>
      <c r="BG16" s="51">
        <f t="shared" si="13"/>
        <v>0</v>
      </c>
      <c r="BH16" s="51">
        <f>BF$6*'09C'!$F16</f>
        <v>0</v>
      </c>
      <c r="BI16" s="51">
        <f>BF$6*'09C'!$G16</f>
        <v>0</v>
      </c>
      <c r="BJ16" s="51"/>
      <c r="BK16" s="51">
        <f>BL$6*'09C'!$C16</f>
        <v>0</v>
      </c>
      <c r="BL16" s="51">
        <f>BL$6*'09C'!$D16</f>
        <v>0</v>
      </c>
      <c r="BM16" s="51">
        <f t="shared" si="14"/>
        <v>0</v>
      </c>
      <c r="BN16" s="51">
        <f>BL$6*'09C'!$F16</f>
        <v>0</v>
      </c>
      <c r="BO16" s="51">
        <f>BL$6*'09C'!$G16</f>
        <v>0</v>
      </c>
      <c r="BP16" s="51"/>
      <c r="BQ16" s="51">
        <f>BR$6*'09C'!$C16</f>
        <v>0</v>
      </c>
      <c r="BR16" s="51">
        <f>BR$6*'09C'!$D16</f>
        <v>0</v>
      </c>
      <c r="BS16" s="51">
        <f t="shared" si="15"/>
        <v>0</v>
      </c>
      <c r="BT16" s="51">
        <f>BR$6*'09C'!$F16</f>
        <v>0</v>
      </c>
      <c r="BU16" s="51">
        <f>BR$6*'09C'!$G16</f>
        <v>0</v>
      </c>
      <c r="BV16" s="51"/>
      <c r="BW16" s="51">
        <f>BX$6*'09C'!$C16</f>
        <v>0</v>
      </c>
      <c r="BX16" s="51">
        <f>BX$6*'09C'!$D16</f>
        <v>0</v>
      </c>
      <c r="BY16" s="51">
        <f t="shared" si="16"/>
        <v>0</v>
      </c>
      <c r="BZ16" s="51">
        <f>BX$6*'09C'!$F16</f>
        <v>0</v>
      </c>
      <c r="CA16" s="51">
        <f>BX$6*'09C'!$G16</f>
        <v>0</v>
      </c>
      <c r="CB16" s="51"/>
      <c r="CC16" s="51">
        <f>CD$6*'09C'!$C16</f>
        <v>0</v>
      </c>
      <c r="CD16" s="51">
        <f>CD$6*'09C'!$D16</f>
        <v>0</v>
      </c>
      <c r="CE16" s="51">
        <f t="shared" si="17"/>
        <v>0</v>
      </c>
      <c r="CF16" s="51">
        <f>CD$6*'09C'!$F16</f>
        <v>0</v>
      </c>
      <c r="CG16" s="51">
        <f>CD$6*'09C'!$G16</f>
        <v>0</v>
      </c>
      <c r="CH16" s="51"/>
      <c r="CI16" s="51">
        <f>CJ$6*'09C'!$C16</f>
        <v>0</v>
      </c>
      <c r="CJ16" s="51">
        <f>CJ$6*'09C'!$D16</f>
        <v>0</v>
      </c>
      <c r="CK16" s="51">
        <f t="shared" si="18"/>
        <v>0</v>
      </c>
      <c r="CL16" s="51">
        <f>CJ$6*'09C'!$F16</f>
        <v>0</v>
      </c>
      <c r="CM16" s="51">
        <f>CJ$6*'09C'!$G16</f>
        <v>0</v>
      </c>
      <c r="CN16" s="51"/>
      <c r="CO16" s="51">
        <f>CP$6*'09C'!$C16</f>
        <v>0</v>
      </c>
      <c r="CP16" s="51">
        <f>CP$6*'09C'!$D16</f>
        <v>0</v>
      </c>
      <c r="CQ16" s="51">
        <f t="shared" si="19"/>
        <v>0</v>
      </c>
      <c r="CR16" s="51">
        <f>CP$6*'09C'!$F16</f>
        <v>0</v>
      </c>
      <c r="CS16" s="51">
        <f>CP$6*'09C'!$G16</f>
        <v>0</v>
      </c>
      <c r="CT16" s="51"/>
      <c r="CU16" s="51">
        <f>CV$6*'09C'!$C16</f>
        <v>0</v>
      </c>
      <c r="CV16" s="51">
        <f>CV$6*'09C'!$D16</f>
        <v>0</v>
      </c>
      <c r="CW16" s="51">
        <f t="shared" si="20"/>
        <v>0</v>
      </c>
      <c r="CX16" s="51">
        <f>CV$6*'09C'!$F16</f>
        <v>0</v>
      </c>
      <c r="CY16" s="51">
        <f>CV$6*'09C'!$G16</f>
        <v>0</v>
      </c>
      <c r="CZ16" s="51"/>
      <c r="DA16" s="51">
        <f>DB$6*'09C'!$C16</f>
        <v>0</v>
      </c>
      <c r="DB16" s="51">
        <f>DB$6*'09C'!$D16</f>
        <v>0</v>
      </c>
      <c r="DC16" s="51">
        <f t="shared" si="21"/>
        <v>0</v>
      </c>
      <c r="DD16" s="51">
        <f>DB$6*'09C'!$F16</f>
        <v>0</v>
      </c>
      <c r="DE16" s="51">
        <f>DB$6*'09C'!$G16</f>
        <v>0</v>
      </c>
      <c r="DF16" s="51"/>
      <c r="DG16" s="51">
        <f>DH$6*'09C'!$C16</f>
        <v>0</v>
      </c>
      <c r="DH16" s="51">
        <f>DH$6*'09C'!$D16</f>
        <v>0</v>
      </c>
      <c r="DI16" s="51">
        <f t="shared" si="22"/>
        <v>0</v>
      </c>
      <c r="DJ16" s="51">
        <f>DH$6*'09C'!$F16</f>
        <v>0</v>
      </c>
      <c r="DK16" s="51">
        <f>DH$6*'09C'!$G16</f>
        <v>0</v>
      </c>
      <c r="DL16" s="51"/>
      <c r="DM16" s="51">
        <f>DN$6*'09C'!$C16</f>
        <v>0</v>
      </c>
      <c r="DN16" s="51">
        <f>DN$6*'09C'!$D16</f>
        <v>0</v>
      </c>
      <c r="DO16" s="51">
        <f t="shared" si="23"/>
        <v>0</v>
      </c>
      <c r="DP16" s="51">
        <f>DN$6*'09C'!$F16</f>
        <v>0</v>
      </c>
      <c r="DQ16" s="51">
        <f>DN$6*'09C'!$G16</f>
        <v>0</v>
      </c>
      <c r="DR16" s="51"/>
      <c r="DS16" s="51">
        <f>DT$6*'09C'!$C16</f>
        <v>0</v>
      </c>
      <c r="DT16" s="51">
        <f>DT$6*'09C'!$D16</f>
        <v>0</v>
      </c>
      <c r="DU16" s="51">
        <f t="shared" si="24"/>
        <v>0</v>
      </c>
      <c r="DV16" s="51">
        <f>DT$6*'09C'!$F16</f>
        <v>0</v>
      </c>
      <c r="DW16" s="51">
        <f>DT$6*'09C'!$G16</f>
        <v>0</v>
      </c>
      <c r="DX16" s="51"/>
      <c r="DY16" s="51">
        <f>DZ$6*'09C'!$C16</f>
        <v>0</v>
      </c>
      <c r="DZ16" s="51">
        <f>DZ$6*'09C'!$D16</f>
        <v>0</v>
      </c>
      <c r="EA16" s="51">
        <f t="shared" si="25"/>
        <v>0</v>
      </c>
      <c r="EB16" s="51">
        <f>DZ$6*'09C'!$F16</f>
        <v>0</v>
      </c>
      <c r="EC16" s="51">
        <f>DZ$6*'09C'!$G16</f>
        <v>0</v>
      </c>
      <c r="ED16" s="51"/>
      <c r="EE16" s="51">
        <f>EF$6*'09C'!$C16</f>
        <v>0</v>
      </c>
      <c r="EF16" s="51">
        <f>EF$6*'09C'!$D16</f>
        <v>0</v>
      </c>
      <c r="EG16" s="51">
        <f t="shared" si="26"/>
        <v>0</v>
      </c>
      <c r="EH16" s="51">
        <f>EF$6*'09C'!$F16</f>
        <v>0</v>
      </c>
      <c r="EI16" s="51">
        <f>EF$6*'09C'!$G16</f>
        <v>0</v>
      </c>
      <c r="EJ16" s="51"/>
      <c r="EK16" s="51">
        <f>EL$6*'09C'!$C16</f>
        <v>0</v>
      </c>
      <c r="EL16" s="51">
        <f>EL$6*'09C'!$D16</f>
        <v>0</v>
      </c>
      <c r="EM16" s="51">
        <f t="shared" si="27"/>
        <v>0</v>
      </c>
      <c r="EN16" s="51">
        <f>EL$6*'09C'!$F16</f>
        <v>0</v>
      </c>
      <c r="EO16" s="51">
        <f>EL$6*'09C'!$G16</f>
        <v>0</v>
      </c>
      <c r="EP16" s="51"/>
      <c r="EQ16" s="51">
        <f>ER$6*'09C'!$C16</f>
        <v>0</v>
      </c>
      <c r="ER16" s="51">
        <f>ER$6*'09C'!$D16</f>
        <v>0</v>
      </c>
      <c r="ES16" s="51">
        <f t="shared" si="28"/>
        <v>0</v>
      </c>
      <c r="ET16" s="51">
        <f>ER$6*'09C'!$F16</f>
        <v>0</v>
      </c>
      <c r="EU16" s="51">
        <f>ER$6*'09C'!$G16</f>
        <v>0</v>
      </c>
      <c r="EV16" s="51"/>
      <c r="EW16" s="51"/>
      <c r="EX16" s="51"/>
      <c r="EY16" s="51"/>
    </row>
    <row r="17" spans="1:155" ht="12">
      <c r="A17" s="2">
        <v>42826</v>
      </c>
      <c r="B17" s="2"/>
      <c r="C17" s="51">
        <f t="shared" si="0"/>
        <v>0</v>
      </c>
      <c r="D17" s="51">
        <f t="shared" si="1"/>
        <v>0</v>
      </c>
      <c r="E17" s="51">
        <f t="shared" si="2"/>
        <v>0</v>
      </c>
      <c r="F17" s="51">
        <f t="shared" si="3"/>
        <v>0</v>
      </c>
      <c r="G17" s="51">
        <f t="shared" si="4"/>
        <v>0</v>
      </c>
      <c r="I17" s="51">
        <f>J$6*'09C'!$C17</f>
        <v>0</v>
      </c>
      <c r="J17" s="51">
        <f>J$6*'09C'!$D17</f>
        <v>0</v>
      </c>
      <c r="K17" s="51">
        <f t="shared" si="5"/>
        <v>0</v>
      </c>
      <c r="L17" s="51">
        <f>J$6*'09C'!$F17</f>
        <v>0</v>
      </c>
      <c r="M17" s="51">
        <f>J$6*'09C'!$G17</f>
        <v>0</v>
      </c>
      <c r="N17" s="51"/>
      <c r="O17" s="51">
        <f>P$6*'09C'!$C17</f>
        <v>0</v>
      </c>
      <c r="P17" s="51">
        <f>P$6*'09C'!$D17</f>
        <v>0</v>
      </c>
      <c r="Q17" s="51">
        <f t="shared" si="6"/>
        <v>0</v>
      </c>
      <c r="R17" s="51">
        <f>P$6*'09C'!$F17</f>
        <v>0</v>
      </c>
      <c r="S17" s="51">
        <f>P$6*'09C'!$G17</f>
        <v>0</v>
      </c>
      <c r="T17" s="51"/>
      <c r="U17" s="51">
        <f>V$6*'09C'!$C17</f>
        <v>0</v>
      </c>
      <c r="V17" s="51">
        <f>V$6*'09C'!$D17</f>
        <v>0</v>
      </c>
      <c r="W17" s="51">
        <f t="shared" si="7"/>
        <v>0</v>
      </c>
      <c r="X17" s="51">
        <f>V$6*'09C'!$F17</f>
        <v>0</v>
      </c>
      <c r="Y17" s="51">
        <f>V$6*'09C'!$G17</f>
        <v>0</v>
      </c>
      <c r="Z17" s="51"/>
      <c r="AA17" s="51">
        <f>AB$6*'09C'!$C17</f>
        <v>0</v>
      </c>
      <c r="AB17" s="51">
        <f>AB$6*'09C'!$D17</f>
        <v>0</v>
      </c>
      <c r="AC17" s="51">
        <f t="shared" si="8"/>
        <v>0</v>
      </c>
      <c r="AD17" s="51">
        <f>AB$6*'09C'!$F17</f>
        <v>0</v>
      </c>
      <c r="AE17" s="51">
        <f>AB$6*'09C'!$G17</f>
        <v>0</v>
      </c>
      <c r="AF17" s="51"/>
      <c r="AG17" s="51">
        <f>AH$6*'09C'!$C17</f>
        <v>0</v>
      </c>
      <c r="AH17" s="51">
        <f>AH$6*'09C'!$D17</f>
        <v>0</v>
      </c>
      <c r="AI17" s="51">
        <f t="shared" si="9"/>
        <v>0</v>
      </c>
      <c r="AJ17" s="51">
        <f>AH$6*'09C'!$F17</f>
        <v>0</v>
      </c>
      <c r="AK17" s="51">
        <f>AH$6*'09C'!$G17</f>
        <v>0</v>
      </c>
      <c r="AL17" s="51"/>
      <c r="AM17" s="51">
        <f>AN$6*'09C'!$C17</f>
        <v>0</v>
      </c>
      <c r="AN17" s="51">
        <f>AN$6*'09C'!$D17</f>
        <v>0</v>
      </c>
      <c r="AO17" s="51">
        <f t="shared" si="10"/>
        <v>0</v>
      </c>
      <c r="AP17" s="51">
        <f>AN$6*'09C'!$F17</f>
        <v>0</v>
      </c>
      <c r="AQ17" s="51">
        <f>AN$6*'09C'!$G17</f>
        <v>0</v>
      </c>
      <c r="AR17" s="51"/>
      <c r="AS17" s="51">
        <f>AT$6*'09C'!$C17</f>
        <v>0</v>
      </c>
      <c r="AT17" s="51">
        <f>AT$6*'09C'!$D17</f>
        <v>0</v>
      </c>
      <c r="AU17" s="51">
        <f t="shared" si="11"/>
        <v>0</v>
      </c>
      <c r="AV17" s="51">
        <f>AT$6*'09C'!$F17</f>
        <v>0</v>
      </c>
      <c r="AW17" s="51">
        <f>AT$6*'09C'!$G17</f>
        <v>0</v>
      </c>
      <c r="AX17" s="51"/>
      <c r="AY17" s="51">
        <f>AZ$6*'09C'!$C17</f>
        <v>0</v>
      </c>
      <c r="AZ17" s="51">
        <f>AZ$6*'09C'!$D17</f>
        <v>0</v>
      </c>
      <c r="BA17" s="51">
        <f t="shared" si="12"/>
        <v>0</v>
      </c>
      <c r="BB17" s="51">
        <f>AZ$6*'09C'!$F17</f>
        <v>0</v>
      </c>
      <c r="BC17" s="51">
        <f>AZ$6*'09C'!$G17</f>
        <v>0</v>
      </c>
      <c r="BD17" s="51"/>
      <c r="BE17" s="51">
        <f>BF$6*'09C'!$C17</f>
        <v>0</v>
      </c>
      <c r="BF17" s="51">
        <f>BF$6*'09C'!$D17</f>
        <v>0</v>
      </c>
      <c r="BG17" s="51">
        <f t="shared" si="13"/>
        <v>0</v>
      </c>
      <c r="BH17" s="51">
        <f>BF$6*'09C'!$F17</f>
        <v>0</v>
      </c>
      <c r="BI17" s="51">
        <f>BF$6*'09C'!$G17</f>
        <v>0</v>
      </c>
      <c r="BJ17" s="51"/>
      <c r="BK17" s="51">
        <f>BL$6*'09C'!$C17</f>
        <v>0</v>
      </c>
      <c r="BL17" s="51">
        <f>BL$6*'09C'!$D17</f>
        <v>0</v>
      </c>
      <c r="BM17" s="51">
        <f t="shared" si="14"/>
        <v>0</v>
      </c>
      <c r="BN17" s="51">
        <f>BL$6*'09C'!$F17</f>
        <v>0</v>
      </c>
      <c r="BO17" s="51">
        <f>BL$6*'09C'!$G17</f>
        <v>0</v>
      </c>
      <c r="BP17" s="51"/>
      <c r="BQ17" s="51">
        <f>BR$6*'09C'!$C17</f>
        <v>0</v>
      </c>
      <c r="BR17" s="51">
        <f>BR$6*'09C'!$D17</f>
        <v>0</v>
      </c>
      <c r="BS17" s="51">
        <f t="shared" si="15"/>
        <v>0</v>
      </c>
      <c r="BT17" s="51">
        <f>BR$6*'09C'!$F17</f>
        <v>0</v>
      </c>
      <c r="BU17" s="51">
        <f>BR$6*'09C'!$G17</f>
        <v>0</v>
      </c>
      <c r="BV17" s="51"/>
      <c r="BW17" s="51">
        <f>BX$6*'09C'!$C17</f>
        <v>0</v>
      </c>
      <c r="BX17" s="51">
        <f>BX$6*'09C'!$D17</f>
        <v>0</v>
      </c>
      <c r="BY17" s="51">
        <f t="shared" si="16"/>
        <v>0</v>
      </c>
      <c r="BZ17" s="51">
        <f>BX$6*'09C'!$F17</f>
        <v>0</v>
      </c>
      <c r="CA17" s="51">
        <f>BX$6*'09C'!$G17</f>
        <v>0</v>
      </c>
      <c r="CB17" s="51"/>
      <c r="CC17" s="51">
        <f>CD$6*'09C'!$C17</f>
        <v>0</v>
      </c>
      <c r="CD17" s="51">
        <f>CD$6*'09C'!$D17</f>
        <v>0</v>
      </c>
      <c r="CE17" s="51">
        <f t="shared" si="17"/>
        <v>0</v>
      </c>
      <c r="CF17" s="51">
        <f>CD$6*'09C'!$F17</f>
        <v>0</v>
      </c>
      <c r="CG17" s="51">
        <f>CD$6*'09C'!$G17</f>
        <v>0</v>
      </c>
      <c r="CH17" s="51"/>
      <c r="CI17" s="51">
        <f>CJ$6*'09C'!$C17</f>
        <v>0</v>
      </c>
      <c r="CJ17" s="51">
        <f>CJ$6*'09C'!$D17</f>
        <v>0</v>
      </c>
      <c r="CK17" s="51">
        <f t="shared" si="18"/>
        <v>0</v>
      </c>
      <c r="CL17" s="51">
        <f>CJ$6*'09C'!$F17</f>
        <v>0</v>
      </c>
      <c r="CM17" s="51">
        <f>CJ$6*'09C'!$G17</f>
        <v>0</v>
      </c>
      <c r="CN17" s="51"/>
      <c r="CO17" s="51">
        <f>CP$6*'09C'!$C17</f>
        <v>0</v>
      </c>
      <c r="CP17" s="51">
        <f>CP$6*'09C'!$D17</f>
        <v>0</v>
      </c>
      <c r="CQ17" s="51">
        <f t="shared" si="19"/>
        <v>0</v>
      </c>
      <c r="CR17" s="51">
        <f>CP$6*'09C'!$F17</f>
        <v>0</v>
      </c>
      <c r="CS17" s="51">
        <f>CP$6*'09C'!$G17</f>
        <v>0</v>
      </c>
      <c r="CT17" s="51"/>
      <c r="CU17" s="51">
        <f>CV$6*'09C'!$C17</f>
        <v>0</v>
      </c>
      <c r="CV17" s="51">
        <f>CV$6*'09C'!$D17</f>
        <v>0</v>
      </c>
      <c r="CW17" s="51">
        <f t="shared" si="20"/>
        <v>0</v>
      </c>
      <c r="CX17" s="51">
        <f>CV$6*'09C'!$F17</f>
        <v>0</v>
      </c>
      <c r="CY17" s="51">
        <f>CV$6*'09C'!$G17</f>
        <v>0</v>
      </c>
      <c r="CZ17" s="51"/>
      <c r="DA17" s="51">
        <f>DB$6*'09C'!$C17</f>
        <v>0</v>
      </c>
      <c r="DB17" s="51">
        <f>DB$6*'09C'!$D17</f>
        <v>0</v>
      </c>
      <c r="DC17" s="51">
        <f t="shared" si="21"/>
        <v>0</v>
      </c>
      <c r="DD17" s="51">
        <f>DB$6*'09C'!$F17</f>
        <v>0</v>
      </c>
      <c r="DE17" s="51">
        <f>DB$6*'09C'!$G17</f>
        <v>0</v>
      </c>
      <c r="DF17" s="51"/>
      <c r="DG17" s="51">
        <f>DH$6*'09C'!$C17</f>
        <v>0</v>
      </c>
      <c r="DH17" s="51">
        <f>DH$6*'09C'!$D17</f>
        <v>0</v>
      </c>
      <c r="DI17" s="51">
        <f t="shared" si="22"/>
        <v>0</v>
      </c>
      <c r="DJ17" s="51">
        <f>DH$6*'09C'!$F17</f>
        <v>0</v>
      </c>
      <c r="DK17" s="51">
        <f>DH$6*'09C'!$G17</f>
        <v>0</v>
      </c>
      <c r="DL17" s="51"/>
      <c r="DM17" s="51">
        <f>DN$6*'09C'!$C17</f>
        <v>0</v>
      </c>
      <c r="DN17" s="51">
        <f>DN$6*'09C'!$D17</f>
        <v>0</v>
      </c>
      <c r="DO17" s="51">
        <f t="shared" si="23"/>
        <v>0</v>
      </c>
      <c r="DP17" s="51">
        <f>DN$6*'09C'!$F17</f>
        <v>0</v>
      </c>
      <c r="DQ17" s="51">
        <f>DN$6*'09C'!$G17</f>
        <v>0</v>
      </c>
      <c r="DR17" s="51"/>
      <c r="DS17" s="51">
        <f>DT$6*'09C'!$C17</f>
        <v>0</v>
      </c>
      <c r="DT17" s="51">
        <f>DT$6*'09C'!$D17</f>
        <v>0</v>
      </c>
      <c r="DU17" s="51">
        <f t="shared" si="24"/>
        <v>0</v>
      </c>
      <c r="DV17" s="51">
        <f>DT$6*'09C'!$F17</f>
        <v>0</v>
      </c>
      <c r="DW17" s="51">
        <f>DT$6*'09C'!$G17</f>
        <v>0</v>
      </c>
      <c r="DX17" s="51"/>
      <c r="DY17" s="51">
        <f>DZ$6*'09C'!$C17</f>
        <v>0</v>
      </c>
      <c r="DZ17" s="51">
        <f>DZ$6*'09C'!$D17</f>
        <v>0</v>
      </c>
      <c r="EA17" s="51">
        <f t="shared" si="25"/>
        <v>0</v>
      </c>
      <c r="EB17" s="51">
        <f>DZ$6*'09C'!$F17</f>
        <v>0</v>
      </c>
      <c r="EC17" s="51">
        <f>DZ$6*'09C'!$G17</f>
        <v>0</v>
      </c>
      <c r="ED17" s="51"/>
      <c r="EE17" s="51">
        <f>EF$6*'09C'!$C17</f>
        <v>0</v>
      </c>
      <c r="EF17" s="51">
        <f>EF$6*'09C'!$D17</f>
        <v>0</v>
      </c>
      <c r="EG17" s="51">
        <f t="shared" si="26"/>
        <v>0</v>
      </c>
      <c r="EH17" s="51">
        <f>EF$6*'09C'!$F17</f>
        <v>0</v>
      </c>
      <c r="EI17" s="51">
        <f>EF$6*'09C'!$G17</f>
        <v>0</v>
      </c>
      <c r="EJ17" s="51"/>
      <c r="EK17" s="51">
        <f>EL$6*'09C'!$C17</f>
        <v>0</v>
      </c>
      <c r="EL17" s="51">
        <f>EL$6*'09C'!$D17</f>
        <v>0</v>
      </c>
      <c r="EM17" s="51">
        <f t="shared" si="27"/>
        <v>0</v>
      </c>
      <c r="EN17" s="51">
        <f>EL$6*'09C'!$F17</f>
        <v>0</v>
      </c>
      <c r="EO17" s="51">
        <f>EL$6*'09C'!$G17</f>
        <v>0</v>
      </c>
      <c r="EP17" s="51"/>
      <c r="EQ17" s="51">
        <f>ER$6*'09C'!$C17</f>
        <v>0</v>
      </c>
      <c r="ER17" s="51">
        <f>ER$6*'09C'!$D17</f>
        <v>0</v>
      </c>
      <c r="ES17" s="51">
        <f t="shared" si="28"/>
        <v>0</v>
      </c>
      <c r="ET17" s="51">
        <f>ER$6*'09C'!$F17</f>
        <v>0</v>
      </c>
      <c r="EU17" s="51">
        <f>ER$6*'09C'!$G17</f>
        <v>0</v>
      </c>
      <c r="EV17" s="51"/>
      <c r="EW17" s="51"/>
      <c r="EX17" s="51"/>
      <c r="EY17" s="51"/>
    </row>
    <row r="18" spans="1:155" ht="12">
      <c r="A18" s="2">
        <v>43009</v>
      </c>
      <c r="B18" s="2"/>
      <c r="C18" s="51">
        <f t="shared" si="0"/>
        <v>0</v>
      </c>
      <c r="D18" s="51">
        <f t="shared" si="1"/>
        <v>0</v>
      </c>
      <c r="E18" s="51">
        <f t="shared" si="2"/>
        <v>0</v>
      </c>
      <c r="F18" s="51">
        <f t="shared" si="3"/>
        <v>0</v>
      </c>
      <c r="G18" s="51">
        <f t="shared" si="4"/>
        <v>0</v>
      </c>
      <c r="I18" s="51">
        <f>J$6*'09C'!$C18</f>
        <v>0</v>
      </c>
      <c r="J18" s="51">
        <f>J$6*'09C'!$D18</f>
        <v>0</v>
      </c>
      <c r="K18" s="51">
        <f t="shared" si="5"/>
        <v>0</v>
      </c>
      <c r="L18" s="51">
        <f>J$6*'09C'!$F18</f>
        <v>0</v>
      </c>
      <c r="M18" s="51">
        <f>J$6*'09C'!$G18</f>
        <v>0</v>
      </c>
      <c r="N18" s="51"/>
      <c r="O18" s="51">
        <f>P$6*'09C'!$C18</f>
        <v>0</v>
      </c>
      <c r="P18" s="51">
        <f>P$6*'09C'!$D18</f>
        <v>0</v>
      </c>
      <c r="Q18" s="51">
        <f t="shared" si="6"/>
        <v>0</v>
      </c>
      <c r="R18" s="51">
        <f>P$6*'09C'!$F18</f>
        <v>0</v>
      </c>
      <c r="S18" s="51">
        <f>P$6*'09C'!$G18</f>
        <v>0</v>
      </c>
      <c r="T18" s="51"/>
      <c r="U18" s="51">
        <f>V$6*'09C'!$C18</f>
        <v>0</v>
      </c>
      <c r="V18" s="51">
        <f>V$6*'09C'!$D18</f>
        <v>0</v>
      </c>
      <c r="W18" s="51">
        <f t="shared" si="7"/>
        <v>0</v>
      </c>
      <c r="X18" s="51">
        <f>V$6*'09C'!$F18</f>
        <v>0</v>
      </c>
      <c r="Y18" s="51">
        <f>V$6*'09C'!$G18</f>
        <v>0</v>
      </c>
      <c r="Z18" s="51"/>
      <c r="AA18" s="51">
        <f>AB$6*'09C'!$C18</f>
        <v>0</v>
      </c>
      <c r="AB18" s="51">
        <f>AB$6*'09C'!$D18</f>
        <v>0</v>
      </c>
      <c r="AC18" s="51">
        <f t="shared" si="8"/>
        <v>0</v>
      </c>
      <c r="AD18" s="51">
        <f>AB$6*'09C'!$F18</f>
        <v>0</v>
      </c>
      <c r="AE18" s="51">
        <f>AB$6*'09C'!$G18</f>
        <v>0</v>
      </c>
      <c r="AF18" s="51"/>
      <c r="AG18" s="51">
        <f>AH$6*'09C'!$C18</f>
        <v>0</v>
      </c>
      <c r="AH18" s="51">
        <f>AH$6*'09C'!$D18</f>
        <v>0</v>
      </c>
      <c r="AI18" s="51">
        <f t="shared" si="9"/>
        <v>0</v>
      </c>
      <c r="AJ18" s="51">
        <f>AH$6*'09C'!$F18</f>
        <v>0</v>
      </c>
      <c r="AK18" s="51">
        <f>AH$6*'09C'!$G18</f>
        <v>0</v>
      </c>
      <c r="AL18" s="51"/>
      <c r="AM18" s="51">
        <f>AN$6*'09C'!$C18</f>
        <v>0</v>
      </c>
      <c r="AN18" s="51">
        <f>AN$6*'09C'!$D18</f>
        <v>0</v>
      </c>
      <c r="AO18" s="51">
        <f t="shared" si="10"/>
        <v>0</v>
      </c>
      <c r="AP18" s="51">
        <f>AN$6*'09C'!$F18</f>
        <v>0</v>
      </c>
      <c r="AQ18" s="51">
        <f>AN$6*'09C'!$G18</f>
        <v>0</v>
      </c>
      <c r="AR18" s="51"/>
      <c r="AS18" s="51">
        <f>AT$6*'09C'!$C18</f>
        <v>0</v>
      </c>
      <c r="AT18" s="51">
        <f>AT$6*'09C'!$D18</f>
        <v>0</v>
      </c>
      <c r="AU18" s="51">
        <f t="shared" si="11"/>
        <v>0</v>
      </c>
      <c r="AV18" s="51">
        <f>AT$6*'09C'!$F18</f>
        <v>0</v>
      </c>
      <c r="AW18" s="51">
        <f>AT$6*'09C'!$G18</f>
        <v>0</v>
      </c>
      <c r="AX18" s="51"/>
      <c r="AY18" s="51">
        <f>AZ$6*'09C'!$C18</f>
        <v>0</v>
      </c>
      <c r="AZ18" s="51">
        <f>AZ$6*'09C'!$D18</f>
        <v>0</v>
      </c>
      <c r="BA18" s="51">
        <f t="shared" si="12"/>
        <v>0</v>
      </c>
      <c r="BB18" s="51">
        <f>AZ$6*'09C'!$F18</f>
        <v>0</v>
      </c>
      <c r="BC18" s="51">
        <f>AZ$6*'09C'!$G18</f>
        <v>0</v>
      </c>
      <c r="BD18" s="51"/>
      <c r="BE18" s="51">
        <f>BF$6*'09C'!$C18</f>
        <v>0</v>
      </c>
      <c r="BF18" s="51">
        <f>BF$6*'09C'!$D18</f>
        <v>0</v>
      </c>
      <c r="BG18" s="51">
        <f t="shared" si="13"/>
        <v>0</v>
      </c>
      <c r="BH18" s="51">
        <f>BF$6*'09C'!$F18</f>
        <v>0</v>
      </c>
      <c r="BI18" s="51">
        <f>BF$6*'09C'!$G18</f>
        <v>0</v>
      </c>
      <c r="BJ18" s="51"/>
      <c r="BK18" s="51">
        <f>BL$6*'09C'!$C18</f>
        <v>0</v>
      </c>
      <c r="BL18" s="51">
        <f>BL$6*'09C'!$D18</f>
        <v>0</v>
      </c>
      <c r="BM18" s="51">
        <f t="shared" si="14"/>
        <v>0</v>
      </c>
      <c r="BN18" s="51">
        <f>BL$6*'09C'!$F18</f>
        <v>0</v>
      </c>
      <c r="BO18" s="51">
        <f>BL$6*'09C'!$G18</f>
        <v>0</v>
      </c>
      <c r="BP18" s="51"/>
      <c r="BQ18" s="51">
        <f>BR$6*'09C'!$C18</f>
        <v>0</v>
      </c>
      <c r="BR18" s="51">
        <f>BR$6*'09C'!$D18</f>
        <v>0</v>
      </c>
      <c r="BS18" s="51">
        <f t="shared" si="15"/>
        <v>0</v>
      </c>
      <c r="BT18" s="51">
        <f>BR$6*'09C'!$F18</f>
        <v>0</v>
      </c>
      <c r="BU18" s="51">
        <f>BR$6*'09C'!$G18</f>
        <v>0</v>
      </c>
      <c r="BV18" s="51"/>
      <c r="BW18" s="51">
        <f>BX$6*'09C'!$C18</f>
        <v>0</v>
      </c>
      <c r="BX18" s="51">
        <f>BX$6*'09C'!$D18</f>
        <v>0</v>
      </c>
      <c r="BY18" s="51">
        <f t="shared" si="16"/>
        <v>0</v>
      </c>
      <c r="BZ18" s="51">
        <f>BX$6*'09C'!$F18</f>
        <v>0</v>
      </c>
      <c r="CA18" s="51">
        <f>BX$6*'09C'!$G18</f>
        <v>0</v>
      </c>
      <c r="CB18" s="51"/>
      <c r="CC18" s="51">
        <f>CD$6*'09C'!$C18</f>
        <v>0</v>
      </c>
      <c r="CD18" s="51">
        <f>CD$6*'09C'!$D18</f>
        <v>0</v>
      </c>
      <c r="CE18" s="51">
        <f t="shared" si="17"/>
        <v>0</v>
      </c>
      <c r="CF18" s="51">
        <f>CD$6*'09C'!$F18</f>
        <v>0</v>
      </c>
      <c r="CG18" s="51">
        <f>CD$6*'09C'!$G18</f>
        <v>0</v>
      </c>
      <c r="CH18" s="51"/>
      <c r="CI18" s="51">
        <f>CJ$6*'09C'!$C18</f>
        <v>0</v>
      </c>
      <c r="CJ18" s="51">
        <f>CJ$6*'09C'!$D18</f>
        <v>0</v>
      </c>
      <c r="CK18" s="51">
        <f t="shared" si="18"/>
        <v>0</v>
      </c>
      <c r="CL18" s="51">
        <f>CJ$6*'09C'!$F18</f>
        <v>0</v>
      </c>
      <c r="CM18" s="51">
        <f>CJ$6*'09C'!$G18</f>
        <v>0</v>
      </c>
      <c r="CN18" s="51"/>
      <c r="CO18" s="51">
        <f>CP$6*'09C'!$C18</f>
        <v>0</v>
      </c>
      <c r="CP18" s="51">
        <f>CP$6*'09C'!$D18</f>
        <v>0</v>
      </c>
      <c r="CQ18" s="51">
        <f t="shared" si="19"/>
        <v>0</v>
      </c>
      <c r="CR18" s="51">
        <f>CP$6*'09C'!$F18</f>
        <v>0</v>
      </c>
      <c r="CS18" s="51">
        <f>CP$6*'09C'!$G18</f>
        <v>0</v>
      </c>
      <c r="CT18" s="51"/>
      <c r="CU18" s="51">
        <f>CV$6*'09C'!$C18</f>
        <v>0</v>
      </c>
      <c r="CV18" s="51">
        <f>CV$6*'09C'!$D18</f>
        <v>0</v>
      </c>
      <c r="CW18" s="51">
        <f t="shared" si="20"/>
        <v>0</v>
      </c>
      <c r="CX18" s="51">
        <f>CV$6*'09C'!$F18</f>
        <v>0</v>
      </c>
      <c r="CY18" s="51">
        <f>CV$6*'09C'!$G18</f>
        <v>0</v>
      </c>
      <c r="CZ18" s="51"/>
      <c r="DA18" s="51">
        <f>DB$6*'09C'!$C18</f>
        <v>0</v>
      </c>
      <c r="DB18" s="51">
        <f>DB$6*'09C'!$D18</f>
        <v>0</v>
      </c>
      <c r="DC18" s="51">
        <f t="shared" si="21"/>
        <v>0</v>
      </c>
      <c r="DD18" s="51">
        <f>DB$6*'09C'!$F18</f>
        <v>0</v>
      </c>
      <c r="DE18" s="51">
        <f>DB$6*'09C'!$G18</f>
        <v>0</v>
      </c>
      <c r="DF18" s="51"/>
      <c r="DG18" s="51">
        <f>DH$6*'09C'!$C18</f>
        <v>0</v>
      </c>
      <c r="DH18" s="51">
        <f>DH$6*'09C'!$D18</f>
        <v>0</v>
      </c>
      <c r="DI18" s="51">
        <f t="shared" si="22"/>
        <v>0</v>
      </c>
      <c r="DJ18" s="51">
        <f>DH$6*'09C'!$F18</f>
        <v>0</v>
      </c>
      <c r="DK18" s="51">
        <f>DH$6*'09C'!$G18</f>
        <v>0</v>
      </c>
      <c r="DL18" s="51"/>
      <c r="DM18" s="51">
        <f>DN$6*'09C'!$C18</f>
        <v>0</v>
      </c>
      <c r="DN18" s="51">
        <f>DN$6*'09C'!$D18</f>
        <v>0</v>
      </c>
      <c r="DO18" s="51">
        <f t="shared" si="23"/>
        <v>0</v>
      </c>
      <c r="DP18" s="51">
        <f>DN$6*'09C'!$F18</f>
        <v>0</v>
      </c>
      <c r="DQ18" s="51">
        <f>DN$6*'09C'!$G18</f>
        <v>0</v>
      </c>
      <c r="DR18" s="51"/>
      <c r="DS18" s="51">
        <f>DT$6*'09C'!$C18</f>
        <v>0</v>
      </c>
      <c r="DT18" s="51">
        <f>DT$6*'09C'!$D18</f>
        <v>0</v>
      </c>
      <c r="DU18" s="51">
        <f t="shared" si="24"/>
        <v>0</v>
      </c>
      <c r="DV18" s="51">
        <f>DT$6*'09C'!$F18</f>
        <v>0</v>
      </c>
      <c r="DW18" s="51">
        <f>DT$6*'09C'!$G18</f>
        <v>0</v>
      </c>
      <c r="DX18" s="51"/>
      <c r="DY18" s="51">
        <f>DZ$6*'09C'!$C18</f>
        <v>0</v>
      </c>
      <c r="DZ18" s="51">
        <f>DZ$6*'09C'!$D18</f>
        <v>0</v>
      </c>
      <c r="EA18" s="51">
        <f t="shared" si="25"/>
        <v>0</v>
      </c>
      <c r="EB18" s="51">
        <f>DZ$6*'09C'!$F18</f>
        <v>0</v>
      </c>
      <c r="EC18" s="51">
        <f>DZ$6*'09C'!$G18</f>
        <v>0</v>
      </c>
      <c r="ED18" s="51"/>
      <c r="EE18" s="51">
        <f>EF$6*'09C'!$C18</f>
        <v>0</v>
      </c>
      <c r="EF18" s="51">
        <f>EF$6*'09C'!$D18</f>
        <v>0</v>
      </c>
      <c r="EG18" s="51">
        <f t="shared" si="26"/>
        <v>0</v>
      </c>
      <c r="EH18" s="51">
        <f>EF$6*'09C'!$F18</f>
        <v>0</v>
      </c>
      <c r="EI18" s="51">
        <f>EF$6*'09C'!$G18</f>
        <v>0</v>
      </c>
      <c r="EJ18" s="51"/>
      <c r="EK18" s="51">
        <f>EL$6*'09C'!$C18</f>
        <v>0</v>
      </c>
      <c r="EL18" s="51">
        <f>EL$6*'09C'!$D18</f>
        <v>0</v>
      </c>
      <c r="EM18" s="51">
        <f t="shared" si="27"/>
        <v>0</v>
      </c>
      <c r="EN18" s="51">
        <f>EL$6*'09C'!$F18</f>
        <v>0</v>
      </c>
      <c r="EO18" s="51">
        <f>EL$6*'09C'!$G18</f>
        <v>0</v>
      </c>
      <c r="EP18" s="51"/>
      <c r="EQ18" s="51">
        <f>ER$6*'09C'!$C18</f>
        <v>0</v>
      </c>
      <c r="ER18" s="51">
        <f>ER$6*'09C'!$D18</f>
        <v>0</v>
      </c>
      <c r="ES18" s="51">
        <f t="shared" si="28"/>
        <v>0</v>
      </c>
      <c r="ET18" s="51">
        <f>ER$6*'09C'!$F18</f>
        <v>0</v>
      </c>
      <c r="EU18" s="51">
        <f>ER$6*'09C'!$G18</f>
        <v>0</v>
      </c>
      <c r="EV18" s="51"/>
      <c r="EW18" s="51"/>
      <c r="EX18" s="51"/>
      <c r="EY18" s="51"/>
    </row>
    <row r="19" spans="1:155" ht="12">
      <c r="A19" s="34">
        <v>43191</v>
      </c>
      <c r="B19" s="34"/>
      <c r="C19" s="51">
        <f t="shared" si="0"/>
        <v>0</v>
      </c>
      <c r="D19" s="51">
        <f t="shared" si="1"/>
        <v>0</v>
      </c>
      <c r="E19" s="51">
        <f t="shared" si="2"/>
        <v>0</v>
      </c>
      <c r="F19" s="51">
        <f t="shared" si="3"/>
        <v>0</v>
      </c>
      <c r="G19" s="51">
        <f t="shared" si="4"/>
        <v>0</v>
      </c>
      <c r="I19" s="51">
        <f>J$6*'09C'!$C19</f>
        <v>0</v>
      </c>
      <c r="J19" s="51">
        <f>J$6*'09C'!$D19</f>
        <v>0</v>
      </c>
      <c r="K19" s="51">
        <f t="shared" si="5"/>
        <v>0</v>
      </c>
      <c r="L19" s="51">
        <f>J$6*'09C'!$F19</f>
        <v>0</v>
      </c>
      <c r="M19" s="51">
        <f>J$6*'09C'!$G19</f>
        <v>0</v>
      </c>
      <c r="N19" s="52"/>
      <c r="O19" s="51">
        <f>P$6*'09C'!$C19</f>
        <v>0</v>
      </c>
      <c r="P19" s="51">
        <f>P$6*'09C'!$D19</f>
        <v>0</v>
      </c>
      <c r="Q19" s="51">
        <f t="shared" si="6"/>
        <v>0</v>
      </c>
      <c r="R19" s="51">
        <f>P$6*'09C'!$F19</f>
        <v>0</v>
      </c>
      <c r="S19" s="51">
        <f>P$6*'09C'!$G19</f>
        <v>0</v>
      </c>
      <c r="T19" s="52"/>
      <c r="U19" s="51">
        <f>V$6*'09C'!$C19</f>
        <v>0</v>
      </c>
      <c r="V19" s="51">
        <f>V$6*'09C'!$D19</f>
        <v>0</v>
      </c>
      <c r="W19" s="51">
        <f t="shared" si="7"/>
        <v>0</v>
      </c>
      <c r="X19" s="51">
        <f>V$6*'09C'!$F19</f>
        <v>0</v>
      </c>
      <c r="Y19" s="51">
        <f>V$6*'09C'!$G19</f>
        <v>0</v>
      </c>
      <c r="Z19" s="52"/>
      <c r="AA19" s="51">
        <f>AB$6*'09C'!$C19</f>
        <v>0</v>
      </c>
      <c r="AB19" s="51">
        <f>AB$6*'09C'!$D19</f>
        <v>0</v>
      </c>
      <c r="AC19" s="51">
        <f t="shared" si="8"/>
        <v>0</v>
      </c>
      <c r="AD19" s="51">
        <f>AB$6*'09C'!$F19</f>
        <v>0</v>
      </c>
      <c r="AE19" s="51">
        <f>AB$6*'09C'!$G19</f>
        <v>0</v>
      </c>
      <c r="AF19" s="52"/>
      <c r="AG19" s="51">
        <f>AH$6*'09C'!$C19</f>
        <v>0</v>
      </c>
      <c r="AH19" s="51">
        <f>AH$6*'09C'!$D19</f>
        <v>0</v>
      </c>
      <c r="AI19" s="51">
        <f t="shared" si="9"/>
        <v>0</v>
      </c>
      <c r="AJ19" s="51">
        <f>AH$6*'09C'!$F19</f>
        <v>0</v>
      </c>
      <c r="AK19" s="51">
        <f>AH$6*'09C'!$G19</f>
        <v>0</v>
      </c>
      <c r="AL19" s="52"/>
      <c r="AM19" s="51">
        <f>AN$6*'09C'!$C19</f>
        <v>0</v>
      </c>
      <c r="AN19" s="51">
        <f>AN$6*'09C'!$D19</f>
        <v>0</v>
      </c>
      <c r="AO19" s="51">
        <f t="shared" si="10"/>
        <v>0</v>
      </c>
      <c r="AP19" s="51">
        <f>AN$6*'09C'!$F19</f>
        <v>0</v>
      </c>
      <c r="AQ19" s="51">
        <f>AN$6*'09C'!$G19</f>
        <v>0</v>
      </c>
      <c r="AR19" s="52"/>
      <c r="AS19" s="51">
        <f>AT$6*'09C'!$C19</f>
        <v>0</v>
      </c>
      <c r="AT19" s="51">
        <f>AT$6*'09C'!$D19</f>
        <v>0</v>
      </c>
      <c r="AU19" s="51">
        <f t="shared" si="11"/>
        <v>0</v>
      </c>
      <c r="AV19" s="51">
        <f>AT$6*'09C'!$F19</f>
        <v>0</v>
      </c>
      <c r="AW19" s="51">
        <f>AT$6*'09C'!$G19</f>
        <v>0</v>
      </c>
      <c r="AX19" s="52"/>
      <c r="AY19" s="51">
        <f>AZ$6*'09C'!$C19</f>
        <v>0</v>
      </c>
      <c r="AZ19" s="51">
        <f>AZ$6*'09C'!$D19</f>
        <v>0</v>
      </c>
      <c r="BA19" s="51">
        <f t="shared" si="12"/>
        <v>0</v>
      </c>
      <c r="BB19" s="51">
        <f>AZ$6*'09C'!$F19</f>
        <v>0</v>
      </c>
      <c r="BC19" s="51">
        <f>AZ$6*'09C'!$G19</f>
        <v>0</v>
      </c>
      <c r="BD19" s="52"/>
      <c r="BE19" s="51">
        <f>BF$6*'09C'!$C19</f>
        <v>0</v>
      </c>
      <c r="BF19" s="51">
        <f>BF$6*'09C'!$D19</f>
        <v>0</v>
      </c>
      <c r="BG19" s="51">
        <f t="shared" si="13"/>
        <v>0</v>
      </c>
      <c r="BH19" s="51">
        <f>BF$6*'09C'!$F19</f>
        <v>0</v>
      </c>
      <c r="BI19" s="51">
        <f>BF$6*'09C'!$G19</f>
        <v>0</v>
      </c>
      <c r="BJ19" s="52"/>
      <c r="BK19" s="51">
        <f>BL$6*'09C'!$C19</f>
        <v>0</v>
      </c>
      <c r="BL19" s="51">
        <f>BL$6*'09C'!$D19</f>
        <v>0</v>
      </c>
      <c r="BM19" s="51">
        <f t="shared" si="14"/>
        <v>0</v>
      </c>
      <c r="BN19" s="51">
        <f>BL$6*'09C'!$F19</f>
        <v>0</v>
      </c>
      <c r="BO19" s="51">
        <f>BL$6*'09C'!$G19</f>
        <v>0</v>
      </c>
      <c r="BP19" s="52"/>
      <c r="BQ19" s="51">
        <f>BR$6*'09C'!$C19</f>
        <v>0</v>
      </c>
      <c r="BR19" s="51">
        <f>BR$6*'09C'!$D19</f>
        <v>0</v>
      </c>
      <c r="BS19" s="51">
        <f t="shared" si="15"/>
        <v>0</v>
      </c>
      <c r="BT19" s="51">
        <f>BR$6*'09C'!$F19</f>
        <v>0</v>
      </c>
      <c r="BU19" s="51">
        <f>BR$6*'09C'!$G19</f>
        <v>0</v>
      </c>
      <c r="BV19" s="51"/>
      <c r="BW19" s="51">
        <f>BX$6*'09C'!$C19</f>
        <v>0</v>
      </c>
      <c r="BX19" s="51">
        <f>BX$6*'09C'!$D19</f>
        <v>0</v>
      </c>
      <c r="BY19" s="51">
        <f t="shared" si="16"/>
        <v>0</v>
      </c>
      <c r="BZ19" s="51">
        <f>BX$6*'09C'!$F19</f>
        <v>0</v>
      </c>
      <c r="CA19" s="51">
        <f>BX$6*'09C'!$G19</f>
        <v>0</v>
      </c>
      <c r="CB19" s="52"/>
      <c r="CC19" s="51">
        <f>CD$6*'09C'!$C19</f>
        <v>0</v>
      </c>
      <c r="CD19" s="51">
        <f>CD$6*'09C'!$D19</f>
        <v>0</v>
      </c>
      <c r="CE19" s="51">
        <f t="shared" si="17"/>
        <v>0</v>
      </c>
      <c r="CF19" s="51">
        <f>CD$6*'09C'!$F19</f>
        <v>0</v>
      </c>
      <c r="CG19" s="51">
        <f>CD$6*'09C'!$G19</f>
        <v>0</v>
      </c>
      <c r="CH19" s="52"/>
      <c r="CI19" s="51">
        <f>CJ$6*'09C'!$C19</f>
        <v>0</v>
      </c>
      <c r="CJ19" s="51">
        <f>CJ$6*'09C'!$D19</f>
        <v>0</v>
      </c>
      <c r="CK19" s="51">
        <f t="shared" si="18"/>
        <v>0</v>
      </c>
      <c r="CL19" s="51">
        <f>CJ$6*'09C'!$F19</f>
        <v>0</v>
      </c>
      <c r="CM19" s="51">
        <f>CJ$6*'09C'!$G19</f>
        <v>0</v>
      </c>
      <c r="CN19" s="52"/>
      <c r="CO19" s="51">
        <f>CP$6*'09C'!$C19</f>
        <v>0</v>
      </c>
      <c r="CP19" s="51">
        <f>CP$6*'09C'!$D19</f>
        <v>0</v>
      </c>
      <c r="CQ19" s="51">
        <f t="shared" si="19"/>
        <v>0</v>
      </c>
      <c r="CR19" s="51">
        <f>CP$6*'09C'!$F19</f>
        <v>0</v>
      </c>
      <c r="CS19" s="51">
        <f>CP$6*'09C'!$G19</f>
        <v>0</v>
      </c>
      <c r="CT19" s="52"/>
      <c r="CU19" s="51">
        <f>CV$6*'09C'!$C19</f>
        <v>0</v>
      </c>
      <c r="CV19" s="51">
        <f>CV$6*'09C'!$D19</f>
        <v>0</v>
      </c>
      <c r="CW19" s="51">
        <f t="shared" si="20"/>
        <v>0</v>
      </c>
      <c r="CX19" s="51">
        <f>CV$6*'09C'!$F19</f>
        <v>0</v>
      </c>
      <c r="CY19" s="51">
        <f>CV$6*'09C'!$G19</f>
        <v>0</v>
      </c>
      <c r="CZ19" s="52"/>
      <c r="DA19" s="51">
        <f>DB$6*'09C'!$C19</f>
        <v>0</v>
      </c>
      <c r="DB19" s="51">
        <f>DB$6*'09C'!$D19</f>
        <v>0</v>
      </c>
      <c r="DC19" s="51">
        <f t="shared" si="21"/>
        <v>0</v>
      </c>
      <c r="DD19" s="51">
        <f>DB$6*'09C'!$F19</f>
        <v>0</v>
      </c>
      <c r="DE19" s="51">
        <f>DB$6*'09C'!$G19</f>
        <v>0</v>
      </c>
      <c r="DF19" s="52"/>
      <c r="DG19" s="51">
        <f>DH$6*'09C'!$C19</f>
        <v>0</v>
      </c>
      <c r="DH19" s="51">
        <f>DH$6*'09C'!$D19</f>
        <v>0</v>
      </c>
      <c r="DI19" s="51">
        <f t="shared" si="22"/>
        <v>0</v>
      </c>
      <c r="DJ19" s="51">
        <f>DH$6*'09C'!$F19</f>
        <v>0</v>
      </c>
      <c r="DK19" s="51">
        <f>DH$6*'09C'!$G19</f>
        <v>0</v>
      </c>
      <c r="DL19" s="52"/>
      <c r="DM19" s="51">
        <f>DN$6*'09C'!$C19</f>
        <v>0</v>
      </c>
      <c r="DN19" s="51">
        <f>DN$6*'09C'!$D19</f>
        <v>0</v>
      </c>
      <c r="DO19" s="51">
        <f t="shared" si="23"/>
        <v>0</v>
      </c>
      <c r="DP19" s="51">
        <f>DN$6*'09C'!$F19</f>
        <v>0</v>
      </c>
      <c r="DQ19" s="51">
        <f>DN$6*'09C'!$G19</f>
        <v>0</v>
      </c>
      <c r="DR19" s="52"/>
      <c r="DS19" s="51">
        <f>DT$6*'09C'!$C19</f>
        <v>0</v>
      </c>
      <c r="DT19" s="51">
        <f>DT$6*'09C'!$D19</f>
        <v>0</v>
      </c>
      <c r="DU19" s="51">
        <f t="shared" si="24"/>
        <v>0</v>
      </c>
      <c r="DV19" s="51">
        <f>DT$6*'09C'!$F19</f>
        <v>0</v>
      </c>
      <c r="DW19" s="51">
        <f>DT$6*'09C'!$G19</f>
        <v>0</v>
      </c>
      <c r="DX19" s="52"/>
      <c r="DY19" s="51">
        <f>DZ$6*'09C'!$C19</f>
        <v>0</v>
      </c>
      <c r="DZ19" s="51">
        <f>DZ$6*'09C'!$D19</f>
        <v>0</v>
      </c>
      <c r="EA19" s="51">
        <f t="shared" si="25"/>
        <v>0</v>
      </c>
      <c r="EB19" s="51">
        <f>DZ$6*'09C'!$F19</f>
        <v>0</v>
      </c>
      <c r="EC19" s="51">
        <f>DZ$6*'09C'!$G19</f>
        <v>0</v>
      </c>
      <c r="ED19" s="52"/>
      <c r="EE19" s="51">
        <f>EF$6*'09C'!$C19</f>
        <v>0</v>
      </c>
      <c r="EF19" s="51">
        <f>EF$6*'09C'!$D19</f>
        <v>0</v>
      </c>
      <c r="EG19" s="51">
        <f t="shared" si="26"/>
        <v>0</v>
      </c>
      <c r="EH19" s="51">
        <f>EF$6*'09C'!$F19</f>
        <v>0</v>
      </c>
      <c r="EI19" s="51">
        <f>EF$6*'09C'!$G19</f>
        <v>0</v>
      </c>
      <c r="EJ19" s="52"/>
      <c r="EK19" s="51">
        <f>EL$6*'09C'!$C19</f>
        <v>0</v>
      </c>
      <c r="EL19" s="51">
        <f>EL$6*'09C'!$D19</f>
        <v>0</v>
      </c>
      <c r="EM19" s="51">
        <f t="shared" si="27"/>
        <v>0</v>
      </c>
      <c r="EN19" s="51">
        <f>EL$6*'09C'!$F19</f>
        <v>0</v>
      </c>
      <c r="EO19" s="51">
        <f>EL$6*'09C'!$G19</f>
        <v>0</v>
      </c>
      <c r="EP19" s="52"/>
      <c r="EQ19" s="51">
        <f>ER$6*'09C'!$C19</f>
        <v>0</v>
      </c>
      <c r="ER19" s="51">
        <f>ER$6*'09C'!$D19</f>
        <v>0</v>
      </c>
      <c r="ES19" s="51">
        <f t="shared" si="28"/>
        <v>0</v>
      </c>
      <c r="ET19" s="51">
        <f>ER$6*'09C'!$F19</f>
        <v>0</v>
      </c>
      <c r="EU19" s="51">
        <f>ER$6*'09C'!$G19</f>
        <v>0</v>
      </c>
      <c r="EV19" s="51"/>
      <c r="EW19" s="51"/>
      <c r="EX19" s="51"/>
      <c r="EY19" s="51"/>
    </row>
    <row r="20" spans="1:155" ht="12">
      <c r="A20" s="34">
        <v>43374</v>
      </c>
      <c r="B20" s="34"/>
      <c r="C20" s="51">
        <f t="shared" si="0"/>
        <v>0</v>
      </c>
      <c r="D20" s="51">
        <f t="shared" si="1"/>
        <v>0</v>
      </c>
      <c r="E20" s="51">
        <f t="shared" si="2"/>
        <v>0</v>
      </c>
      <c r="F20" s="51">
        <f t="shared" si="3"/>
        <v>0</v>
      </c>
      <c r="G20" s="51">
        <f t="shared" si="4"/>
        <v>0</v>
      </c>
      <c r="I20" s="51">
        <f>J$6*'09C'!$C20</f>
        <v>0</v>
      </c>
      <c r="J20" s="51">
        <f>J$6*'09C'!$D20</f>
        <v>0</v>
      </c>
      <c r="K20" s="51">
        <f t="shared" si="5"/>
        <v>0</v>
      </c>
      <c r="L20" s="51">
        <f>J$6*'09C'!$F20</f>
        <v>0</v>
      </c>
      <c r="M20" s="51">
        <f>J$6*'09C'!$G20</f>
        <v>0</v>
      </c>
      <c r="N20" s="52"/>
      <c r="O20" s="51">
        <f>P$6*'09C'!$C20</f>
        <v>0</v>
      </c>
      <c r="P20" s="51">
        <f>P$6*'09C'!$D20</f>
        <v>0</v>
      </c>
      <c r="Q20" s="51">
        <f t="shared" si="6"/>
        <v>0</v>
      </c>
      <c r="R20" s="51">
        <f>P$6*'09C'!$F20</f>
        <v>0</v>
      </c>
      <c r="S20" s="51">
        <f>P$6*'09C'!$G20</f>
        <v>0</v>
      </c>
      <c r="T20" s="52"/>
      <c r="U20" s="51">
        <f>V$6*'09C'!$C20</f>
        <v>0</v>
      </c>
      <c r="V20" s="51">
        <f>V$6*'09C'!$D20</f>
        <v>0</v>
      </c>
      <c r="W20" s="51">
        <f t="shared" si="7"/>
        <v>0</v>
      </c>
      <c r="X20" s="51">
        <f>V$6*'09C'!$F20</f>
        <v>0</v>
      </c>
      <c r="Y20" s="51">
        <f>V$6*'09C'!$G20</f>
        <v>0</v>
      </c>
      <c r="Z20" s="52"/>
      <c r="AA20" s="51">
        <f>AB$6*'09C'!$C20</f>
        <v>0</v>
      </c>
      <c r="AB20" s="51">
        <f>AB$6*'09C'!$D20</f>
        <v>0</v>
      </c>
      <c r="AC20" s="51">
        <f t="shared" si="8"/>
        <v>0</v>
      </c>
      <c r="AD20" s="51">
        <f>AB$6*'09C'!$F20</f>
        <v>0</v>
      </c>
      <c r="AE20" s="51">
        <f>AB$6*'09C'!$G20</f>
        <v>0</v>
      </c>
      <c r="AF20" s="52"/>
      <c r="AG20" s="51">
        <f>AH$6*'09C'!$C20</f>
        <v>0</v>
      </c>
      <c r="AH20" s="51">
        <f>AH$6*'09C'!$D20</f>
        <v>0</v>
      </c>
      <c r="AI20" s="51">
        <f t="shared" si="9"/>
        <v>0</v>
      </c>
      <c r="AJ20" s="51">
        <f>AH$6*'09C'!$F20</f>
        <v>0</v>
      </c>
      <c r="AK20" s="51">
        <f>AH$6*'09C'!$G20</f>
        <v>0</v>
      </c>
      <c r="AL20" s="52"/>
      <c r="AM20" s="51">
        <f>AN$6*'09C'!$C20</f>
        <v>0</v>
      </c>
      <c r="AN20" s="51">
        <f>AN$6*'09C'!$D20</f>
        <v>0</v>
      </c>
      <c r="AO20" s="51">
        <f t="shared" si="10"/>
        <v>0</v>
      </c>
      <c r="AP20" s="51">
        <f>AN$6*'09C'!$F20</f>
        <v>0</v>
      </c>
      <c r="AQ20" s="51">
        <f>AN$6*'09C'!$G20</f>
        <v>0</v>
      </c>
      <c r="AR20" s="52"/>
      <c r="AS20" s="51">
        <f>AT$6*'09C'!$C20</f>
        <v>0</v>
      </c>
      <c r="AT20" s="51">
        <f>AT$6*'09C'!$D20</f>
        <v>0</v>
      </c>
      <c r="AU20" s="51">
        <f t="shared" si="11"/>
        <v>0</v>
      </c>
      <c r="AV20" s="51">
        <f>AT$6*'09C'!$F20</f>
        <v>0</v>
      </c>
      <c r="AW20" s="51">
        <f>AT$6*'09C'!$G20</f>
        <v>0</v>
      </c>
      <c r="AX20" s="52"/>
      <c r="AY20" s="51">
        <f>AZ$6*'09C'!$C20</f>
        <v>0</v>
      </c>
      <c r="AZ20" s="51">
        <f>AZ$6*'09C'!$D20</f>
        <v>0</v>
      </c>
      <c r="BA20" s="51">
        <f t="shared" si="12"/>
        <v>0</v>
      </c>
      <c r="BB20" s="51">
        <f>AZ$6*'09C'!$F20</f>
        <v>0</v>
      </c>
      <c r="BC20" s="51">
        <f>AZ$6*'09C'!$G20</f>
        <v>0</v>
      </c>
      <c r="BD20" s="52"/>
      <c r="BE20" s="51">
        <f>BF$6*'09C'!$C20</f>
        <v>0</v>
      </c>
      <c r="BF20" s="51">
        <f>BF$6*'09C'!$D20</f>
        <v>0</v>
      </c>
      <c r="BG20" s="51">
        <f t="shared" si="13"/>
        <v>0</v>
      </c>
      <c r="BH20" s="51">
        <f>BF$6*'09C'!$F20</f>
        <v>0</v>
      </c>
      <c r="BI20" s="51">
        <f>BF$6*'09C'!$G20</f>
        <v>0</v>
      </c>
      <c r="BJ20" s="52"/>
      <c r="BK20" s="51">
        <f>BL$6*'09C'!$C20</f>
        <v>0</v>
      </c>
      <c r="BL20" s="51">
        <f>BL$6*'09C'!$D20</f>
        <v>0</v>
      </c>
      <c r="BM20" s="51">
        <f t="shared" si="14"/>
        <v>0</v>
      </c>
      <c r="BN20" s="51">
        <f>BL$6*'09C'!$F20</f>
        <v>0</v>
      </c>
      <c r="BO20" s="51">
        <f>BL$6*'09C'!$G20</f>
        <v>0</v>
      </c>
      <c r="BP20" s="52"/>
      <c r="BQ20" s="51">
        <f>BR$6*'09C'!$C20</f>
        <v>0</v>
      </c>
      <c r="BR20" s="51">
        <f>BR$6*'09C'!$D20</f>
        <v>0</v>
      </c>
      <c r="BS20" s="51">
        <f t="shared" si="15"/>
        <v>0</v>
      </c>
      <c r="BT20" s="51">
        <f>BR$6*'09C'!$F20</f>
        <v>0</v>
      </c>
      <c r="BU20" s="51">
        <f>BR$6*'09C'!$G20</f>
        <v>0</v>
      </c>
      <c r="BV20" s="51"/>
      <c r="BW20" s="51">
        <f>BX$6*'09C'!$C20</f>
        <v>0</v>
      </c>
      <c r="BX20" s="51">
        <f>BX$6*'09C'!$D20</f>
        <v>0</v>
      </c>
      <c r="BY20" s="51">
        <f t="shared" si="16"/>
        <v>0</v>
      </c>
      <c r="BZ20" s="51">
        <f>BX$6*'09C'!$F20</f>
        <v>0</v>
      </c>
      <c r="CA20" s="51">
        <f>BX$6*'09C'!$G20</f>
        <v>0</v>
      </c>
      <c r="CB20" s="52"/>
      <c r="CC20" s="51">
        <f>CD$6*'09C'!$C20</f>
        <v>0</v>
      </c>
      <c r="CD20" s="51">
        <f>CD$6*'09C'!$D20</f>
        <v>0</v>
      </c>
      <c r="CE20" s="51">
        <f t="shared" si="17"/>
        <v>0</v>
      </c>
      <c r="CF20" s="51">
        <f>CD$6*'09C'!$F20</f>
        <v>0</v>
      </c>
      <c r="CG20" s="51">
        <f>CD$6*'09C'!$G20</f>
        <v>0</v>
      </c>
      <c r="CH20" s="52"/>
      <c r="CI20" s="51">
        <f>CJ$6*'09C'!$C20</f>
        <v>0</v>
      </c>
      <c r="CJ20" s="51">
        <f>CJ$6*'09C'!$D20</f>
        <v>0</v>
      </c>
      <c r="CK20" s="51">
        <f t="shared" si="18"/>
        <v>0</v>
      </c>
      <c r="CL20" s="51">
        <f>CJ$6*'09C'!$F20</f>
        <v>0</v>
      </c>
      <c r="CM20" s="51">
        <f>CJ$6*'09C'!$G20</f>
        <v>0</v>
      </c>
      <c r="CN20" s="52"/>
      <c r="CO20" s="51">
        <f>CP$6*'09C'!$C20</f>
        <v>0</v>
      </c>
      <c r="CP20" s="51">
        <f>CP$6*'09C'!$D20</f>
        <v>0</v>
      </c>
      <c r="CQ20" s="51">
        <f t="shared" si="19"/>
        <v>0</v>
      </c>
      <c r="CR20" s="51">
        <f>CP$6*'09C'!$F20</f>
        <v>0</v>
      </c>
      <c r="CS20" s="51">
        <f>CP$6*'09C'!$G20</f>
        <v>0</v>
      </c>
      <c r="CT20" s="52"/>
      <c r="CU20" s="51">
        <f>CV$6*'09C'!$C20</f>
        <v>0</v>
      </c>
      <c r="CV20" s="51">
        <f>CV$6*'09C'!$D20</f>
        <v>0</v>
      </c>
      <c r="CW20" s="51">
        <f t="shared" si="20"/>
        <v>0</v>
      </c>
      <c r="CX20" s="51">
        <f>CV$6*'09C'!$F20</f>
        <v>0</v>
      </c>
      <c r="CY20" s="51">
        <f>CV$6*'09C'!$G20</f>
        <v>0</v>
      </c>
      <c r="CZ20" s="52"/>
      <c r="DA20" s="51">
        <f>DB$6*'09C'!$C20</f>
        <v>0</v>
      </c>
      <c r="DB20" s="51">
        <f>DB$6*'09C'!$D20</f>
        <v>0</v>
      </c>
      <c r="DC20" s="51">
        <f t="shared" si="21"/>
        <v>0</v>
      </c>
      <c r="DD20" s="51">
        <f>DB$6*'09C'!$F20</f>
        <v>0</v>
      </c>
      <c r="DE20" s="51">
        <f>DB$6*'09C'!$G20</f>
        <v>0</v>
      </c>
      <c r="DF20" s="52"/>
      <c r="DG20" s="51">
        <f>DH$6*'09C'!$C20</f>
        <v>0</v>
      </c>
      <c r="DH20" s="51">
        <f>DH$6*'09C'!$D20</f>
        <v>0</v>
      </c>
      <c r="DI20" s="51">
        <f t="shared" si="22"/>
        <v>0</v>
      </c>
      <c r="DJ20" s="51">
        <f>DH$6*'09C'!$F20</f>
        <v>0</v>
      </c>
      <c r="DK20" s="51">
        <f>DH$6*'09C'!$G20</f>
        <v>0</v>
      </c>
      <c r="DL20" s="52"/>
      <c r="DM20" s="51">
        <f>DN$6*'09C'!$C20</f>
        <v>0</v>
      </c>
      <c r="DN20" s="51">
        <f>DN$6*'09C'!$D20</f>
        <v>0</v>
      </c>
      <c r="DO20" s="51">
        <f t="shared" si="23"/>
        <v>0</v>
      </c>
      <c r="DP20" s="51">
        <f>DN$6*'09C'!$F20</f>
        <v>0</v>
      </c>
      <c r="DQ20" s="51">
        <f>DN$6*'09C'!$G20</f>
        <v>0</v>
      </c>
      <c r="DR20" s="52"/>
      <c r="DS20" s="51">
        <f>DT$6*'09C'!$C20</f>
        <v>0</v>
      </c>
      <c r="DT20" s="51">
        <f>DT$6*'09C'!$D20</f>
        <v>0</v>
      </c>
      <c r="DU20" s="51">
        <f t="shared" si="24"/>
        <v>0</v>
      </c>
      <c r="DV20" s="51">
        <f>DT$6*'09C'!$F20</f>
        <v>0</v>
      </c>
      <c r="DW20" s="51">
        <f>DT$6*'09C'!$G20</f>
        <v>0</v>
      </c>
      <c r="DX20" s="52"/>
      <c r="DY20" s="51">
        <f>DZ$6*'09C'!$C20</f>
        <v>0</v>
      </c>
      <c r="DZ20" s="51">
        <f>DZ$6*'09C'!$D20</f>
        <v>0</v>
      </c>
      <c r="EA20" s="51">
        <f t="shared" si="25"/>
        <v>0</v>
      </c>
      <c r="EB20" s="51">
        <f>DZ$6*'09C'!$F20</f>
        <v>0</v>
      </c>
      <c r="EC20" s="51">
        <f>DZ$6*'09C'!$G20</f>
        <v>0</v>
      </c>
      <c r="ED20" s="52"/>
      <c r="EE20" s="51">
        <f>EF$6*'09C'!$C20</f>
        <v>0</v>
      </c>
      <c r="EF20" s="51">
        <f>EF$6*'09C'!$D20</f>
        <v>0</v>
      </c>
      <c r="EG20" s="51">
        <f t="shared" si="26"/>
        <v>0</v>
      </c>
      <c r="EH20" s="51">
        <f>EF$6*'09C'!$F20</f>
        <v>0</v>
      </c>
      <c r="EI20" s="51">
        <f>EF$6*'09C'!$G20</f>
        <v>0</v>
      </c>
      <c r="EJ20" s="52"/>
      <c r="EK20" s="51">
        <f>EL$6*'09C'!$C20</f>
        <v>0</v>
      </c>
      <c r="EL20" s="51">
        <f>EL$6*'09C'!$D20</f>
        <v>0</v>
      </c>
      <c r="EM20" s="51">
        <f t="shared" si="27"/>
        <v>0</v>
      </c>
      <c r="EN20" s="51">
        <f>EL$6*'09C'!$F20</f>
        <v>0</v>
      </c>
      <c r="EO20" s="51">
        <f>EL$6*'09C'!$G20</f>
        <v>0</v>
      </c>
      <c r="EP20" s="52"/>
      <c r="EQ20" s="51">
        <f>ER$6*'09C'!$C20</f>
        <v>0</v>
      </c>
      <c r="ER20" s="51">
        <f>ER$6*'09C'!$D20</f>
        <v>0</v>
      </c>
      <c r="ES20" s="51">
        <f t="shared" si="28"/>
        <v>0</v>
      </c>
      <c r="ET20" s="51">
        <f>ER$6*'09C'!$F20</f>
        <v>0</v>
      </c>
      <c r="EU20" s="51">
        <f>ER$6*'09C'!$G20</f>
        <v>0</v>
      </c>
      <c r="EV20" s="51"/>
      <c r="EW20" s="51"/>
      <c r="EX20" s="51"/>
      <c r="EY20" s="51"/>
    </row>
    <row r="21" spans="1:155" ht="12">
      <c r="A21" s="34">
        <v>43556</v>
      </c>
      <c r="B21" s="34"/>
      <c r="C21" s="51">
        <f t="shared" si="0"/>
        <v>0</v>
      </c>
      <c r="D21" s="51">
        <f t="shared" si="1"/>
        <v>0</v>
      </c>
      <c r="E21" s="51">
        <f t="shared" si="2"/>
        <v>0</v>
      </c>
      <c r="F21" s="51">
        <f t="shared" si="3"/>
        <v>0</v>
      </c>
      <c r="G21" s="51">
        <f t="shared" si="4"/>
        <v>0</v>
      </c>
      <c r="I21" s="51">
        <f>J$6*'09C'!$C21</f>
        <v>0</v>
      </c>
      <c r="J21" s="51">
        <f>J$6*'09C'!$D21</f>
        <v>0</v>
      </c>
      <c r="K21" s="51">
        <f t="shared" si="5"/>
        <v>0</v>
      </c>
      <c r="L21" s="51">
        <f>J$6*'09C'!$F21</f>
        <v>0</v>
      </c>
      <c r="M21" s="51">
        <f>J$6*'09C'!$G21</f>
        <v>0</v>
      </c>
      <c r="N21" s="52"/>
      <c r="O21" s="51">
        <f>P$6*'09C'!$C21</f>
        <v>0</v>
      </c>
      <c r="P21" s="51">
        <f>P$6*'09C'!$D21</f>
        <v>0</v>
      </c>
      <c r="Q21" s="51">
        <f t="shared" si="6"/>
        <v>0</v>
      </c>
      <c r="R21" s="51">
        <f>P$6*'09C'!$F21</f>
        <v>0</v>
      </c>
      <c r="S21" s="51">
        <f>P$6*'09C'!$G21</f>
        <v>0</v>
      </c>
      <c r="T21" s="52"/>
      <c r="U21" s="51">
        <f>V$6*'09C'!$C21</f>
        <v>0</v>
      </c>
      <c r="V21" s="51">
        <f>V$6*'09C'!$D21</f>
        <v>0</v>
      </c>
      <c r="W21" s="51">
        <f t="shared" si="7"/>
        <v>0</v>
      </c>
      <c r="X21" s="51">
        <f>V$6*'09C'!$F21</f>
        <v>0</v>
      </c>
      <c r="Y21" s="51">
        <f>V$6*'09C'!$G21</f>
        <v>0</v>
      </c>
      <c r="Z21" s="52"/>
      <c r="AA21" s="51">
        <f>AB$6*'09C'!$C21</f>
        <v>0</v>
      </c>
      <c r="AB21" s="51">
        <f>AB$6*'09C'!$D21</f>
        <v>0</v>
      </c>
      <c r="AC21" s="51">
        <f t="shared" si="8"/>
        <v>0</v>
      </c>
      <c r="AD21" s="51">
        <f>AB$6*'09C'!$F21</f>
        <v>0</v>
      </c>
      <c r="AE21" s="51">
        <f>AB$6*'09C'!$G21</f>
        <v>0</v>
      </c>
      <c r="AF21" s="52"/>
      <c r="AG21" s="51">
        <f>AH$6*'09C'!$C21</f>
        <v>0</v>
      </c>
      <c r="AH21" s="51">
        <f>AH$6*'09C'!$D21</f>
        <v>0</v>
      </c>
      <c r="AI21" s="51">
        <f t="shared" si="9"/>
        <v>0</v>
      </c>
      <c r="AJ21" s="51">
        <f>AH$6*'09C'!$F21</f>
        <v>0</v>
      </c>
      <c r="AK21" s="51">
        <f>AH$6*'09C'!$G21</f>
        <v>0</v>
      </c>
      <c r="AL21" s="52"/>
      <c r="AM21" s="51">
        <f>AN$6*'09C'!$C21</f>
        <v>0</v>
      </c>
      <c r="AN21" s="51">
        <f>AN$6*'09C'!$D21</f>
        <v>0</v>
      </c>
      <c r="AO21" s="51">
        <f t="shared" si="10"/>
        <v>0</v>
      </c>
      <c r="AP21" s="51">
        <f>AN$6*'09C'!$F21</f>
        <v>0</v>
      </c>
      <c r="AQ21" s="51">
        <f>AN$6*'09C'!$G21</f>
        <v>0</v>
      </c>
      <c r="AR21" s="52"/>
      <c r="AS21" s="51">
        <f>AT$6*'09C'!$C21</f>
        <v>0</v>
      </c>
      <c r="AT21" s="51">
        <f>AT$6*'09C'!$D21</f>
        <v>0</v>
      </c>
      <c r="AU21" s="51">
        <f t="shared" si="11"/>
        <v>0</v>
      </c>
      <c r="AV21" s="51">
        <f>AT$6*'09C'!$F21</f>
        <v>0</v>
      </c>
      <c r="AW21" s="51">
        <f>AT$6*'09C'!$G21</f>
        <v>0</v>
      </c>
      <c r="AX21" s="52"/>
      <c r="AY21" s="51">
        <f>AZ$6*'09C'!$C21</f>
        <v>0</v>
      </c>
      <c r="AZ21" s="51">
        <f>AZ$6*'09C'!$D21</f>
        <v>0</v>
      </c>
      <c r="BA21" s="51">
        <f t="shared" si="12"/>
        <v>0</v>
      </c>
      <c r="BB21" s="51">
        <f>AZ$6*'09C'!$F21</f>
        <v>0</v>
      </c>
      <c r="BC21" s="51">
        <f>AZ$6*'09C'!$G21</f>
        <v>0</v>
      </c>
      <c r="BD21" s="52"/>
      <c r="BE21" s="51">
        <f>BF$6*'09C'!$C21</f>
        <v>0</v>
      </c>
      <c r="BF21" s="51">
        <f>BF$6*'09C'!$D21</f>
        <v>0</v>
      </c>
      <c r="BG21" s="51">
        <f t="shared" si="13"/>
        <v>0</v>
      </c>
      <c r="BH21" s="51">
        <f>BF$6*'09C'!$F21</f>
        <v>0</v>
      </c>
      <c r="BI21" s="51">
        <f>BF$6*'09C'!$G21</f>
        <v>0</v>
      </c>
      <c r="BJ21" s="52"/>
      <c r="BK21" s="51">
        <f>BL$6*'09C'!$C21</f>
        <v>0</v>
      </c>
      <c r="BL21" s="51">
        <f>BL$6*'09C'!$D21</f>
        <v>0</v>
      </c>
      <c r="BM21" s="51">
        <f t="shared" si="14"/>
        <v>0</v>
      </c>
      <c r="BN21" s="51">
        <f>BL$6*'09C'!$F21</f>
        <v>0</v>
      </c>
      <c r="BO21" s="51">
        <f>BL$6*'09C'!$G21</f>
        <v>0</v>
      </c>
      <c r="BP21" s="52"/>
      <c r="BQ21" s="51">
        <f>BR$6*'09C'!$C21</f>
        <v>0</v>
      </c>
      <c r="BR21" s="51">
        <f>BR$6*'09C'!$D21</f>
        <v>0</v>
      </c>
      <c r="BS21" s="51">
        <f t="shared" si="15"/>
        <v>0</v>
      </c>
      <c r="BT21" s="51">
        <f>BR$6*'09C'!$F21</f>
        <v>0</v>
      </c>
      <c r="BU21" s="51">
        <f>BR$6*'09C'!$G21</f>
        <v>0</v>
      </c>
      <c r="BV21" s="51"/>
      <c r="BW21" s="51">
        <f>BX$6*'09C'!$C21</f>
        <v>0</v>
      </c>
      <c r="BX21" s="51">
        <f>BX$6*'09C'!$D21</f>
        <v>0</v>
      </c>
      <c r="BY21" s="51">
        <f t="shared" si="16"/>
        <v>0</v>
      </c>
      <c r="BZ21" s="51">
        <f>BX$6*'09C'!$F21</f>
        <v>0</v>
      </c>
      <c r="CA21" s="51">
        <f>BX$6*'09C'!$G21</f>
        <v>0</v>
      </c>
      <c r="CB21" s="52"/>
      <c r="CC21" s="51">
        <f>CD$6*'09C'!$C21</f>
        <v>0</v>
      </c>
      <c r="CD21" s="51">
        <f>CD$6*'09C'!$D21</f>
        <v>0</v>
      </c>
      <c r="CE21" s="51">
        <f t="shared" si="17"/>
        <v>0</v>
      </c>
      <c r="CF21" s="51">
        <f>CD$6*'09C'!$F21</f>
        <v>0</v>
      </c>
      <c r="CG21" s="51">
        <f>CD$6*'09C'!$G21</f>
        <v>0</v>
      </c>
      <c r="CH21" s="52"/>
      <c r="CI21" s="51">
        <f>CJ$6*'09C'!$C21</f>
        <v>0</v>
      </c>
      <c r="CJ21" s="51">
        <f>CJ$6*'09C'!$D21</f>
        <v>0</v>
      </c>
      <c r="CK21" s="51">
        <f t="shared" si="18"/>
        <v>0</v>
      </c>
      <c r="CL21" s="51">
        <f>CJ$6*'09C'!$F21</f>
        <v>0</v>
      </c>
      <c r="CM21" s="51">
        <f>CJ$6*'09C'!$G21</f>
        <v>0</v>
      </c>
      <c r="CN21" s="52"/>
      <c r="CO21" s="51">
        <f>CP$6*'09C'!$C21</f>
        <v>0</v>
      </c>
      <c r="CP21" s="51">
        <f>CP$6*'09C'!$D21</f>
        <v>0</v>
      </c>
      <c r="CQ21" s="51">
        <f t="shared" si="19"/>
        <v>0</v>
      </c>
      <c r="CR21" s="51">
        <f>CP$6*'09C'!$F21</f>
        <v>0</v>
      </c>
      <c r="CS21" s="51">
        <f>CP$6*'09C'!$G21</f>
        <v>0</v>
      </c>
      <c r="CT21" s="52"/>
      <c r="CU21" s="51">
        <f>CV$6*'09C'!$C21</f>
        <v>0</v>
      </c>
      <c r="CV21" s="51">
        <f>CV$6*'09C'!$D21</f>
        <v>0</v>
      </c>
      <c r="CW21" s="51">
        <f t="shared" si="20"/>
        <v>0</v>
      </c>
      <c r="CX21" s="51">
        <f>CV$6*'09C'!$F21</f>
        <v>0</v>
      </c>
      <c r="CY21" s="51">
        <f>CV$6*'09C'!$G21</f>
        <v>0</v>
      </c>
      <c r="CZ21" s="52"/>
      <c r="DA21" s="51">
        <f>DB$6*'09C'!$C21</f>
        <v>0</v>
      </c>
      <c r="DB21" s="51">
        <f>DB$6*'09C'!$D21</f>
        <v>0</v>
      </c>
      <c r="DC21" s="51">
        <f t="shared" si="21"/>
        <v>0</v>
      </c>
      <c r="DD21" s="51">
        <f>DB$6*'09C'!$F21</f>
        <v>0</v>
      </c>
      <c r="DE21" s="51">
        <f>DB$6*'09C'!$G21</f>
        <v>0</v>
      </c>
      <c r="DF21" s="52"/>
      <c r="DG21" s="51">
        <f>DH$6*'09C'!$C21</f>
        <v>0</v>
      </c>
      <c r="DH21" s="51">
        <f>DH$6*'09C'!$D21</f>
        <v>0</v>
      </c>
      <c r="DI21" s="51">
        <f t="shared" si="22"/>
        <v>0</v>
      </c>
      <c r="DJ21" s="51">
        <f>DH$6*'09C'!$F21</f>
        <v>0</v>
      </c>
      <c r="DK21" s="51">
        <f>DH$6*'09C'!$G21</f>
        <v>0</v>
      </c>
      <c r="DL21" s="52"/>
      <c r="DM21" s="51">
        <f>DN$6*'09C'!$C21</f>
        <v>0</v>
      </c>
      <c r="DN21" s="51">
        <f>DN$6*'09C'!$D21</f>
        <v>0</v>
      </c>
      <c r="DO21" s="51">
        <f t="shared" si="23"/>
        <v>0</v>
      </c>
      <c r="DP21" s="51">
        <f>DN$6*'09C'!$F21</f>
        <v>0</v>
      </c>
      <c r="DQ21" s="51">
        <f>DN$6*'09C'!$G21</f>
        <v>0</v>
      </c>
      <c r="DR21" s="52"/>
      <c r="DS21" s="51">
        <f>DT$6*'09C'!$C21</f>
        <v>0</v>
      </c>
      <c r="DT21" s="51">
        <f>DT$6*'09C'!$D21</f>
        <v>0</v>
      </c>
      <c r="DU21" s="51">
        <f t="shared" si="24"/>
        <v>0</v>
      </c>
      <c r="DV21" s="51">
        <f>DT$6*'09C'!$F21</f>
        <v>0</v>
      </c>
      <c r="DW21" s="51">
        <f>DT$6*'09C'!$G21</f>
        <v>0</v>
      </c>
      <c r="DX21" s="52"/>
      <c r="DY21" s="51">
        <f>DZ$6*'09C'!$C21</f>
        <v>0</v>
      </c>
      <c r="DZ21" s="51">
        <f>DZ$6*'09C'!$D21</f>
        <v>0</v>
      </c>
      <c r="EA21" s="51">
        <f t="shared" si="25"/>
        <v>0</v>
      </c>
      <c r="EB21" s="51">
        <f>DZ$6*'09C'!$F21</f>
        <v>0</v>
      </c>
      <c r="EC21" s="51">
        <f>DZ$6*'09C'!$G21</f>
        <v>0</v>
      </c>
      <c r="ED21" s="52"/>
      <c r="EE21" s="51">
        <f>EF$6*'09C'!$C21</f>
        <v>0</v>
      </c>
      <c r="EF21" s="51">
        <f>EF$6*'09C'!$D21</f>
        <v>0</v>
      </c>
      <c r="EG21" s="51">
        <f t="shared" si="26"/>
        <v>0</v>
      </c>
      <c r="EH21" s="51">
        <f>EF$6*'09C'!$F21</f>
        <v>0</v>
      </c>
      <c r="EI21" s="51">
        <f>EF$6*'09C'!$G21</f>
        <v>0</v>
      </c>
      <c r="EJ21" s="52"/>
      <c r="EK21" s="51">
        <f>EL$6*'09C'!$C21</f>
        <v>0</v>
      </c>
      <c r="EL21" s="51">
        <f>EL$6*'09C'!$D21</f>
        <v>0</v>
      </c>
      <c r="EM21" s="51">
        <f t="shared" si="27"/>
        <v>0</v>
      </c>
      <c r="EN21" s="51">
        <f>EL$6*'09C'!$F21</f>
        <v>0</v>
      </c>
      <c r="EO21" s="51">
        <f>EL$6*'09C'!$G21</f>
        <v>0</v>
      </c>
      <c r="EP21" s="52"/>
      <c r="EQ21" s="51">
        <f>ER$6*'09C'!$C21</f>
        <v>0</v>
      </c>
      <c r="ER21" s="51">
        <f>ER$6*'09C'!$D21</f>
        <v>0</v>
      </c>
      <c r="ES21" s="51">
        <f t="shared" si="28"/>
        <v>0</v>
      </c>
      <c r="ET21" s="51">
        <f>ER$6*'09C'!$F21</f>
        <v>0</v>
      </c>
      <c r="EU21" s="51">
        <f>ER$6*'09C'!$G21</f>
        <v>0</v>
      </c>
      <c r="EV21" s="51"/>
      <c r="EW21" s="51"/>
      <c r="EX21" s="51"/>
      <c r="EY21" s="51"/>
    </row>
    <row r="22" spans="1:155" ht="12">
      <c r="A22" s="34">
        <v>43739</v>
      </c>
      <c r="B22" s="34"/>
      <c r="C22" s="51">
        <f t="shared" si="0"/>
        <v>0</v>
      </c>
      <c r="D22" s="51">
        <f t="shared" si="1"/>
        <v>0</v>
      </c>
      <c r="E22" s="51">
        <f t="shared" si="2"/>
        <v>0</v>
      </c>
      <c r="F22" s="51">
        <f t="shared" si="3"/>
        <v>0</v>
      </c>
      <c r="G22" s="51">
        <f t="shared" si="4"/>
        <v>0</v>
      </c>
      <c r="I22" s="51">
        <f>J$6*'09C'!$C22</f>
        <v>0</v>
      </c>
      <c r="J22" s="51">
        <f>J$6*'09C'!$D22</f>
        <v>0</v>
      </c>
      <c r="K22" s="51">
        <f t="shared" si="5"/>
        <v>0</v>
      </c>
      <c r="L22" s="51">
        <f>J$6*'09C'!$F22</f>
        <v>0</v>
      </c>
      <c r="M22" s="51">
        <f>J$6*'09C'!$G22</f>
        <v>0</v>
      </c>
      <c r="N22" s="52"/>
      <c r="O22" s="51">
        <f>P$6*'09C'!$C22</f>
        <v>0</v>
      </c>
      <c r="P22" s="51">
        <f>P$6*'09C'!$D22</f>
        <v>0</v>
      </c>
      <c r="Q22" s="51">
        <f t="shared" si="6"/>
        <v>0</v>
      </c>
      <c r="R22" s="51">
        <f>P$6*'09C'!$F22</f>
        <v>0</v>
      </c>
      <c r="S22" s="51">
        <f>P$6*'09C'!$G22</f>
        <v>0</v>
      </c>
      <c r="T22" s="52"/>
      <c r="U22" s="51">
        <f>V$6*'09C'!$C22</f>
        <v>0</v>
      </c>
      <c r="V22" s="51">
        <f>V$6*'09C'!$D22</f>
        <v>0</v>
      </c>
      <c r="W22" s="51">
        <f t="shared" si="7"/>
        <v>0</v>
      </c>
      <c r="X22" s="51">
        <f>V$6*'09C'!$F22</f>
        <v>0</v>
      </c>
      <c r="Y22" s="51">
        <f>V$6*'09C'!$G22</f>
        <v>0</v>
      </c>
      <c r="Z22" s="52"/>
      <c r="AA22" s="51">
        <f>AB$6*'09C'!$C22</f>
        <v>0</v>
      </c>
      <c r="AB22" s="51">
        <f>AB$6*'09C'!$D22</f>
        <v>0</v>
      </c>
      <c r="AC22" s="51">
        <f t="shared" si="8"/>
        <v>0</v>
      </c>
      <c r="AD22" s="51">
        <f>AB$6*'09C'!$F22</f>
        <v>0</v>
      </c>
      <c r="AE22" s="51">
        <f>AB$6*'09C'!$G22</f>
        <v>0</v>
      </c>
      <c r="AF22" s="52"/>
      <c r="AG22" s="51">
        <f>AH$6*'09C'!$C22</f>
        <v>0</v>
      </c>
      <c r="AH22" s="51">
        <f>AH$6*'09C'!$D22</f>
        <v>0</v>
      </c>
      <c r="AI22" s="51">
        <f t="shared" si="9"/>
        <v>0</v>
      </c>
      <c r="AJ22" s="51">
        <f>AH$6*'09C'!$F22</f>
        <v>0</v>
      </c>
      <c r="AK22" s="51">
        <f>AH$6*'09C'!$G22</f>
        <v>0</v>
      </c>
      <c r="AL22" s="52"/>
      <c r="AM22" s="51">
        <f>AN$6*'09C'!$C22</f>
        <v>0</v>
      </c>
      <c r="AN22" s="51">
        <f>AN$6*'09C'!$D22</f>
        <v>0</v>
      </c>
      <c r="AO22" s="51">
        <f t="shared" si="10"/>
        <v>0</v>
      </c>
      <c r="AP22" s="51">
        <f>AN$6*'09C'!$F22</f>
        <v>0</v>
      </c>
      <c r="AQ22" s="51">
        <f>AN$6*'09C'!$G22</f>
        <v>0</v>
      </c>
      <c r="AR22" s="52"/>
      <c r="AS22" s="51">
        <f>AT$6*'09C'!$C22</f>
        <v>0</v>
      </c>
      <c r="AT22" s="51">
        <f>AT$6*'09C'!$D22</f>
        <v>0</v>
      </c>
      <c r="AU22" s="51">
        <f t="shared" si="11"/>
        <v>0</v>
      </c>
      <c r="AV22" s="51">
        <f>AT$6*'09C'!$F22</f>
        <v>0</v>
      </c>
      <c r="AW22" s="51">
        <f>AT$6*'09C'!$G22</f>
        <v>0</v>
      </c>
      <c r="AX22" s="52"/>
      <c r="AY22" s="51">
        <f>AZ$6*'09C'!$C22</f>
        <v>0</v>
      </c>
      <c r="AZ22" s="51">
        <f>AZ$6*'09C'!$D22</f>
        <v>0</v>
      </c>
      <c r="BA22" s="51">
        <f t="shared" si="12"/>
        <v>0</v>
      </c>
      <c r="BB22" s="51">
        <f>AZ$6*'09C'!$F22</f>
        <v>0</v>
      </c>
      <c r="BC22" s="51">
        <f>AZ$6*'09C'!$G22</f>
        <v>0</v>
      </c>
      <c r="BD22" s="52"/>
      <c r="BE22" s="51">
        <f>BF$6*'09C'!$C22</f>
        <v>0</v>
      </c>
      <c r="BF22" s="51">
        <f>BF$6*'09C'!$D22</f>
        <v>0</v>
      </c>
      <c r="BG22" s="51">
        <f t="shared" si="13"/>
        <v>0</v>
      </c>
      <c r="BH22" s="51">
        <f>BF$6*'09C'!$F22</f>
        <v>0</v>
      </c>
      <c r="BI22" s="51">
        <f>BF$6*'09C'!$G22</f>
        <v>0</v>
      </c>
      <c r="BJ22" s="52"/>
      <c r="BK22" s="51">
        <f>BL$6*'09C'!$C22</f>
        <v>0</v>
      </c>
      <c r="BL22" s="51">
        <f>BL$6*'09C'!$D22</f>
        <v>0</v>
      </c>
      <c r="BM22" s="51">
        <f t="shared" si="14"/>
        <v>0</v>
      </c>
      <c r="BN22" s="51">
        <f>BL$6*'09C'!$F22</f>
        <v>0</v>
      </c>
      <c r="BO22" s="51">
        <f>BL$6*'09C'!$G22</f>
        <v>0</v>
      </c>
      <c r="BP22" s="52"/>
      <c r="BQ22" s="51">
        <f>BR$6*'09C'!$C22</f>
        <v>0</v>
      </c>
      <c r="BR22" s="51">
        <f>BR$6*'09C'!$D22</f>
        <v>0</v>
      </c>
      <c r="BS22" s="51">
        <f t="shared" si="15"/>
        <v>0</v>
      </c>
      <c r="BT22" s="51">
        <f>BR$6*'09C'!$F22</f>
        <v>0</v>
      </c>
      <c r="BU22" s="51">
        <f>BR$6*'09C'!$G22</f>
        <v>0</v>
      </c>
      <c r="BV22" s="51"/>
      <c r="BW22" s="51">
        <f>BX$6*'09C'!$C22</f>
        <v>0</v>
      </c>
      <c r="BX22" s="51">
        <f>BX$6*'09C'!$D22</f>
        <v>0</v>
      </c>
      <c r="BY22" s="51">
        <f t="shared" si="16"/>
        <v>0</v>
      </c>
      <c r="BZ22" s="51">
        <f>BX$6*'09C'!$F22</f>
        <v>0</v>
      </c>
      <c r="CA22" s="51">
        <f>BX$6*'09C'!$G22</f>
        <v>0</v>
      </c>
      <c r="CB22" s="52"/>
      <c r="CC22" s="51">
        <f>CD$6*'09C'!$C22</f>
        <v>0</v>
      </c>
      <c r="CD22" s="51">
        <f>CD$6*'09C'!$D22</f>
        <v>0</v>
      </c>
      <c r="CE22" s="51">
        <f t="shared" si="17"/>
        <v>0</v>
      </c>
      <c r="CF22" s="51">
        <f>CD$6*'09C'!$F22</f>
        <v>0</v>
      </c>
      <c r="CG22" s="51">
        <f>CD$6*'09C'!$G22</f>
        <v>0</v>
      </c>
      <c r="CH22" s="52"/>
      <c r="CI22" s="51">
        <f>CJ$6*'09C'!$C22</f>
        <v>0</v>
      </c>
      <c r="CJ22" s="51">
        <f>CJ$6*'09C'!$D22</f>
        <v>0</v>
      </c>
      <c r="CK22" s="51">
        <f t="shared" si="18"/>
        <v>0</v>
      </c>
      <c r="CL22" s="51">
        <f>CJ$6*'09C'!$F22</f>
        <v>0</v>
      </c>
      <c r="CM22" s="51">
        <f>CJ$6*'09C'!$G22</f>
        <v>0</v>
      </c>
      <c r="CN22" s="52"/>
      <c r="CO22" s="51">
        <f>CP$6*'09C'!$C22</f>
        <v>0</v>
      </c>
      <c r="CP22" s="51">
        <f>CP$6*'09C'!$D22</f>
        <v>0</v>
      </c>
      <c r="CQ22" s="51">
        <f t="shared" si="19"/>
        <v>0</v>
      </c>
      <c r="CR22" s="51">
        <f>CP$6*'09C'!$F22</f>
        <v>0</v>
      </c>
      <c r="CS22" s="51">
        <f>CP$6*'09C'!$G22</f>
        <v>0</v>
      </c>
      <c r="CT22" s="52"/>
      <c r="CU22" s="51">
        <f>CV$6*'09C'!$C22</f>
        <v>0</v>
      </c>
      <c r="CV22" s="51">
        <f>CV$6*'09C'!$D22</f>
        <v>0</v>
      </c>
      <c r="CW22" s="51">
        <f t="shared" si="20"/>
        <v>0</v>
      </c>
      <c r="CX22" s="51">
        <f>CV$6*'09C'!$F22</f>
        <v>0</v>
      </c>
      <c r="CY22" s="51">
        <f>CV$6*'09C'!$G22</f>
        <v>0</v>
      </c>
      <c r="CZ22" s="52"/>
      <c r="DA22" s="51">
        <f>DB$6*'09C'!$C22</f>
        <v>0</v>
      </c>
      <c r="DB22" s="51">
        <f>DB$6*'09C'!$D22</f>
        <v>0</v>
      </c>
      <c r="DC22" s="51">
        <f t="shared" si="21"/>
        <v>0</v>
      </c>
      <c r="DD22" s="51">
        <f>DB$6*'09C'!$F22</f>
        <v>0</v>
      </c>
      <c r="DE22" s="51">
        <f>DB$6*'09C'!$G22</f>
        <v>0</v>
      </c>
      <c r="DF22" s="52"/>
      <c r="DG22" s="51">
        <f>DH$6*'09C'!$C22</f>
        <v>0</v>
      </c>
      <c r="DH22" s="51">
        <f>DH$6*'09C'!$D22</f>
        <v>0</v>
      </c>
      <c r="DI22" s="51">
        <f t="shared" si="22"/>
        <v>0</v>
      </c>
      <c r="DJ22" s="51">
        <f>DH$6*'09C'!$F22</f>
        <v>0</v>
      </c>
      <c r="DK22" s="51">
        <f>DH$6*'09C'!$G22</f>
        <v>0</v>
      </c>
      <c r="DL22" s="52"/>
      <c r="DM22" s="51">
        <f>DN$6*'09C'!$C22</f>
        <v>0</v>
      </c>
      <c r="DN22" s="51">
        <f>DN$6*'09C'!$D22</f>
        <v>0</v>
      </c>
      <c r="DO22" s="51">
        <f t="shared" si="23"/>
        <v>0</v>
      </c>
      <c r="DP22" s="51">
        <f>DN$6*'09C'!$F22</f>
        <v>0</v>
      </c>
      <c r="DQ22" s="51">
        <f>DN$6*'09C'!$G22</f>
        <v>0</v>
      </c>
      <c r="DR22" s="52"/>
      <c r="DS22" s="51">
        <f>DT$6*'09C'!$C22</f>
        <v>0</v>
      </c>
      <c r="DT22" s="51">
        <f>DT$6*'09C'!$D22</f>
        <v>0</v>
      </c>
      <c r="DU22" s="51">
        <f t="shared" si="24"/>
        <v>0</v>
      </c>
      <c r="DV22" s="51">
        <f>DT$6*'09C'!$F22</f>
        <v>0</v>
      </c>
      <c r="DW22" s="51">
        <f>DT$6*'09C'!$G22</f>
        <v>0</v>
      </c>
      <c r="DX22" s="52"/>
      <c r="DY22" s="51">
        <f>DZ$6*'09C'!$C22</f>
        <v>0</v>
      </c>
      <c r="DZ22" s="51">
        <f>DZ$6*'09C'!$D22</f>
        <v>0</v>
      </c>
      <c r="EA22" s="51">
        <f t="shared" si="25"/>
        <v>0</v>
      </c>
      <c r="EB22" s="51">
        <f>DZ$6*'09C'!$F22</f>
        <v>0</v>
      </c>
      <c r="EC22" s="51">
        <f>DZ$6*'09C'!$G22</f>
        <v>0</v>
      </c>
      <c r="ED22" s="52"/>
      <c r="EE22" s="51">
        <f>EF$6*'09C'!$C22</f>
        <v>0</v>
      </c>
      <c r="EF22" s="51">
        <f>EF$6*'09C'!$D22</f>
        <v>0</v>
      </c>
      <c r="EG22" s="51">
        <f t="shared" si="26"/>
        <v>0</v>
      </c>
      <c r="EH22" s="51">
        <f>EF$6*'09C'!$F22</f>
        <v>0</v>
      </c>
      <c r="EI22" s="51">
        <f>EF$6*'09C'!$G22</f>
        <v>0</v>
      </c>
      <c r="EJ22" s="52"/>
      <c r="EK22" s="51">
        <f>EL$6*'09C'!$C22</f>
        <v>0</v>
      </c>
      <c r="EL22" s="51">
        <f>EL$6*'09C'!$D22</f>
        <v>0</v>
      </c>
      <c r="EM22" s="51">
        <f t="shared" si="27"/>
        <v>0</v>
      </c>
      <c r="EN22" s="51">
        <f>EL$6*'09C'!$F22</f>
        <v>0</v>
      </c>
      <c r="EO22" s="51">
        <f>EL$6*'09C'!$G22</f>
        <v>0</v>
      </c>
      <c r="EP22" s="52"/>
      <c r="EQ22" s="51">
        <f>ER$6*'09C'!$C22</f>
        <v>0</v>
      </c>
      <c r="ER22" s="51">
        <f>ER$6*'09C'!$D22</f>
        <v>0</v>
      </c>
      <c r="ES22" s="51">
        <f t="shared" si="28"/>
        <v>0</v>
      </c>
      <c r="ET22" s="51">
        <f>ER$6*'09C'!$F22</f>
        <v>0</v>
      </c>
      <c r="EU22" s="51">
        <f>ER$6*'09C'!$G22</f>
        <v>0</v>
      </c>
      <c r="EV22" s="51"/>
      <c r="EW22" s="51"/>
      <c r="EX22" s="51"/>
      <c r="EY22" s="51"/>
    </row>
    <row r="23" spans="1:155" ht="12">
      <c r="A23" s="34">
        <v>43922</v>
      </c>
      <c r="B23" s="34"/>
      <c r="C23" s="51">
        <f t="shared" si="0"/>
        <v>0</v>
      </c>
      <c r="D23" s="51">
        <f t="shared" si="1"/>
        <v>0</v>
      </c>
      <c r="E23" s="51">
        <f t="shared" si="2"/>
        <v>0</v>
      </c>
      <c r="F23" s="51">
        <f t="shared" si="3"/>
        <v>0</v>
      </c>
      <c r="G23" s="51">
        <f t="shared" si="4"/>
        <v>0</v>
      </c>
      <c r="I23" s="51">
        <f>J$6*'09C'!$C23</f>
        <v>0</v>
      </c>
      <c r="J23" s="51">
        <f>J$6*'09C'!$D23</f>
        <v>0</v>
      </c>
      <c r="K23" s="51">
        <f t="shared" si="5"/>
        <v>0</v>
      </c>
      <c r="L23" s="51">
        <f>J$6*'09C'!$F23</f>
        <v>0</v>
      </c>
      <c r="M23" s="51">
        <f>J$6*'09C'!$G23</f>
        <v>0</v>
      </c>
      <c r="N23" s="52"/>
      <c r="O23" s="51">
        <f>P$6*'09C'!$C23</f>
        <v>0</v>
      </c>
      <c r="P23" s="51">
        <f>P$6*'09C'!$D23</f>
        <v>0</v>
      </c>
      <c r="Q23" s="51">
        <f t="shared" si="6"/>
        <v>0</v>
      </c>
      <c r="R23" s="51">
        <f>P$6*'09C'!$F23</f>
        <v>0</v>
      </c>
      <c r="S23" s="51">
        <f>P$6*'09C'!$G23</f>
        <v>0</v>
      </c>
      <c r="T23" s="52"/>
      <c r="U23" s="51">
        <f>V$6*'09C'!$C23</f>
        <v>0</v>
      </c>
      <c r="V23" s="51">
        <f>V$6*'09C'!$D23</f>
        <v>0</v>
      </c>
      <c r="W23" s="51">
        <f t="shared" si="7"/>
        <v>0</v>
      </c>
      <c r="X23" s="51">
        <f>V$6*'09C'!$F23</f>
        <v>0</v>
      </c>
      <c r="Y23" s="51">
        <f>V$6*'09C'!$G23</f>
        <v>0</v>
      </c>
      <c r="Z23" s="52"/>
      <c r="AA23" s="51">
        <f>AB$6*'09C'!$C23</f>
        <v>0</v>
      </c>
      <c r="AB23" s="51">
        <f>AB$6*'09C'!$D23</f>
        <v>0</v>
      </c>
      <c r="AC23" s="51">
        <f t="shared" si="8"/>
        <v>0</v>
      </c>
      <c r="AD23" s="51">
        <f>AB$6*'09C'!$F23</f>
        <v>0</v>
      </c>
      <c r="AE23" s="51">
        <f>AB$6*'09C'!$G23</f>
        <v>0</v>
      </c>
      <c r="AF23" s="52"/>
      <c r="AG23" s="51">
        <f>AH$6*'09C'!$C23</f>
        <v>0</v>
      </c>
      <c r="AH23" s="51">
        <f>AH$6*'09C'!$D23</f>
        <v>0</v>
      </c>
      <c r="AI23" s="51">
        <f t="shared" si="9"/>
        <v>0</v>
      </c>
      <c r="AJ23" s="51">
        <f>AH$6*'09C'!$F23</f>
        <v>0</v>
      </c>
      <c r="AK23" s="51">
        <f>AH$6*'09C'!$G23</f>
        <v>0</v>
      </c>
      <c r="AL23" s="52"/>
      <c r="AM23" s="51">
        <f>AN$6*'09C'!$C23</f>
        <v>0</v>
      </c>
      <c r="AN23" s="51">
        <f>AN$6*'09C'!$D23</f>
        <v>0</v>
      </c>
      <c r="AO23" s="51">
        <f t="shared" si="10"/>
        <v>0</v>
      </c>
      <c r="AP23" s="51">
        <f>AN$6*'09C'!$F23</f>
        <v>0</v>
      </c>
      <c r="AQ23" s="51">
        <f>AN$6*'09C'!$G23</f>
        <v>0</v>
      </c>
      <c r="AR23" s="52"/>
      <c r="AS23" s="51">
        <f>AT$6*'09C'!$C23</f>
        <v>0</v>
      </c>
      <c r="AT23" s="51">
        <f>AT$6*'09C'!$D23</f>
        <v>0</v>
      </c>
      <c r="AU23" s="51">
        <f t="shared" si="11"/>
        <v>0</v>
      </c>
      <c r="AV23" s="51">
        <f>AT$6*'09C'!$F23</f>
        <v>0</v>
      </c>
      <c r="AW23" s="51">
        <f>AT$6*'09C'!$G23</f>
        <v>0</v>
      </c>
      <c r="AX23" s="52"/>
      <c r="AY23" s="51">
        <f>AZ$6*'09C'!$C23</f>
        <v>0</v>
      </c>
      <c r="AZ23" s="51">
        <f>AZ$6*'09C'!$D23</f>
        <v>0</v>
      </c>
      <c r="BA23" s="51">
        <f t="shared" si="12"/>
        <v>0</v>
      </c>
      <c r="BB23" s="51">
        <f>AZ$6*'09C'!$F23</f>
        <v>0</v>
      </c>
      <c r="BC23" s="51">
        <f>AZ$6*'09C'!$G23</f>
        <v>0</v>
      </c>
      <c r="BD23" s="52"/>
      <c r="BE23" s="51">
        <f>BF$6*'09C'!$C23</f>
        <v>0</v>
      </c>
      <c r="BF23" s="51">
        <f>BF$6*'09C'!$D23</f>
        <v>0</v>
      </c>
      <c r="BG23" s="51">
        <f t="shared" si="13"/>
        <v>0</v>
      </c>
      <c r="BH23" s="51">
        <f>BF$6*'09C'!$F23</f>
        <v>0</v>
      </c>
      <c r="BI23" s="51">
        <f>BF$6*'09C'!$G23</f>
        <v>0</v>
      </c>
      <c r="BJ23" s="52"/>
      <c r="BK23" s="51">
        <f>BL$6*'09C'!$C23</f>
        <v>0</v>
      </c>
      <c r="BL23" s="51">
        <f>BL$6*'09C'!$D23</f>
        <v>0</v>
      </c>
      <c r="BM23" s="51">
        <f t="shared" si="14"/>
        <v>0</v>
      </c>
      <c r="BN23" s="51">
        <f>BL$6*'09C'!$F23</f>
        <v>0</v>
      </c>
      <c r="BO23" s="51">
        <f>BL$6*'09C'!$G23</f>
        <v>0</v>
      </c>
      <c r="BP23" s="52"/>
      <c r="BQ23" s="51">
        <f>BR$6*'09C'!$C23</f>
        <v>0</v>
      </c>
      <c r="BR23" s="51">
        <f>BR$6*'09C'!$D23</f>
        <v>0</v>
      </c>
      <c r="BS23" s="51">
        <f t="shared" si="15"/>
        <v>0</v>
      </c>
      <c r="BT23" s="51">
        <f>BR$6*'09C'!$F23</f>
        <v>0</v>
      </c>
      <c r="BU23" s="51">
        <f>BR$6*'09C'!$G23</f>
        <v>0</v>
      </c>
      <c r="BV23" s="51"/>
      <c r="BW23" s="51">
        <f>BX$6*'09C'!$C23</f>
        <v>0</v>
      </c>
      <c r="BX23" s="51">
        <f>BX$6*'09C'!$D23</f>
        <v>0</v>
      </c>
      <c r="BY23" s="51">
        <f t="shared" si="16"/>
        <v>0</v>
      </c>
      <c r="BZ23" s="51">
        <f>BX$6*'09C'!$F23</f>
        <v>0</v>
      </c>
      <c r="CA23" s="51">
        <f>BX$6*'09C'!$G23</f>
        <v>0</v>
      </c>
      <c r="CB23" s="52"/>
      <c r="CC23" s="51">
        <f>CD$6*'09C'!$C23</f>
        <v>0</v>
      </c>
      <c r="CD23" s="51">
        <f>CD$6*'09C'!$D23</f>
        <v>0</v>
      </c>
      <c r="CE23" s="51">
        <f t="shared" si="17"/>
        <v>0</v>
      </c>
      <c r="CF23" s="51">
        <f>CD$6*'09C'!$F23</f>
        <v>0</v>
      </c>
      <c r="CG23" s="51">
        <f>CD$6*'09C'!$G23</f>
        <v>0</v>
      </c>
      <c r="CH23" s="52"/>
      <c r="CI23" s="51">
        <f>CJ$6*'09C'!$C23</f>
        <v>0</v>
      </c>
      <c r="CJ23" s="51">
        <f>CJ$6*'09C'!$D23</f>
        <v>0</v>
      </c>
      <c r="CK23" s="51">
        <f t="shared" si="18"/>
        <v>0</v>
      </c>
      <c r="CL23" s="51">
        <f>CJ$6*'09C'!$F23</f>
        <v>0</v>
      </c>
      <c r="CM23" s="51">
        <f>CJ$6*'09C'!$G23</f>
        <v>0</v>
      </c>
      <c r="CN23" s="52"/>
      <c r="CO23" s="51">
        <f>CP$6*'09C'!$C23</f>
        <v>0</v>
      </c>
      <c r="CP23" s="51">
        <f>CP$6*'09C'!$D23</f>
        <v>0</v>
      </c>
      <c r="CQ23" s="51">
        <f t="shared" si="19"/>
        <v>0</v>
      </c>
      <c r="CR23" s="51">
        <f>CP$6*'09C'!$F23</f>
        <v>0</v>
      </c>
      <c r="CS23" s="51">
        <f>CP$6*'09C'!$G23</f>
        <v>0</v>
      </c>
      <c r="CT23" s="52"/>
      <c r="CU23" s="51">
        <f>CV$6*'09C'!$C23</f>
        <v>0</v>
      </c>
      <c r="CV23" s="51">
        <f>CV$6*'09C'!$D23</f>
        <v>0</v>
      </c>
      <c r="CW23" s="51">
        <f t="shared" si="20"/>
        <v>0</v>
      </c>
      <c r="CX23" s="51">
        <f>CV$6*'09C'!$F23</f>
        <v>0</v>
      </c>
      <c r="CY23" s="51">
        <f>CV$6*'09C'!$G23</f>
        <v>0</v>
      </c>
      <c r="CZ23" s="52"/>
      <c r="DA23" s="51">
        <f>DB$6*'09C'!$C23</f>
        <v>0</v>
      </c>
      <c r="DB23" s="51">
        <f>DB$6*'09C'!$D23</f>
        <v>0</v>
      </c>
      <c r="DC23" s="51">
        <f t="shared" si="21"/>
        <v>0</v>
      </c>
      <c r="DD23" s="51">
        <f>DB$6*'09C'!$F23</f>
        <v>0</v>
      </c>
      <c r="DE23" s="51">
        <f>DB$6*'09C'!$G23</f>
        <v>0</v>
      </c>
      <c r="DF23" s="52"/>
      <c r="DG23" s="51">
        <f>DH$6*'09C'!$C23</f>
        <v>0</v>
      </c>
      <c r="DH23" s="51">
        <f>DH$6*'09C'!$D23</f>
        <v>0</v>
      </c>
      <c r="DI23" s="51">
        <f t="shared" si="22"/>
        <v>0</v>
      </c>
      <c r="DJ23" s="51">
        <f>DH$6*'09C'!$F23</f>
        <v>0</v>
      </c>
      <c r="DK23" s="51">
        <f>DH$6*'09C'!$G23</f>
        <v>0</v>
      </c>
      <c r="DL23" s="52"/>
      <c r="DM23" s="51">
        <f>DN$6*'09C'!$C23</f>
        <v>0</v>
      </c>
      <c r="DN23" s="51">
        <f>DN$6*'09C'!$D23</f>
        <v>0</v>
      </c>
      <c r="DO23" s="51">
        <f t="shared" si="23"/>
        <v>0</v>
      </c>
      <c r="DP23" s="51">
        <f>DN$6*'09C'!$F23</f>
        <v>0</v>
      </c>
      <c r="DQ23" s="51">
        <f>DN$6*'09C'!$G23</f>
        <v>0</v>
      </c>
      <c r="DR23" s="52"/>
      <c r="DS23" s="51">
        <f>DT$6*'09C'!$C23</f>
        <v>0</v>
      </c>
      <c r="DT23" s="51">
        <f>DT$6*'09C'!$D23</f>
        <v>0</v>
      </c>
      <c r="DU23" s="51">
        <f t="shared" si="24"/>
        <v>0</v>
      </c>
      <c r="DV23" s="51">
        <f>DT$6*'09C'!$F23</f>
        <v>0</v>
      </c>
      <c r="DW23" s="51">
        <f>DT$6*'09C'!$G23</f>
        <v>0</v>
      </c>
      <c r="DX23" s="52"/>
      <c r="DY23" s="51">
        <f>DZ$6*'09C'!$C23</f>
        <v>0</v>
      </c>
      <c r="DZ23" s="51">
        <f>DZ$6*'09C'!$D23</f>
        <v>0</v>
      </c>
      <c r="EA23" s="51">
        <f t="shared" si="25"/>
        <v>0</v>
      </c>
      <c r="EB23" s="51">
        <f>DZ$6*'09C'!$F23</f>
        <v>0</v>
      </c>
      <c r="EC23" s="51">
        <f>DZ$6*'09C'!$G23</f>
        <v>0</v>
      </c>
      <c r="ED23" s="52"/>
      <c r="EE23" s="51">
        <f>EF$6*'09C'!$C23</f>
        <v>0</v>
      </c>
      <c r="EF23" s="51">
        <f>EF$6*'09C'!$D23</f>
        <v>0</v>
      </c>
      <c r="EG23" s="51">
        <f t="shared" si="26"/>
        <v>0</v>
      </c>
      <c r="EH23" s="51">
        <f>EF$6*'09C'!$F23</f>
        <v>0</v>
      </c>
      <c r="EI23" s="51">
        <f>EF$6*'09C'!$G23</f>
        <v>0</v>
      </c>
      <c r="EJ23" s="52"/>
      <c r="EK23" s="51">
        <f>EL$6*'09C'!$C23</f>
        <v>0</v>
      </c>
      <c r="EL23" s="51">
        <f>EL$6*'09C'!$D23</f>
        <v>0</v>
      </c>
      <c r="EM23" s="51">
        <f t="shared" si="27"/>
        <v>0</v>
      </c>
      <c r="EN23" s="51">
        <f>EL$6*'09C'!$F23</f>
        <v>0</v>
      </c>
      <c r="EO23" s="51">
        <f>EL$6*'09C'!$G23</f>
        <v>0</v>
      </c>
      <c r="EP23" s="52"/>
      <c r="EQ23" s="51">
        <f>ER$6*'09C'!$C23</f>
        <v>0</v>
      </c>
      <c r="ER23" s="51">
        <f>ER$6*'09C'!$D23</f>
        <v>0</v>
      </c>
      <c r="ES23" s="51">
        <f t="shared" si="28"/>
        <v>0</v>
      </c>
      <c r="ET23" s="51">
        <f>ER$6*'09C'!$F23</f>
        <v>0</v>
      </c>
      <c r="EU23" s="51">
        <f>ER$6*'09C'!$G23</f>
        <v>0</v>
      </c>
      <c r="EV23" s="51"/>
      <c r="EW23" s="51"/>
      <c r="EX23" s="51"/>
      <c r="EY23" s="51"/>
    </row>
    <row r="24" spans="1:155" ht="12">
      <c r="A24" s="34">
        <v>44105</v>
      </c>
      <c r="B24" s="34"/>
      <c r="C24" s="51">
        <f t="shared" si="0"/>
        <v>0</v>
      </c>
      <c r="D24" s="51">
        <f t="shared" si="1"/>
        <v>0</v>
      </c>
      <c r="E24" s="51">
        <f t="shared" si="2"/>
        <v>0</v>
      </c>
      <c r="F24" s="51">
        <f t="shared" si="3"/>
        <v>0</v>
      </c>
      <c r="G24" s="51">
        <f t="shared" si="4"/>
        <v>0</v>
      </c>
      <c r="I24" s="51">
        <f>J$6*'09C'!$C24</f>
        <v>0</v>
      </c>
      <c r="J24" s="51">
        <f>J$6*'09C'!$D24</f>
        <v>0</v>
      </c>
      <c r="K24" s="51">
        <f t="shared" si="5"/>
        <v>0</v>
      </c>
      <c r="L24" s="51">
        <f>J$6*'09C'!$F24</f>
        <v>0</v>
      </c>
      <c r="M24" s="51">
        <f>J$6*'09C'!$G24</f>
        <v>0</v>
      </c>
      <c r="N24" s="52"/>
      <c r="O24" s="51">
        <f>P$6*'09C'!$C24</f>
        <v>0</v>
      </c>
      <c r="P24" s="51">
        <f>P$6*'09C'!$D24</f>
        <v>0</v>
      </c>
      <c r="Q24" s="51">
        <f t="shared" si="6"/>
        <v>0</v>
      </c>
      <c r="R24" s="51">
        <f>P$6*'09C'!$F24</f>
        <v>0</v>
      </c>
      <c r="S24" s="51">
        <f>P$6*'09C'!$G24</f>
        <v>0</v>
      </c>
      <c r="T24" s="52"/>
      <c r="U24" s="51">
        <f>V$6*'09C'!$C24</f>
        <v>0</v>
      </c>
      <c r="V24" s="51">
        <f>V$6*'09C'!$D24</f>
        <v>0</v>
      </c>
      <c r="W24" s="51">
        <f t="shared" si="7"/>
        <v>0</v>
      </c>
      <c r="X24" s="51">
        <f>V$6*'09C'!$F24</f>
        <v>0</v>
      </c>
      <c r="Y24" s="51">
        <f>V$6*'09C'!$G24</f>
        <v>0</v>
      </c>
      <c r="Z24" s="52"/>
      <c r="AA24" s="51">
        <f>AB$6*'09C'!$C24</f>
        <v>0</v>
      </c>
      <c r="AB24" s="51">
        <f>AB$6*'09C'!$D24</f>
        <v>0</v>
      </c>
      <c r="AC24" s="51">
        <f t="shared" si="8"/>
        <v>0</v>
      </c>
      <c r="AD24" s="51">
        <f>AB$6*'09C'!$F24</f>
        <v>0</v>
      </c>
      <c r="AE24" s="51">
        <f>AB$6*'09C'!$G24</f>
        <v>0</v>
      </c>
      <c r="AF24" s="52"/>
      <c r="AG24" s="51">
        <f>AH$6*'09C'!$C24</f>
        <v>0</v>
      </c>
      <c r="AH24" s="51">
        <f>AH$6*'09C'!$D24</f>
        <v>0</v>
      </c>
      <c r="AI24" s="51">
        <f t="shared" si="9"/>
        <v>0</v>
      </c>
      <c r="AJ24" s="51">
        <f>AH$6*'09C'!$F24</f>
        <v>0</v>
      </c>
      <c r="AK24" s="51">
        <f>AH$6*'09C'!$G24</f>
        <v>0</v>
      </c>
      <c r="AL24" s="52"/>
      <c r="AM24" s="51">
        <f>AN$6*'09C'!$C24</f>
        <v>0</v>
      </c>
      <c r="AN24" s="51">
        <f>AN$6*'09C'!$D24</f>
        <v>0</v>
      </c>
      <c r="AO24" s="51">
        <f t="shared" si="10"/>
        <v>0</v>
      </c>
      <c r="AP24" s="51">
        <f>AN$6*'09C'!$F24</f>
        <v>0</v>
      </c>
      <c r="AQ24" s="51">
        <f>AN$6*'09C'!$G24</f>
        <v>0</v>
      </c>
      <c r="AR24" s="52"/>
      <c r="AS24" s="51">
        <f>AT$6*'09C'!$C24</f>
        <v>0</v>
      </c>
      <c r="AT24" s="51">
        <f>AT$6*'09C'!$D24</f>
        <v>0</v>
      </c>
      <c r="AU24" s="51">
        <f t="shared" si="11"/>
        <v>0</v>
      </c>
      <c r="AV24" s="51">
        <f>AT$6*'09C'!$F24</f>
        <v>0</v>
      </c>
      <c r="AW24" s="51">
        <f>AT$6*'09C'!$G24</f>
        <v>0</v>
      </c>
      <c r="AX24" s="52"/>
      <c r="AY24" s="51">
        <f>AZ$6*'09C'!$C24</f>
        <v>0</v>
      </c>
      <c r="AZ24" s="51">
        <f>AZ$6*'09C'!$D24</f>
        <v>0</v>
      </c>
      <c r="BA24" s="51">
        <f t="shared" si="12"/>
        <v>0</v>
      </c>
      <c r="BB24" s="51">
        <f>AZ$6*'09C'!$F24</f>
        <v>0</v>
      </c>
      <c r="BC24" s="51">
        <f>AZ$6*'09C'!$G24</f>
        <v>0</v>
      </c>
      <c r="BD24" s="52"/>
      <c r="BE24" s="51">
        <f>BF$6*'09C'!$C24</f>
        <v>0</v>
      </c>
      <c r="BF24" s="51">
        <f>BF$6*'09C'!$D24</f>
        <v>0</v>
      </c>
      <c r="BG24" s="51">
        <f t="shared" si="13"/>
        <v>0</v>
      </c>
      <c r="BH24" s="51">
        <f>BF$6*'09C'!$F24</f>
        <v>0</v>
      </c>
      <c r="BI24" s="51">
        <f>BF$6*'09C'!$G24</f>
        <v>0</v>
      </c>
      <c r="BJ24" s="52"/>
      <c r="BK24" s="51">
        <f>BL$6*'09C'!$C24</f>
        <v>0</v>
      </c>
      <c r="BL24" s="51">
        <f>BL$6*'09C'!$D24</f>
        <v>0</v>
      </c>
      <c r="BM24" s="51">
        <f t="shared" si="14"/>
        <v>0</v>
      </c>
      <c r="BN24" s="51">
        <f>BL$6*'09C'!$F24</f>
        <v>0</v>
      </c>
      <c r="BO24" s="51">
        <f>BL$6*'09C'!$G24</f>
        <v>0</v>
      </c>
      <c r="BP24" s="52"/>
      <c r="BQ24" s="51">
        <f>BR$6*'09C'!$C24</f>
        <v>0</v>
      </c>
      <c r="BR24" s="51">
        <f>BR$6*'09C'!$D24</f>
        <v>0</v>
      </c>
      <c r="BS24" s="51">
        <f t="shared" si="15"/>
        <v>0</v>
      </c>
      <c r="BT24" s="51">
        <f>BR$6*'09C'!$F24</f>
        <v>0</v>
      </c>
      <c r="BU24" s="51">
        <f>BR$6*'09C'!$G24</f>
        <v>0</v>
      </c>
      <c r="BV24" s="51"/>
      <c r="BW24" s="51">
        <f>BX$6*'09C'!$C24</f>
        <v>0</v>
      </c>
      <c r="BX24" s="51">
        <f>BX$6*'09C'!$D24</f>
        <v>0</v>
      </c>
      <c r="BY24" s="51">
        <f t="shared" si="16"/>
        <v>0</v>
      </c>
      <c r="BZ24" s="51">
        <f>BX$6*'09C'!$F24</f>
        <v>0</v>
      </c>
      <c r="CA24" s="51">
        <f>BX$6*'09C'!$G24</f>
        <v>0</v>
      </c>
      <c r="CB24" s="52"/>
      <c r="CC24" s="51">
        <f>CD$6*'09C'!$C24</f>
        <v>0</v>
      </c>
      <c r="CD24" s="51">
        <f>CD$6*'09C'!$D24</f>
        <v>0</v>
      </c>
      <c r="CE24" s="51">
        <f t="shared" si="17"/>
        <v>0</v>
      </c>
      <c r="CF24" s="51">
        <f>CD$6*'09C'!$F24</f>
        <v>0</v>
      </c>
      <c r="CG24" s="51">
        <f>CD$6*'09C'!$G24</f>
        <v>0</v>
      </c>
      <c r="CH24" s="52"/>
      <c r="CI24" s="51">
        <f>CJ$6*'09C'!$C24</f>
        <v>0</v>
      </c>
      <c r="CJ24" s="51">
        <f>CJ$6*'09C'!$D24</f>
        <v>0</v>
      </c>
      <c r="CK24" s="51">
        <f t="shared" si="18"/>
        <v>0</v>
      </c>
      <c r="CL24" s="51">
        <f>CJ$6*'09C'!$F24</f>
        <v>0</v>
      </c>
      <c r="CM24" s="51">
        <f>CJ$6*'09C'!$G24</f>
        <v>0</v>
      </c>
      <c r="CN24" s="52"/>
      <c r="CO24" s="51">
        <f>CP$6*'09C'!$C24</f>
        <v>0</v>
      </c>
      <c r="CP24" s="51">
        <f>CP$6*'09C'!$D24</f>
        <v>0</v>
      </c>
      <c r="CQ24" s="51">
        <f t="shared" si="19"/>
        <v>0</v>
      </c>
      <c r="CR24" s="51">
        <f>CP$6*'09C'!$F24</f>
        <v>0</v>
      </c>
      <c r="CS24" s="51">
        <f>CP$6*'09C'!$G24</f>
        <v>0</v>
      </c>
      <c r="CT24" s="52"/>
      <c r="CU24" s="51">
        <f>CV$6*'09C'!$C24</f>
        <v>0</v>
      </c>
      <c r="CV24" s="51">
        <f>CV$6*'09C'!$D24</f>
        <v>0</v>
      </c>
      <c r="CW24" s="51">
        <f t="shared" si="20"/>
        <v>0</v>
      </c>
      <c r="CX24" s="51">
        <f>CV$6*'09C'!$F24</f>
        <v>0</v>
      </c>
      <c r="CY24" s="51">
        <f>CV$6*'09C'!$G24</f>
        <v>0</v>
      </c>
      <c r="CZ24" s="52"/>
      <c r="DA24" s="51">
        <f>DB$6*'09C'!$C24</f>
        <v>0</v>
      </c>
      <c r="DB24" s="51">
        <f>DB$6*'09C'!$D24</f>
        <v>0</v>
      </c>
      <c r="DC24" s="51">
        <f t="shared" si="21"/>
        <v>0</v>
      </c>
      <c r="DD24" s="51">
        <f>DB$6*'09C'!$F24</f>
        <v>0</v>
      </c>
      <c r="DE24" s="51">
        <f>DB$6*'09C'!$G24</f>
        <v>0</v>
      </c>
      <c r="DF24" s="52"/>
      <c r="DG24" s="51">
        <f>DH$6*'09C'!$C24</f>
        <v>0</v>
      </c>
      <c r="DH24" s="51">
        <f>DH$6*'09C'!$D24</f>
        <v>0</v>
      </c>
      <c r="DI24" s="51">
        <f t="shared" si="22"/>
        <v>0</v>
      </c>
      <c r="DJ24" s="51">
        <f>DH$6*'09C'!$F24</f>
        <v>0</v>
      </c>
      <c r="DK24" s="51">
        <f>DH$6*'09C'!$G24</f>
        <v>0</v>
      </c>
      <c r="DL24" s="52"/>
      <c r="DM24" s="51">
        <f>DN$6*'09C'!$C24</f>
        <v>0</v>
      </c>
      <c r="DN24" s="51">
        <f>DN$6*'09C'!$D24</f>
        <v>0</v>
      </c>
      <c r="DO24" s="51">
        <f t="shared" si="23"/>
        <v>0</v>
      </c>
      <c r="DP24" s="51">
        <f>DN$6*'09C'!$F24</f>
        <v>0</v>
      </c>
      <c r="DQ24" s="51">
        <f>DN$6*'09C'!$G24</f>
        <v>0</v>
      </c>
      <c r="DR24" s="52"/>
      <c r="DS24" s="51">
        <f>DT$6*'09C'!$C24</f>
        <v>0</v>
      </c>
      <c r="DT24" s="51">
        <f>DT$6*'09C'!$D24</f>
        <v>0</v>
      </c>
      <c r="DU24" s="51">
        <f t="shared" si="24"/>
        <v>0</v>
      </c>
      <c r="DV24" s="51">
        <f>DT$6*'09C'!$F24</f>
        <v>0</v>
      </c>
      <c r="DW24" s="51">
        <f>DT$6*'09C'!$G24</f>
        <v>0</v>
      </c>
      <c r="DX24" s="52"/>
      <c r="DY24" s="51">
        <f>DZ$6*'09C'!$C24</f>
        <v>0</v>
      </c>
      <c r="DZ24" s="51">
        <f>DZ$6*'09C'!$D24</f>
        <v>0</v>
      </c>
      <c r="EA24" s="51">
        <f t="shared" si="25"/>
        <v>0</v>
      </c>
      <c r="EB24" s="51">
        <f>DZ$6*'09C'!$F24</f>
        <v>0</v>
      </c>
      <c r="EC24" s="51">
        <f>DZ$6*'09C'!$G24</f>
        <v>0</v>
      </c>
      <c r="ED24" s="52"/>
      <c r="EE24" s="51">
        <f>EF$6*'09C'!$C24</f>
        <v>0</v>
      </c>
      <c r="EF24" s="51">
        <f>EF$6*'09C'!$D24</f>
        <v>0</v>
      </c>
      <c r="EG24" s="51">
        <f t="shared" si="26"/>
        <v>0</v>
      </c>
      <c r="EH24" s="51">
        <f>EF$6*'09C'!$F24</f>
        <v>0</v>
      </c>
      <c r="EI24" s="51">
        <f>EF$6*'09C'!$G24</f>
        <v>0</v>
      </c>
      <c r="EJ24" s="52"/>
      <c r="EK24" s="51">
        <f>EL$6*'09C'!$C24</f>
        <v>0</v>
      </c>
      <c r="EL24" s="51">
        <f>EL$6*'09C'!$D24</f>
        <v>0</v>
      </c>
      <c r="EM24" s="51">
        <f t="shared" si="27"/>
        <v>0</v>
      </c>
      <c r="EN24" s="51">
        <f>EL$6*'09C'!$F24</f>
        <v>0</v>
      </c>
      <c r="EO24" s="51">
        <f>EL$6*'09C'!$G24</f>
        <v>0</v>
      </c>
      <c r="EP24" s="52"/>
      <c r="EQ24" s="51">
        <f>ER$6*'09C'!$C24</f>
        <v>0</v>
      </c>
      <c r="ER24" s="51">
        <f>ER$6*'09C'!$D24</f>
        <v>0</v>
      </c>
      <c r="ES24" s="51">
        <f t="shared" si="28"/>
        <v>0</v>
      </c>
      <c r="ET24" s="51">
        <f>ER$6*'09C'!$F24</f>
        <v>0</v>
      </c>
      <c r="EU24" s="51">
        <f>ER$6*'09C'!$G24</f>
        <v>0</v>
      </c>
      <c r="EV24" s="51"/>
      <c r="EW24" s="51"/>
      <c r="EX24" s="51"/>
      <c r="EY24" s="51"/>
    </row>
    <row r="25" spans="1:155" ht="12">
      <c r="A25" s="34">
        <v>44287</v>
      </c>
      <c r="B25" s="34"/>
      <c r="C25" s="51">
        <f t="shared" si="0"/>
        <v>0</v>
      </c>
      <c r="D25" s="51">
        <f t="shared" si="1"/>
        <v>0</v>
      </c>
      <c r="E25" s="51">
        <f t="shared" si="2"/>
        <v>0</v>
      </c>
      <c r="F25" s="51">
        <f t="shared" si="3"/>
        <v>0</v>
      </c>
      <c r="G25" s="51">
        <f t="shared" si="4"/>
        <v>0</v>
      </c>
      <c r="I25" s="51">
        <f>J$6*'09C'!$C25</f>
        <v>0</v>
      </c>
      <c r="J25" s="51">
        <f>J$6*'09C'!$D25</f>
        <v>0</v>
      </c>
      <c r="K25" s="51">
        <f t="shared" si="5"/>
        <v>0</v>
      </c>
      <c r="L25" s="51">
        <f>J$6*'09C'!$F25</f>
        <v>0</v>
      </c>
      <c r="M25" s="51">
        <f>J$6*'09C'!$G25</f>
        <v>0</v>
      </c>
      <c r="N25" s="52"/>
      <c r="O25" s="51">
        <f>P$6*'09C'!$C25</f>
        <v>0</v>
      </c>
      <c r="P25" s="51">
        <f>P$6*'09C'!$D25</f>
        <v>0</v>
      </c>
      <c r="Q25" s="51">
        <f t="shared" si="6"/>
        <v>0</v>
      </c>
      <c r="R25" s="51">
        <f>P$6*'09C'!$F25</f>
        <v>0</v>
      </c>
      <c r="S25" s="51">
        <f>P$6*'09C'!$G25</f>
        <v>0</v>
      </c>
      <c r="T25" s="52"/>
      <c r="U25" s="51">
        <f>V$6*'09C'!$C25</f>
        <v>0</v>
      </c>
      <c r="V25" s="51">
        <f>V$6*'09C'!$D25</f>
        <v>0</v>
      </c>
      <c r="W25" s="51">
        <f t="shared" si="7"/>
        <v>0</v>
      </c>
      <c r="X25" s="51">
        <f>V$6*'09C'!$F25</f>
        <v>0</v>
      </c>
      <c r="Y25" s="51">
        <f>V$6*'09C'!$G25</f>
        <v>0</v>
      </c>
      <c r="Z25" s="52"/>
      <c r="AA25" s="51">
        <f>AB$6*'09C'!$C25</f>
        <v>0</v>
      </c>
      <c r="AB25" s="51">
        <f>AB$6*'09C'!$D25</f>
        <v>0</v>
      </c>
      <c r="AC25" s="51">
        <f t="shared" si="8"/>
        <v>0</v>
      </c>
      <c r="AD25" s="51">
        <f>AB$6*'09C'!$F25</f>
        <v>0</v>
      </c>
      <c r="AE25" s="51">
        <f>AB$6*'09C'!$G25</f>
        <v>0</v>
      </c>
      <c r="AF25" s="52"/>
      <c r="AG25" s="51">
        <f>AH$6*'09C'!$C25</f>
        <v>0</v>
      </c>
      <c r="AH25" s="51">
        <f>AH$6*'09C'!$D25</f>
        <v>0</v>
      </c>
      <c r="AI25" s="51">
        <f t="shared" si="9"/>
        <v>0</v>
      </c>
      <c r="AJ25" s="51">
        <f>AH$6*'09C'!$F25</f>
        <v>0</v>
      </c>
      <c r="AK25" s="51">
        <f>AH$6*'09C'!$G25</f>
        <v>0</v>
      </c>
      <c r="AL25" s="52"/>
      <c r="AM25" s="51">
        <f>AN$6*'09C'!$C25</f>
        <v>0</v>
      </c>
      <c r="AN25" s="51">
        <f>AN$6*'09C'!$D25</f>
        <v>0</v>
      </c>
      <c r="AO25" s="51">
        <f t="shared" si="10"/>
        <v>0</v>
      </c>
      <c r="AP25" s="51">
        <f>AN$6*'09C'!$F25</f>
        <v>0</v>
      </c>
      <c r="AQ25" s="51">
        <f>AN$6*'09C'!$G25</f>
        <v>0</v>
      </c>
      <c r="AR25" s="52"/>
      <c r="AS25" s="51">
        <f>AT$6*'09C'!$C25</f>
        <v>0</v>
      </c>
      <c r="AT25" s="51">
        <f>AT$6*'09C'!$D25</f>
        <v>0</v>
      </c>
      <c r="AU25" s="51">
        <f t="shared" si="11"/>
        <v>0</v>
      </c>
      <c r="AV25" s="51">
        <f>AT$6*'09C'!$F25</f>
        <v>0</v>
      </c>
      <c r="AW25" s="51">
        <f>AT$6*'09C'!$G25</f>
        <v>0</v>
      </c>
      <c r="AX25" s="52"/>
      <c r="AY25" s="51">
        <f>AZ$6*'09C'!$C25</f>
        <v>0</v>
      </c>
      <c r="AZ25" s="51">
        <f>AZ$6*'09C'!$D25</f>
        <v>0</v>
      </c>
      <c r="BA25" s="51">
        <f t="shared" si="12"/>
        <v>0</v>
      </c>
      <c r="BB25" s="51">
        <f>AZ$6*'09C'!$F25</f>
        <v>0</v>
      </c>
      <c r="BC25" s="51">
        <f>AZ$6*'09C'!$G25</f>
        <v>0</v>
      </c>
      <c r="BD25" s="52"/>
      <c r="BE25" s="51">
        <f>BF$6*'09C'!$C25</f>
        <v>0</v>
      </c>
      <c r="BF25" s="51">
        <f>BF$6*'09C'!$D25</f>
        <v>0</v>
      </c>
      <c r="BG25" s="51">
        <f t="shared" si="13"/>
        <v>0</v>
      </c>
      <c r="BH25" s="51">
        <f>BF$6*'09C'!$F25</f>
        <v>0</v>
      </c>
      <c r="BI25" s="51">
        <f>BF$6*'09C'!$G25</f>
        <v>0</v>
      </c>
      <c r="BJ25" s="52"/>
      <c r="BK25" s="51">
        <f>BL$6*'09C'!$C25</f>
        <v>0</v>
      </c>
      <c r="BL25" s="51">
        <f>BL$6*'09C'!$D25</f>
        <v>0</v>
      </c>
      <c r="BM25" s="51">
        <f t="shared" si="14"/>
        <v>0</v>
      </c>
      <c r="BN25" s="51">
        <f>BL$6*'09C'!$F25</f>
        <v>0</v>
      </c>
      <c r="BO25" s="51">
        <f>BL$6*'09C'!$G25</f>
        <v>0</v>
      </c>
      <c r="BP25" s="52"/>
      <c r="BQ25" s="51">
        <f>BR$6*'09C'!$C25</f>
        <v>0</v>
      </c>
      <c r="BR25" s="51">
        <f>BR$6*'09C'!$D25</f>
        <v>0</v>
      </c>
      <c r="BS25" s="51">
        <f t="shared" si="15"/>
        <v>0</v>
      </c>
      <c r="BT25" s="51">
        <f>BR$6*'09C'!$F25</f>
        <v>0</v>
      </c>
      <c r="BU25" s="51">
        <f>BR$6*'09C'!$G25</f>
        <v>0</v>
      </c>
      <c r="BV25" s="51"/>
      <c r="BW25" s="51">
        <f>BX$6*'09C'!$C25</f>
        <v>0</v>
      </c>
      <c r="BX25" s="51">
        <f>BX$6*'09C'!$D25</f>
        <v>0</v>
      </c>
      <c r="BY25" s="51">
        <f t="shared" si="16"/>
        <v>0</v>
      </c>
      <c r="BZ25" s="51">
        <f>BX$6*'09C'!$F25</f>
        <v>0</v>
      </c>
      <c r="CA25" s="51">
        <f>BX$6*'09C'!$G25</f>
        <v>0</v>
      </c>
      <c r="CB25" s="52"/>
      <c r="CC25" s="51">
        <f>CD$6*'09C'!$C25</f>
        <v>0</v>
      </c>
      <c r="CD25" s="51">
        <f>CD$6*'09C'!$D25</f>
        <v>0</v>
      </c>
      <c r="CE25" s="51">
        <f t="shared" si="17"/>
        <v>0</v>
      </c>
      <c r="CF25" s="51">
        <f>CD$6*'09C'!$F25</f>
        <v>0</v>
      </c>
      <c r="CG25" s="51">
        <f>CD$6*'09C'!$G25</f>
        <v>0</v>
      </c>
      <c r="CH25" s="52"/>
      <c r="CI25" s="51">
        <f>CJ$6*'09C'!$C25</f>
        <v>0</v>
      </c>
      <c r="CJ25" s="51">
        <f>CJ$6*'09C'!$D25</f>
        <v>0</v>
      </c>
      <c r="CK25" s="51">
        <f t="shared" si="18"/>
        <v>0</v>
      </c>
      <c r="CL25" s="51">
        <f>CJ$6*'09C'!$F25</f>
        <v>0</v>
      </c>
      <c r="CM25" s="51">
        <f>CJ$6*'09C'!$G25</f>
        <v>0</v>
      </c>
      <c r="CN25" s="52"/>
      <c r="CO25" s="51">
        <f>CP$6*'09C'!$C25</f>
        <v>0</v>
      </c>
      <c r="CP25" s="51">
        <f>CP$6*'09C'!$D25</f>
        <v>0</v>
      </c>
      <c r="CQ25" s="51">
        <f t="shared" si="19"/>
        <v>0</v>
      </c>
      <c r="CR25" s="51">
        <f>CP$6*'09C'!$F25</f>
        <v>0</v>
      </c>
      <c r="CS25" s="51">
        <f>CP$6*'09C'!$G25</f>
        <v>0</v>
      </c>
      <c r="CT25" s="52"/>
      <c r="CU25" s="51">
        <f>CV$6*'09C'!$C25</f>
        <v>0</v>
      </c>
      <c r="CV25" s="51">
        <f>CV$6*'09C'!$D25</f>
        <v>0</v>
      </c>
      <c r="CW25" s="51">
        <f t="shared" si="20"/>
        <v>0</v>
      </c>
      <c r="CX25" s="51">
        <f>CV$6*'09C'!$F25</f>
        <v>0</v>
      </c>
      <c r="CY25" s="51">
        <f>CV$6*'09C'!$G25</f>
        <v>0</v>
      </c>
      <c r="CZ25" s="52"/>
      <c r="DA25" s="51">
        <f>DB$6*'09C'!$C25</f>
        <v>0</v>
      </c>
      <c r="DB25" s="51">
        <f>DB$6*'09C'!$D25</f>
        <v>0</v>
      </c>
      <c r="DC25" s="51">
        <f t="shared" si="21"/>
        <v>0</v>
      </c>
      <c r="DD25" s="51">
        <f>DB$6*'09C'!$F25</f>
        <v>0</v>
      </c>
      <c r="DE25" s="51">
        <f>DB$6*'09C'!$G25</f>
        <v>0</v>
      </c>
      <c r="DF25" s="52"/>
      <c r="DG25" s="51">
        <f>DH$6*'09C'!$C25</f>
        <v>0</v>
      </c>
      <c r="DH25" s="51">
        <f>DH$6*'09C'!$D25</f>
        <v>0</v>
      </c>
      <c r="DI25" s="51">
        <f t="shared" si="22"/>
        <v>0</v>
      </c>
      <c r="DJ25" s="51">
        <f>DH$6*'09C'!$F25</f>
        <v>0</v>
      </c>
      <c r="DK25" s="51">
        <f>DH$6*'09C'!$G25</f>
        <v>0</v>
      </c>
      <c r="DL25" s="52"/>
      <c r="DM25" s="51">
        <f>DN$6*'09C'!$C25</f>
        <v>0</v>
      </c>
      <c r="DN25" s="51">
        <f>DN$6*'09C'!$D25</f>
        <v>0</v>
      </c>
      <c r="DO25" s="51">
        <f t="shared" si="23"/>
        <v>0</v>
      </c>
      <c r="DP25" s="51">
        <f>DN$6*'09C'!$F25</f>
        <v>0</v>
      </c>
      <c r="DQ25" s="51">
        <f>DN$6*'09C'!$G25</f>
        <v>0</v>
      </c>
      <c r="DR25" s="52"/>
      <c r="DS25" s="51">
        <f>DT$6*'09C'!$C25</f>
        <v>0</v>
      </c>
      <c r="DT25" s="51">
        <f>DT$6*'09C'!$D25</f>
        <v>0</v>
      </c>
      <c r="DU25" s="51">
        <f t="shared" si="24"/>
        <v>0</v>
      </c>
      <c r="DV25" s="51">
        <f>DT$6*'09C'!$F25</f>
        <v>0</v>
      </c>
      <c r="DW25" s="51">
        <f>DT$6*'09C'!$G25</f>
        <v>0</v>
      </c>
      <c r="DX25" s="52"/>
      <c r="DY25" s="51">
        <f>DZ$6*'09C'!$C25</f>
        <v>0</v>
      </c>
      <c r="DZ25" s="51">
        <f>DZ$6*'09C'!$D25</f>
        <v>0</v>
      </c>
      <c r="EA25" s="51">
        <f t="shared" si="25"/>
        <v>0</v>
      </c>
      <c r="EB25" s="51">
        <f>DZ$6*'09C'!$F25</f>
        <v>0</v>
      </c>
      <c r="EC25" s="51">
        <f>DZ$6*'09C'!$G25</f>
        <v>0</v>
      </c>
      <c r="ED25" s="52"/>
      <c r="EE25" s="51">
        <f>EF$6*'09C'!$C25</f>
        <v>0</v>
      </c>
      <c r="EF25" s="51">
        <f>EF$6*'09C'!$D25</f>
        <v>0</v>
      </c>
      <c r="EG25" s="51">
        <f t="shared" si="26"/>
        <v>0</v>
      </c>
      <c r="EH25" s="51">
        <f>EF$6*'09C'!$F25</f>
        <v>0</v>
      </c>
      <c r="EI25" s="51">
        <f>EF$6*'09C'!$G25</f>
        <v>0</v>
      </c>
      <c r="EJ25" s="52"/>
      <c r="EK25" s="51">
        <f>EL$6*'09C'!$C25</f>
        <v>0</v>
      </c>
      <c r="EL25" s="51">
        <f>EL$6*'09C'!$D25</f>
        <v>0</v>
      </c>
      <c r="EM25" s="51">
        <f t="shared" si="27"/>
        <v>0</v>
      </c>
      <c r="EN25" s="51">
        <f>EL$6*'09C'!$F25</f>
        <v>0</v>
      </c>
      <c r="EO25" s="51">
        <f>EL$6*'09C'!$G25</f>
        <v>0</v>
      </c>
      <c r="EP25" s="52"/>
      <c r="EQ25" s="51">
        <f>ER$6*'09C'!$C25</f>
        <v>0</v>
      </c>
      <c r="ER25" s="51">
        <f>ER$6*'09C'!$D25</f>
        <v>0</v>
      </c>
      <c r="ES25" s="51">
        <f t="shared" si="28"/>
        <v>0</v>
      </c>
      <c r="ET25" s="51">
        <f>ER$6*'09C'!$F25</f>
        <v>0</v>
      </c>
      <c r="EU25" s="51">
        <f>ER$6*'09C'!$G25</f>
        <v>0</v>
      </c>
      <c r="EV25" s="51"/>
      <c r="EW25" s="51"/>
      <c r="EX25" s="51"/>
      <c r="EY25" s="51"/>
    </row>
    <row r="26" spans="1:155" ht="12">
      <c r="A26" s="2"/>
      <c r="B26" s="2"/>
      <c r="C26" s="18"/>
      <c r="D26" s="18"/>
      <c r="E26" s="18"/>
      <c r="F26" s="18"/>
      <c r="G26" s="18"/>
      <c r="I26" s="52"/>
      <c r="J26" s="52"/>
      <c r="K26" s="52"/>
      <c r="L26" s="52"/>
      <c r="M26" s="52"/>
      <c r="N26" s="51"/>
      <c r="O26" s="52"/>
      <c r="P26" s="52"/>
      <c r="Q26" s="52"/>
      <c r="R26" s="52"/>
      <c r="S26" s="52"/>
      <c r="T26" s="51"/>
      <c r="U26" s="52"/>
      <c r="V26" s="52"/>
      <c r="W26" s="52"/>
      <c r="X26" s="52"/>
      <c r="Y26" s="52"/>
      <c r="Z26" s="51"/>
      <c r="AA26" s="51"/>
      <c r="AB26" s="51"/>
      <c r="AC26" s="52"/>
      <c r="AD26" s="52"/>
      <c r="AE26" s="52"/>
      <c r="AF26" s="51"/>
      <c r="AG26" s="52"/>
      <c r="AH26" s="52"/>
      <c r="AI26" s="52"/>
      <c r="AJ26" s="52"/>
      <c r="AK26" s="52"/>
      <c r="AL26" s="51"/>
      <c r="AM26" s="52"/>
      <c r="AN26" s="52"/>
      <c r="AO26" s="52"/>
      <c r="AP26" s="52"/>
      <c r="AQ26" s="52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2"/>
      <c r="DN26" s="52"/>
      <c r="DO26" s="52"/>
      <c r="DP26" s="52"/>
      <c r="DQ26" s="52"/>
      <c r="DR26" s="51"/>
      <c r="DS26" s="52"/>
      <c r="DT26" s="52"/>
      <c r="DU26" s="52"/>
      <c r="DV26" s="52"/>
      <c r="DW26" s="52"/>
      <c r="DX26" s="51"/>
      <c r="DY26" s="52"/>
      <c r="DZ26" s="52"/>
      <c r="EA26" s="52"/>
      <c r="EB26" s="52"/>
      <c r="EC26" s="52"/>
      <c r="ED26" s="51"/>
      <c r="EE26" s="52"/>
      <c r="EF26" s="52"/>
      <c r="EG26" s="52"/>
      <c r="EH26" s="52"/>
      <c r="EI26" s="52"/>
      <c r="EJ26" s="51"/>
      <c r="EK26" s="52"/>
      <c r="EL26" s="52"/>
      <c r="EM26" s="52"/>
      <c r="EN26" s="52"/>
      <c r="EO26" s="52"/>
      <c r="EP26" s="51"/>
      <c r="EQ26" s="52"/>
      <c r="ER26" s="52"/>
      <c r="ES26" s="52"/>
      <c r="ET26" s="51"/>
      <c r="EU26" s="51"/>
      <c r="EV26" s="51"/>
      <c r="EW26" s="51"/>
      <c r="EX26" s="51"/>
      <c r="EY26" s="51"/>
    </row>
    <row r="27" spans="1:155" ht="12.75" thickBot="1">
      <c r="A27" s="16" t="s">
        <v>0</v>
      </c>
      <c r="B27" s="16"/>
      <c r="C27" s="32">
        <f>SUM(C8:C26)</f>
        <v>0</v>
      </c>
      <c r="D27" s="32">
        <f>SUM(D8:D26)</f>
        <v>0</v>
      </c>
      <c r="E27" s="32">
        <f>SUM(E8:E26)</f>
        <v>0</v>
      </c>
      <c r="F27" s="32">
        <f>SUM(F8:F26)</f>
        <v>0</v>
      </c>
      <c r="G27" s="32">
        <f>SUM(G8:G26)</f>
        <v>0</v>
      </c>
      <c r="I27" s="53">
        <f>SUM(I8:I26)</f>
        <v>0</v>
      </c>
      <c r="J27" s="53">
        <f>SUM(J8:J26)</f>
        <v>0</v>
      </c>
      <c r="K27" s="53">
        <f>SUM(K8:K26)</f>
        <v>0</v>
      </c>
      <c r="L27" s="53">
        <f>SUM(L8:L26)</f>
        <v>0</v>
      </c>
      <c r="M27" s="53">
        <f>SUM(M8:M26)</f>
        <v>0</v>
      </c>
      <c r="N27" s="53"/>
      <c r="O27" s="53">
        <f>SUM(O8:O26)</f>
        <v>0</v>
      </c>
      <c r="P27" s="53">
        <f>SUM(P8:P26)</f>
        <v>0</v>
      </c>
      <c r="Q27" s="53">
        <f>SUM(Q8:Q26)</f>
        <v>0</v>
      </c>
      <c r="R27" s="53">
        <f>SUM(R8:R26)</f>
        <v>0</v>
      </c>
      <c r="S27" s="53">
        <f>SUM(S8:S26)</f>
        <v>0</v>
      </c>
      <c r="T27" s="53">
        <f>SUM(T8:T26)</f>
        <v>0</v>
      </c>
      <c r="U27" s="53">
        <f>SUM(U8:U26)</f>
        <v>0</v>
      </c>
      <c r="V27" s="53">
        <f>SUM(V8:V26)</f>
        <v>0</v>
      </c>
      <c r="W27" s="53">
        <f>SUM(W8:W26)</f>
        <v>0</v>
      </c>
      <c r="X27" s="53">
        <f>SUM(X8:X26)</f>
        <v>0</v>
      </c>
      <c r="Y27" s="53">
        <f>SUM(Y8:Y26)</f>
        <v>0</v>
      </c>
      <c r="Z27" s="53">
        <f>SUM(Z8:Z26)</f>
        <v>0</v>
      </c>
      <c r="AA27" s="53">
        <f>SUM(AA8:AA26)</f>
        <v>0</v>
      </c>
      <c r="AB27" s="53">
        <f>SUM(AB8:AB26)</f>
        <v>0</v>
      </c>
      <c r="AC27" s="53">
        <f>SUM(AC8:AC26)</f>
        <v>0</v>
      </c>
      <c r="AD27" s="53">
        <f>SUM(AD8:AD26)</f>
        <v>0</v>
      </c>
      <c r="AE27" s="53">
        <f>SUM(AE8:AE26)</f>
        <v>0</v>
      </c>
      <c r="AF27" s="53">
        <f>SUM(AF8:AF26)</f>
        <v>0</v>
      </c>
      <c r="AG27" s="53">
        <f>SUM(AG8:AG26)</f>
        <v>0</v>
      </c>
      <c r="AH27" s="53">
        <f>SUM(AH8:AH26)</f>
        <v>0</v>
      </c>
      <c r="AI27" s="53">
        <f>SUM(AI8:AI26)</f>
        <v>0</v>
      </c>
      <c r="AJ27" s="53">
        <f>SUM(AJ8:AJ26)</f>
        <v>0</v>
      </c>
      <c r="AK27" s="53">
        <f>SUM(AK8:AK26)</f>
        <v>0</v>
      </c>
      <c r="AL27" s="53">
        <f>SUM(AL8:AL26)</f>
        <v>0</v>
      </c>
      <c r="AM27" s="53">
        <f>SUM(AM8:AM26)</f>
        <v>0</v>
      </c>
      <c r="AN27" s="53">
        <f>SUM(AN8:AN26)</f>
        <v>0</v>
      </c>
      <c r="AO27" s="53">
        <f>SUM(AO8:AO26)</f>
        <v>0</v>
      </c>
      <c r="AP27" s="53">
        <f>SUM(AP8:AP26)</f>
        <v>0</v>
      </c>
      <c r="AQ27" s="53">
        <f>SUM(AQ8:AQ26)</f>
        <v>0</v>
      </c>
      <c r="AR27" s="53">
        <f>SUM(AR8:AR26)</f>
        <v>0</v>
      </c>
      <c r="AS27" s="53">
        <f>SUM(AS8:AS26)</f>
        <v>0</v>
      </c>
      <c r="AT27" s="53">
        <f>SUM(AT8:AT26)</f>
        <v>0</v>
      </c>
      <c r="AU27" s="53">
        <f>SUM(AU8:AU26)</f>
        <v>0</v>
      </c>
      <c r="AV27" s="53">
        <f>SUM(AV8:AV26)</f>
        <v>0</v>
      </c>
      <c r="AW27" s="53">
        <f>SUM(AW8:AW26)</f>
        <v>0</v>
      </c>
      <c r="AX27" s="53">
        <f>SUM(AX8:AX26)</f>
        <v>0</v>
      </c>
      <c r="AY27" s="53">
        <f>SUM(AY8:AY26)</f>
        <v>0</v>
      </c>
      <c r="AZ27" s="53">
        <f>SUM(AZ8:AZ26)</f>
        <v>0</v>
      </c>
      <c r="BA27" s="53">
        <f>SUM(BA8:BA26)</f>
        <v>0</v>
      </c>
      <c r="BB27" s="53">
        <f>SUM(BB8:BB26)</f>
        <v>0</v>
      </c>
      <c r="BC27" s="53">
        <f>SUM(BC8:BC26)</f>
        <v>0</v>
      </c>
      <c r="BD27" s="53">
        <f>SUM(BD8:BD26)</f>
        <v>0</v>
      </c>
      <c r="BE27" s="53">
        <f>SUM(BE8:BE26)</f>
        <v>0</v>
      </c>
      <c r="BF27" s="53">
        <f>SUM(BF8:BF26)</f>
        <v>0</v>
      </c>
      <c r="BG27" s="53">
        <f>SUM(BG8:BG26)</f>
        <v>0</v>
      </c>
      <c r="BH27" s="53">
        <f>SUM(BH8:BH26)</f>
        <v>0</v>
      </c>
      <c r="BI27" s="53">
        <f>SUM(BI8:BI26)</f>
        <v>0</v>
      </c>
      <c r="BJ27" s="53">
        <f>SUM(BJ8:BJ26)</f>
        <v>0</v>
      </c>
      <c r="BK27" s="53">
        <f>SUM(BK8:BK26)</f>
        <v>0</v>
      </c>
      <c r="BL27" s="53">
        <f>SUM(BL8:BL26)</f>
        <v>0</v>
      </c>
      <c r="BM27" s="53">
        <f>SUM(BM8:BM26)</f>
        <v>0</v>
      </c>
      <c r="BN27" s="53">
        <f>SUM(BN8:BN26)</f>
        <v>0</v>
      </c>
      <c r="BO27" s="53">
        <f>SUM(BO8:BO26)</f>
        <v>0</v>
      </c>
      <c r="BP27" s="53">
        <f>SUM(BP8:BP26)</f>
        <v>0</v>
      </c>
      <c r="BQ27" s="53">
        <f>SUM(BQ8:BQ26)</f>
        <v>0</v>
      </c>
      <c r="BR27" s="53">
        <f>SUM(BR8:BR26)</f>
        <v>0</v>
      </c>
      <c r="BS27" s="53">
        <f>SUM(BS8:BS26)</f>
        <v>0</v>
      </c>
      <c r="BT27" s="53">
        <f>SUM(BT8:BT26)</f>
        <v>0</v>
      </c>
      <c r="BU27" s="53">
        <f>SUM(BU8:BU26)</f>
        <v>0</v>
      </c>
      <c r="BV27" s="53">
        <f>SUM(BV8:BV26)</f>
        <v>0</v>
      </c>
      <c r="BW27" s="53">
        <f>SUM(BW8:BW26)</f>
        <v>0</v>
      </c>
      <c r="BX27" s="53">
        <f>SUM(BX8:BX26)</f>
        <v>0</v>
      </c>
      <c r="BY27" s="53">
        <f>SUM(BY8:BY26)</f>
        <v>0</v>
      </c>
      <c r="BZ27" s="53">
        <f>SUM(BZ8:BZ26)</f>
        <v>0</v>
      </c>
      <c r="CA27" s="53">
        <f>SUM(CA8:CA26)</f>
        <v>0</v>
      </c>
      <c r="CB27" s="53">
        <f>SUM(CB8:CB26)</f>
        <v>0</v>
      </c>
      <c r="CC27" s="53">
        <f>SUM(CC8:CC26)</f>
        <v>0</v>
      </c>
      <c r="CD27" s="53">
        <f>SUM(CD8:CD26)</f>
        <v>0</v>
      </c>
      <c r="CE27" s="53">
        <f>SUM(CE8:CE26)</f>
        <v>0</v>
      </c>
      <c r="CF27" s="53">
        <f>SUM(CF8:CF26)</f>
        <v>0</v>
      </c>
      <c r="CG27" s="53">
        <f>SUM(CG8:CG26)</f>
        <v>0</v>
      </c>
      <c r="CH27" s="53">
        <f>SUM(CH8:CH26)</f>
        <v>0</v>
      </c>
      <c r="CI27" s="53">
        <f>SUM(CI8:CI26)</f>
        <v>0</v>
      </c>
      <c r="CJ27" s="53">
        <f>SUM(CJ8:CJ26)</f>
        <v>0</v>
      </c>
      <c r="CK27" s="53">
        <f>SUM(CK8:CK26)</f>
        <v>0</v>
      </c>
      <c r="CL27" s="53">
        <f>SUM(CL8:CL26)</f>
        <v>0</v>
      </c>
      <c r="CM27" s="53">
        <f>SUM(CM8:CM26)</f>
        <v>0</v>
      </c>
      <c r="CN27" s="53">
        <f>SUM(CN8:CN26)</f>
        <v>0</v>
      </c>
      <c r="CO27" s="53">
        <f>SUM(CO8:CO26)</f>
        <v>0</v>
      </c>
      <c r="CP27" s="53">
        <f>SUM(CP8:CP26)</f>
        <v>0</v>
      </c>
      <c r="CQ27" s="53">
        <f>SUM(CQ8:CQ26)</f>
        <v>0</v>
      </c>
      <c r="CR27" s="53">
        <f>SUM(CR8:CR26)</f>
        <v>0</v>
      </c>
      <c r="CS27" s="53">
        <f>SUM(CS8:CS26)</f>
        <v>0</v>
      </c>
      <c r="CT27" s="53">
        <f>SUM(CT8:CT26)</f>
        <v>0</v>
      </c>
      <c r="CU27" s="53">
        <f>SUM(CU8:CU26)</f>
        <v>0</v>
      </c>
      <c r="CV27" s="53">
        <f>SUM(CV8:CV26)</f>
        <v>0</v>
      </c>
      <c r="CW27" s="53">
        <f>SUM(CW8:CW26)</f>
        <v>0</v>
      </c>
      <c r="CX27" s="53">
        <f>SUM(CX8:CX26)</f>
        <v>0</v>
      </c>
      <c r="CY27" s="53">
        <f>SUM(CY8:CY26)</f>
        <v>0</v>
      </c>
      <c r="CZ27" s="53">
        <f>SUM(CZ8:CZ26)</f>
        <v>0</v>
      </c>
      <c r="DA27" s="53">
        <f>SUM(DA8:DA26)</f>
        <v>0</v>
      </c>
      <c r="DB27" s="53">
        <f>SUM(DB8:DB26)</f>
        <v>0</v>
      </c>
      <c r="DC27" s="53">
        <f>SUM(DC8:DC26)</f>
        <v>0</v>
      </c>
      <c r="DD27" s="53">
        <f>SUM(DD8:DD26)</f>
        <v>0</v>
      </c>
      <c r="DE27" s="53">
        <f>SUM(DE8:DE26)</f>
        <v>0</v>
      </c>
      <c r="DF27" s="53">
        <f>SUM(DF8:DF26)</f>
        <v>0</v>
      </c>
      <c r="DG27" s="53">
        <f>SUM(DG8:DG26)</f>
        <v>0</v>
      </c>
      <c r="DH27" s="53">
        <f>SUM(DH8:DH26)</f>
        <v>0</v>
      </c>
      <c r="DI27" s="53">
        <f>SUM(DI8:DI26)</f>
        <v>0</v>
      </c>
      <c r="DJ27" s="53">
        <f>SUM(DJ8:DJ26)</f>
        <v>0</v>
      </c>
      <c r="DK27" s="53">
        <f>SUM(DK8:DK26)</f>
        <v>0</v>
      </c>
      <c r="DL27" s="53">
        <f>SUM(DL8:DL26)</f>
        <v>0</v>
      </c>
      <c r="DM27" s="53">
        <f>SUM(DM8:DM26)</f>
        <v>0</v>
      </c>
      <c r="DN27" s="53">
        <f>SUM(DN8:DN26)</f>
        <v>0</v>
      </c>
      <c r="DO27" s="53">
        <f>SUM(DO8:DO26)</f>
        <v>0</v>
      </c>
      <c r="DP27" s="53">
        <f>SUM(DP8:DP26)</f>
        <v>0</v>
      </c>
      <c r="DQ27" s="53">
        <f>SUM(DQ8:DQ26)</f>
        <v>0</v>
      </c>
      <c r="DR27" s="53">
        <f>SUM(DR8:DR26)</f>
        <v>0</v>
      </c>
      <c r="DS27" s="53">
        <f>SUM(DS8:DS26)</f>
        <v>0</v>
      </c>
      <c r="DT27" s="53">
        <f>SUM(DT8:DT26)</f>
        <v>0</v>
      </c>
      <c r="DU27" s="53">
        <f>SUM(DU8:DU26)</f>
        <v>0</v>
      </c>
      <c r="DV27" s="53">
        <f>SUM(DV8:DV26)</f>
        <v>0</v>
      </c>
      <c r="DW27" s="53">
        <f>SUM(DW8:DW26)</f>
        <v>0</v>
      </c>
      <c r="DX27" s="53">
        <f>SUM(DX8:DX26)</f>
        <v>0</v>
      </c>
      <c r="DY27" s="53">
        <f>SUM(DY8:DY26)</f>
        <v>0</v>
      </c>
      <c r="DZ27" s="53">
        <f>SUM(DZ8:DZ26)</f>
        <v>0</v>
      </c>
      <c r="EA27" s="53">
        <f>SUM(EA8:EA26)</f>
        <v>0</v>
      </c>
      <c r="EB27" s="53">
        <f>SUM(EB8:EB26)</f>
        <v>0</v>
      </c>
      <c r="EC27" s="53">
        <f>SUM(EC8:EC26)</f>
        <v>0</v>
      </c>
      <c r="ED27" s="53">
        <f>SUM(ED8:ED26)</f>
        <v>0</v>
      </c>
      <c r="EE27" s="53">
        <f>SUM(EE8:EE26)</f>
        <v>0</v>
      </c>
      <c r="EF27" s="53">
        <f>SUM(EF8:EF26)</f>
        <v>0</v>
      </c>
      <c r="EG27" s="53">
        <f>SUM(EG8:EG26)</f>
        <v>0</v>
      </c>
      <c r="EH27" s="53">
        <f>SUM(EH8:EH26)</f>
        <v>0</v>
      </c>
      <c r="EI27" s="53">
        <f>SUM(EI8:EI26)</f>
        <v>0</v>
      </c>
      <c r="EJ27" s="53">
        <f>SUM(EJ8:EJ26)</f>
        <v>0</v>
      </c>
      <c r="EK27" s="53">
        <f>SUM(EK8:EK26)</f>
        <v>0</v>
      </c>
      <c r="EL27" s="53">
        <f>SUM(EL8:EL26)</f>
        <v>0</v>
      </c>
      <c r="EM27" s="53">
        <f>SUM(EM8:EM26)</f>
        <v>0</v>
      </c>
      <c r="EN27" s="53">
        <f>SUM(EN8:EN26)</f>
        <v>0</v>
      </c>
      <c r="EO27" s="53">
        <f>SUM(EO8:EO26)</f>
        <v>0</v>
      </c>
      <c r="EP27" s="53">
        <f>SUM(EP8:EP26)</f>
        <v>0</v>
      </c>
      <c r="EQ27" s="53">
        <f>SUM(EQ8:EQ26)</f>
        <v>0</v>
      </c>
      <c r="ER27" s="53">
        <f>SUM(ER8:ER26)</f>
        <v>0</v>
      </c>
      <c r="ES27" s="53">
        <f>SUM(ES8:ES26)</f>
        <v>0</v>
      </c>
      <c r="ET27" s="53">
        <f>SUM(ET8:ET26)</f>
        <v>0</v>
      </c>
      <c r="EU27" s="53">
        <f>SUM(EU8:EU26)</f>
        <v>0</v>
      </c>
      <c r="EV27" s="51"/>
      <c r="EW27" s="51"/>
      <c r="EX27" s="51"/>
      <c r="EY27" s="51"/>
    </row>
    <row r="28" ht="12.75" thickTop="1"/>
  </sheetData>
  <sheetProtection/>
  <printOptions/>
  <pageMargins left="0.7" right="0.7" top="0.75" bottom="0.75" header="0.3" footer="0.3"/>
  <pageSetup horizontalDpi="600" verticalDpi="600" orientation="landscape" scale="7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D30"/>
  <sheetViews>
    <sheetView workbookViewId="0" topLeftCell="A1">
      <selection activeCell="D15" sqref="D15"/>
    </sheetView>
  </sheetViews>
  <sheetFormatPr defaultColWidth="8.8515625" defaultRowHeight="12.75"/>
  <cols>
    <col min="1" max="1" width="9.7109375" style="2" customWidth="1"/>
    <col min="2" max="2" width="3.7109375" style="0" customWidth="1"/>
    <col min="3" max="6" width="13.7109375" style="19" customWidth="1"/>
    <col min="7" max="7" width="15.7109375" style="19" customWidth="1"/>
    <col min="8" max="8" width="3.7109375" style="18" customWidth="1"/>
    <col min="9" max="12" width="13.7109375" style="18" customWidth="1"/>
    <col min="13" max="13" width="15.8515625" style="18" customWidth="1"/>
    <col min="14" max="14" width="3.7109375" style="0" customWidth="1"/>
    <col min="15" max="18" width="13.7109375" style="0" customWidth="1"/>
    <col min="19" max="19" width="15.421875" style="0" customWidth="1"/>
    <col min="20" max="20" width="3.7109375" style="0" customWidth="1"/>
    <col min="21" max="24" width="13.7109375" style="3" customWidth="1"/>
    <col min="25" max="25" width="15.7109375" style="3" customWidth="1"/>
    <col min="26" max="26" width="3.7109375" style="3" customWidth="1"/>
    <col min="27" max="30" width="13.7109375" style="3" customWidth="1"/>
    <col min="31" max="31" width="16.421875" style="3" customWidth="1"/>
    <col min="32" max="32" width="3.7109375" style="3" customWidth="1"/>
    <col min="33" max="36" width="13.7109375" style="3" customWidth="1"/>
    <col min="37" max="37" width="16.421875" style="3" customWidth="1"/>
    <col min="38" max="38" width="3.7109375" style="3" customWidth="1"/>
    <col min="39" max="42" width="13.7109375" style="3" customWidth="1"/>
    <col min="43" max="43" width="16.8515625" style="3" customWidth="1"/>
    <col min="44" max="44" width="3.7109375" style="3" customWidth="1"/>
    <col min="45" max="48" width="13.7109375" style="3" customWidth="1"/>
    <col min="49" max="49" width="15.421875" style="3" customWidth="1"/>
    <col min="50" max="50" width="3.7109375" style="3" customWidth="1"/>
    <col min="51" max="54" width="13.7109375" style="3" customWidth="1"/>
    <col min="55" max="55" width="15.7109375" style="3" customWidth="1"/>
    <col min="56" max="56" width="3.7109375" style="3" customWidth="1"/>
    <col min="57" max="60" width="13.7109375" style="3" customWidth="1"/>
    <col min="61" max="61" width="15.421875" style="3" customWidth="1"/>
    <col min="62" max="62" width="3.7109375" style="3" customWidth="1"/>
    <col min="63" max="66" width="13.7109375" style="3" customWidth="1"/>
    <col min="67" max="67" width="16.8515625" style="3" customWidth="1"/>
    <col min="68" max="68" width="3.7109375" style="3" customWidth="1"/>
    <col min="69" max="72" width="13.7109375" style="3" customWidth="1"/>
    <col min="73" max="73" width="15.421875" style="3" customWidth="1"/>
    <col min="74" max="74" width="3.7109375" style="3" customWidth="1"/>
    <col min="75" max="78" width="13.7109375" style="3" customWidth="1"/>
    <col min="79" max="79" width="16.8515625" style="3" customWidth="1"/>
    <col min="80" max="80" width="3.7109375" style="3" customWidth="1"/>
    <col min="81" max="84" width="13.7109375" style="3" customWidth="1"/>
    <col min="85" max="85" width="15.7109375" style="3" customWidth="1"/>
    <col min="86" max="86" width="3.7109375" style="3" customWidth="1"/>
    <col min="87" max="90" width="13.7109375" style="3" customWidth="1"/>
    <col min="91" max="91" width="16.421875" style="3" customWidth="1"/>
    <col min="92" max="92" width="3.7109375" style="3" customWidth="1"/>
    <col min="93" max="96" width="13.7109375" style="3" customWidth="1"/>
    <col min="97" max="97" width="18.28125" style="3" customWidth="1"/>
    <col min="98" max="98" width="3.7109375" style="3" customWidth="1"/>
    <col min="99" max="102" width="13.7109375" style="3" customWidth="1"/>
    <col min="103" max="103" width="16.00390625" style="3" customWidth="1"/>
    <col min="104" max="104" width="3.7109375" style="3" customWidth="1"/>
    <col min="105" max="108" width="13.7109375" style="3" customWidth="1"/>
    <col min="109" max="109" width="16.421875" style="3" customWidth="1"/>
    <col min="110" max="110" width="3.7109375" style="3" customWidth="1"/>
    <col min="111" max="114" width="13.7109375" style="3" customWidth="1"/>
    <col min="115" max="115" width="16.140625" style="3" customWidth="1"/>
    <col min="116" max="116" width="3.7109375" style="3" customWidth="1"/>
    <col min="117" max="120" width="13.7109375" style="3" customWidth="1"/>
    <col min="121" max="121" width="16.28125" style="3" customWidth="1"/>
    <col min="122" max="122" width="3.7109375" style="3" customWidth="1"/>
    <col min="123" max="126" width="13.7109375" style="3" customWidth="1"/>
    <col min="127" max="127" width="15.421875" style="3" customWidth="1"/>
    <col min="128" max="128" width="3.7109375" style="3" customWidth="1"/>
    <col min="129" max="133" width="13.7109375" style="3" customWidth="1"/>
    <col min="134" max="134" width="3.7109375" style="3" customWidth="1"/>
  </cols>
  <sheetData>
    <row r="1" spans="1:134" ht="12">
      <c r="A1" s="27"/>
      <c r="B1" s="13"/>
      <c r="C1" s="26"/>
      <c r="D1" s="28"/>
      <c r="F1" s="28" t="s">
        <v>24</v>
      </c>
      <c r="H1" s="19"/>
      <c r="I1" s="19"/>
      <c r="J1" s="19"/>
      <c r="K1" s="28"/>
      <c r="L1" s="28"/>
      <c r="M1" s="19"/>
      <c r="N1" s="18"/>
      <c r="O1" s="18"/>
      <c r="P1" s="28"/>
      <c r="Q1" s="19"/>
      <c r="S1" s="28" t="s">
        <v>24</v>
      </c>
      <c r="U1"/>
      <c r="V1"/>
      <c r="X1" s="4"/>
      <c r="AB1" s="4"/>
      <c r="AE1" s="28" t="s">
        <v>24</v>
      </c>
      <c r="AF1" s="4"/>
      <c r="AM1" s="28"/>
      <c r="AN1" s="4"/>
      <c r="AQ1" s="28" t="s">
        <v>24</v>
      </c>
      <c r="AY1" s="28"/>
      <c r="BC1" s="28" t="s">
        <v>24</v>
      </c>
      <c r="BK1" s="28"/>
      <c r="BO1" s="28" t="s">
        <v>24</v>
      </c>
      <c r="BT1" s="4"/>
      <c r="BW1" s="28"/>
      <c r="CA1" s="28" t="s">
        <v>24</v>
      </c>
      <c r="CI1" s="28"/>
      <c r="CM1" s="28" t="s">
        <v>24</v>
      </c>
      <c r="CR1" s="4"/>
      <c r="CU1" s="28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">
      <c r="A2" s="27"/>
      <c r="B2" s="13"/>
      <c r="C2" s="26"/>
      <c r="D2" s="28"/>
      <c r="F2" s="26" t="s">
        <v>61</v>
      </c>
      <c r="H2" s="19"/>
      <c r="I2" s="19"/>
      <c r="J2" s="19"/>
      <c r="K2" s="28"/>
      <c r="L2" s="28"/>
      <c r="M2" s="19"/>
      <c r="N2" s="18"/>
      <c r="O2" s="18"/>
      <c r="P2" s="28"/>
      <c r="Q2" s="19"/>
      <c r="S2" s="26" t="str">
        <f>F2</f>
        <v>Distribution of Debt Service after 2012 A Bond Issue</v>
      </c>
      <c r="U2"/>
      <c r="V2"/>
      <c r="X2" s="4"/>
      <c r="AB2" s="4"/>
      <c r="AE2" s="26" t="str">
        <f>S2</f>
        <v>Distribution of Debt Service after 2012 A Bond Issue</v>
      </c>
      <c r="AF2" s="4"/>
      <c r="AM2" s="28"/>
      <c r="AN2" s="4"/>
      <c r="AQ2" s="26" t="str">
        <f>AE2</f>
        <v>Distribution of Debt Service after 2012 A Bond Issue</v>
      </c>
      <c r="AY2" s="28"/>
      <c r="BC2" s="26" t="str">
        <f>AQ2</f>
        <v>Distribution of Debt Service after 2012 A Bond Issue</v>
      </c>
      <c r="BK2" s="28"/>
      <c r="BO2" s="26" t="str">
        <f>BC2</f>
        <v>Distribution of Debt Service after 2012 A Bond Issue</v>
      </c>
      <c r="BT2" s="4"/>
      <c r="BW2" s="28"/>
      <c r="CA2" s="26" t="str">
        <f>BO2</f>
        <v>Distribution of Debt Service after 2012 A Bond Issue</v>
      </c>
      <c r="CI2" s="28"/>
      <c r="CM2" s="26" t="str">
        <f>CA2</f>
        <v>Distribution of Debt Service after 2012 A Bond Issue</v>
      </c>
      <c r="CR2" s="4"/>
      <c r="CU2" s="28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">
      <c r="A3" s="27"/>
      <c r="B3" s="13"/>
      <c r="C3" s="26"/>
      <c r="D3" s="26"/>
      <c r="F3" s="28" t="s">
        <v>25</v>
      </c>
      <c r="H3" s="19"/>
      <c r="I3" s="19"/>
      <c r="J3" s="19"/>
      <c r="K3" s="26"/>
      <c r="L3" s="26"/>
      <c r="M3" s="19"/>
      <c r="N3" s="18"/>
      <c r="O3" s="18"/>
      <c r="P3" s="26"/>
      <c r="Q3" s="19"/>
      <c r="S3" s="28" t="s">
        <v>25</v>
      </c>
      <c r="U3"/>
      <c r="V3"/>
      <c r="AE3" s="28" t="s">
        <v>25</v>
      </c>
      <c r="AM3" s="28"/>
      <c r="AQ3" s="28" t="s">
        <v>25</v>
      </c>
      <c r="AY3" s="28"/>
      <c r="BC3" s="28" t="s">
        <v>25</v>
      </c>
      <c r="BK3" s="28"/>
      <c r="BO3" s="28" t="s">
        <v>25</v>
      </c>
      <c r="BW3" s="28"/>
      <c r="CA3" s="28" t="s">
        <v>25</v>
      </c>
      <c r="CI3" s="28"/>
      <c r="CM3" s="28" t="s">
        <v>25</v>
      </c>
      <c r="CU3" s="28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">
      <c r="A4" s="27"/>
      <c r="B4" s="13"/>
      <c r="C4" s="28"/>
      <c r="D4" s="28"/>
      <c r="J4" s="28"/>
      <c r="K4" s="19"/>
      <c r="L4" s="19"/>
      <c r="M4" s="19"/>
      <c r="V4" s="4"/>
      <c r="AB4" s="4"/>
      <c r="AH4" s="4"/>
      <c r="AT4" s="4"/>
      <c r="CP4" s="4"/>
      <c r="DZ4" s="4"/>
    </row>
    <row r="5" spans="1:134" ht="12">
      <c r="A5" s="5" t="s">
        <v>1</v>
      </c>
      <c r="C5" s="49" t="s">
        <v>62</v>
      </c>
      <c r="D5" s="47"/>
      <c r="E5" s="48"/>
      <c r="F5" s="24"/>
      <c r="G5" s="24"/>
      <c r="I5" s="20" t="s">
        <v>6</v>
      </c>
      <c r="J5" s="21"/>
      <c r="K5" s="22"/>
      <c r="L5" s="24"/>
      <c r="M5" s="24"/>
      <c r="O5" s="20" t="s">
        <v>7</v>
      </c>
      <c r="P5" s="21"/>
      <c r="Q5" s="22"/>
      <c r="R5" s="24"/>
      <c r="S5" s="24"/>
      <c r="U5" s="6" t="s">
        <v>8</v>
      </c>
      <c r="V5" s="7"/>
      <c r="W5" s="8"/>
      <c r="X5" s="24"/>
      <c r="Y5" s="24"/>
      <c r="AA5" s="6" t="s">
        <v>9</v>
      </c>
      <c r="AB5" s="7"/>
      <c r="AC5" s="8"/>
      <c r="AD5" s="24"/>
      <c r="AE5" s="24"/>
      <c r="AG5" s="6" t="s">
        <v>10</v>
      </c>
      <c r="AH5" s="7"/>
      <c r="AI5" s="8"/>
      <c r="AJ5" s="24"/>
      <c r="AK5" s="24"/>
      <c r="AL5" s="14"/>
      <c r="AM5" s="6" t="s">
        <v>51</v>
      </c>
      <c r="AN5" s="7"/>
      <c r="AO5" s="8"/>
      <c r="AP5" s="24"/>
      <c r="AQ5" s="24"/>
      <c r="AR5" s="14"/>
      <c r="AS5" s="6" t="s">
        <v>11</v>
      </c>
      <c r="AT5" s="7"/>
      <c r="AU5" s="8"/>
      <c r="AV5" s="24"/>
      <c r="AW5" s="24"/>
      <c r="AX5" s="14"/>
      <c r="AY5" s="6" t="s">
        <v>26</v>
      </c>
      <c r="AZ5" s="7"/>
      <c r="BA5" s="8"/>
      <c r="BB5" s="24"/>
      <c r="BC5" s="24"/>
      <c r="BE5" s="6" t="s">
        <v>12</v>
      </c>
      <c r="BF5" s="7"/>
      <c r="BG5" s="8"/>
      <c r="BH5" s="24"/>
      <c r="BI5" s="24"/>
      <c r="BK5" s="6" t="s">
        <v>13</v>
      </c>
      <c r="BL5" s="7"/>
      <c r="BM5" s="8"/>
      <c r="BN5" s="24"/>
      <c r="BO5" s="24"/>
      <c r="BQ5" s="37" t="s">
        <v>14</v>
      </c>
      <c r="BR5" s="38"/>
      <c r="BS5" s="39"/>
      <c r="BT5" s="24"/>
      <c r="BU5" s="24"/>
      <c r="BW5" s="6" t="s">
        <v>15</v>
      </c>
      <c r="BX5" s="7"/>
      <c r="BY5" s="8"/>
      <c r="BZ5" s="24"/>
      <c r="CA5" s="24"/>
      <c r="CC5" s="6" t="s">
        <v>16</v>
      </c>
      <c r="CD5" s="7"/>
      <c r="CE5" s="8"/>
      <c r="CF5" s="24"/>
      <c r="CG5" s="24"/>
      <c r="CH5" s="14"/>
      <c r="CI5" s="6" t="s">
        <v>17</v>
      </c>
      <c r="CJ5" s="7"/>
      <c r="CK5" s="8"/>
      <c r="CL5" s="24"/>
      <c r="CM5" s="24"/>
      <c r="CO5" s="6" t="s">
        <v>18</v>
      </c>
      <c r="CP5" s="7"/>
      <c r="CQ5" s="8"/>
      <c r="CR5" s="24"/>
      <c r="CS5" s="24"/>
      <c r="CT5" s="14"/>
      <c r="CU5" s="6" t="s">
        <v>19</v>
      </c>
      <c r="CV5" s="7"/>
      <c r="CW5" s="8"/>
      <c r="CX5" s="24"/>
      <c r="CY5" s="24"/>
      <c r="DA5" s="6" t="s">
        <v>20</v>
      </c>
      <c r="DB5" s="7"/>
      <c r="DC5" s="8"/>
      <c r="DD5" s="24"/>
      <c r="DE5" s="24"/>
      <c r="DG5" s="6" t="s">
        <v>21</v>
      </c>
      <c r="DH5" s="7"/>
      <c r="DI5" s="8"/>
      <c r="DJ5" s="24"/>
      <c r="DK5" s="24"/>
      <c r="DM5" s="6" t="s">
        <v>22</v>
      </c>
      <c r="DN5" s="7"/>
      <c r="DO5" s="8"/>
      <c r="DP5" s="24"/>
      <c r="DQ5" s="24"/>
      <c r="DS5" s="6" t="s">
        <v>23</v>
      </c>
      <c r="DT5" s="7"/>
      <c r="DU5" s="8"/>
      <c r="DV5" s="24"/>
      <c r="DW5" s="24"/>
      <c r="DX5" s="14"/>
      <c r="DY5" s="6" t="s">
        <v>2</v>
      </c>
      <c r="DZ5" s="7"/>
      <c r="EA5" s="8"/>
      <c r="EB5" s="24"/>
      <c r="EC5" s="24"/>
      <c r="ED5" s="14"/>
    </row>
    <row r="6" spans="1:134" s="1" customFormat="1" ht="12">
      <c r="A6" s="29" t="s">
        <v>3</v>
      </c>
      <c r="C6" s="50" t="s">
        <v>63</v>
      </c>
      <c r="D6" s="50"/>
      <c r="E6" s="50"/>
      <c r="F6" s="24" t="s">
        <v>54</v>
      </c>
      <c r="G6" s="24" t="s">
        <v>54</v>
      </c>
      <c r="H6" s="18"/>
      <c r="I6" s="23"/>
      <c r="J6" s="36">
        <f>1-P6</f>
        <v>0.2725862000000001</v>
      </c>
      <c r="K6" s="22"/>
      <c r="L6" s="24" t="s">
        <v>54</v>
      </c>
      <c r="M6" s="24" t="s">
        <v>54</v>
      </c>
      <c r="O6" s="23"/>
      <c r="P6" s="41">
        <f>V6+AB6+AH6+AN6+AT6+AZ6+BF6+BL6+BR6+BX6+CD6+CJ6+CP6+CV6+DB6+DH6+DN6+DT6</f>
        <v>0.7274137999999999</v>
      </c>
      <c r="Q6" s="22"/>
      <c r="R6" s="24" t="s">
        <v>54</v>
      </c>
      <c r="S6" s="24" t="s">
        <v>54</v>
      </c>
      <c r="U6" s="30"/>
      <c r="V6" s="17">
        <v>0.0002074</v>
      </c>
      <c r="W6" s="31"/>
      <c r="X6" s="24" t="s">
        <v>54</v>
      </c>
      <c r="Y6" s="24" t="s">
        <v>54</v>
      </c>
      <c r="AA6" s="30"/>
      <c r="AB6" s="17">
        <v>0.1097811</v>
      </c>
      <c r="AC6" s="31"/>
      <c r="AD6" s="24" t="s">
        <v>54</v>
      </c>
      <c r="AE6" s="24" t="s">
        <v>54</v>
      </c>
      <c r="AG6" s="30"/>
      <c r="AH6" s="17">
        <v>0.077308</v>
      </c>
      <c r="AI6" s="31"/>
      <c r="AJ6" s="24" t="s">
        <v>54</v>
      </c>
      <c r="AK6" s="24" t="s">
        <v>54</v>
      </c>
      <c r="AL6" s="12"/>
      <c r="AM6" s="30"/>
      <c r="AN6" s="17">
        <v>0.0035746</v>
      </c>
      <c r="AO6" s="31"/>
      <c r="AP6" s="24" t="s">
        <v>54</v>
      </c>
      <c r="AQ6" s="24" t="s">
        <v>54</v>
      </c>
      <c r="AR6" s="12"/>
      <c r="AS6" s="30"/>
      <c r="AT6" s="17">
        <v>0.0002612</v>
      </c>
      <c r="AU6" s="31"/>
      <c r="AV6" s="24" t="s">
        <v>54</v>
      </c>
      <c r="AW6" s="24" t="s">
        <v>54</v>
      </c>
      <c r="AX6" s="12"/>
      <c r="AY6" s="30"/>
      <c r="AZ6" s="17">
        <v>0.0958305</v>
      </c>
      <c r="BA6" s="31"/>
      <c r="BB6" s="24" t="s">
        <v>54</v>
      </c>
      <c r="BC6" s="24" t="s">
        <v>54</v>
      </c>
      <c r="BE6" s="30"/>
      <c r="BF6" s="17">
        <v>0.0031923</v>
      </c>
      <c r="BG6" s="31"/>
      <c r="BH6" s="24" t="s">
        <v>54</v>
      </c>
      <c r="BI6" s="24" t="s">
        <v>54</v>
      </c>
      <c r="BK6" s="30"/>
      <c r="BL6" s="17">
        <v>0.0003889</v>
      </c>
      <c r="BM6" s="31"/>
      <c r="BN6" s="24" t="s">
        <v>54</v>
      </c>
      <c r="BO6" s="24" t="s">
        <v>54</v>
      </c>
      <c r="BQ6" s="40"/>
      <c r="BR6" s="41">
        <v>0.080735</v>
      </c>
      <c r="BS6" s="42"/>
      <c r="BT6" s="24" t="s">
        <v>54</v>
      </c>
      <c r="BU6" s="24" t="s">
        <v>54</v>
      </c>
      <c r="BW6" s="30"/>
      <c r="BX6" s="17">
        <v>0.0658731</v>
      </c>
      <c r="BY6" s="31"/>
      <c r="BZ6" s="24" t="s">
        <v>54</v>
      </c>
      <c r="CA6" s="24" t="s">
        <v>54</v>
      </c>
      <c r="CC6" s="30"/>
      <c r="CD6" s="17">
        <v>0.1500275</v>
      </c>
      <c r="CE6" s="31"/>
      <c r="CF6" s="24" t="s">
        <v>54</v>
      </c>
      <c r="CG6" s="24" t="s">
        <v>54</v>
      </c>
      <c r="CH6" s="12"/>
      <c r="CI6" s="30"/>
      <c r="CJ6" s="17">
        <v>0.0163762</v>
      </c>
      <c r="CK6" s="31"/>
      <c r="CL6" s="24" t="s">
        <v>54</v>
      </c>
      <c r="CM6" s="24" t="s">
        <v>54</v>
      </c>
      <c r="CO6" s="30"/>
      <c r="CP6" s="17">
        <v>0.0163968</v>
      </c>
      <c r="CQ6" s="31"/>
      <c r="CR6" s="24" t="s">
        <v>54</v>
      </c>
      <c r="CS6" s="24" t="s">
        <v>54</v>
      </c>
      <c r="CT6" s="12"/>
      <c r="CU6" s="30"/>
      <c r="CV6" s="17">
        <v>0.0004623</v>
      </c>
      <c r="CW6" s="31"/>
      <c r="CX6" s="24" t="s">
        <v>54</v>
      </c>
      <c r="CY6" s="24" t="s">
        <v>54</v>
      </c>
      <c r="DA6" s="30"/>
      <c r="DB6" s="17">
        <v>0.0988749</v>
      </c>
      <c r="DC6" s="31"/>
      <c r="DD6" s="24" t="s">
        <v>54</v>
      </c>
      <c r="DE6" s="24" t="s">
        <v>54</v>
      </c>
      <c r="DG6" s="30"/>
      <c r="DH6" s="17">
        <v>0.0007581</v>
      </c>
      <c r="DI6" s="31"/>
      <c r="DJ6" s="24" t="s">
        <v>54</v>
      </c>
      <c r="DK6" s="24" t="s">
        <v>54</v>
      </c>
      <c r="DM6" s="30"/>
      <c r="DN6" s="17">
        <v>0.0063749</v>
      </c>
      <c r="DO6" s="31"/>
      <c r="DP6" s="24" t="s">
        <v>54</v>
      </c>
      <c r="DQ6" s="24" t="s">
        <v>54</v>
      </c>
      <c r="DS6" s="30"/>
      <c r="DT6" s="17">
        <v>0.000991</v>
      </c>
      <c r="DU6" s="31"/>
      <c r="DV6" s="24" t="s">
        <v>54</v>
      </c>
      <c r="DW6" s="24" t="s">
        <v>54</v>
      </c>
      <c r="DX6" s="12"/>
      <c r="DY6" s="30"/>
      <c r="DZ6" s="17"/>
      <c r="EA6" s="31"/>
      <c r="EB6" s="24" t="s">
        <v>54</v>
      </c>
      <c r="EC6" s="24" t="s">
        <v>54</v>
      </c>
      <c r="ED6" s="12"/>
    </row>
    <row r="7" spans="1:134" ht="12">
      <c r="A7" s="9"/>
      <c r="C7" s="24" t="s">
        <v>4</v>
      </c>
      <c r="D7" s="24" t="s">
        <v>5</v>
      </c>
      <c r="E7" s="24" t="s">
        <v>0</v>
      </c>
      <c r="F7" s="24" t="s">
        <v>55</v>
      </c>
      <c r="G7" s="24" t="s">
        <v>56</v>
      </c>
      <c r="I7" s="24" t="s">
        <v>4</v>
      </c>
      <c r="J7" s="24" t="s">
        <v>5</v>
      </c>
      <c r="K7" s="24" t="s">
        <v>0</v>
      </c>
      <c r="L7" s="24" t="s">
        <v>55</v>
      </c>
      <c r="M7" s="24" t="s">
        <v>56</v>
      </c>
      <c r="O7" s="24" t="s">
        <v>4</v>
      </c>
      <c r="P7" s="24" t="s">
        <v>5</v>
      </c>
      <c r="Q7" s="24" t="s">
        <v>0</v>
      </c>
      <c r="R7" s="24" t="s">
        <v>55</v>
      </c>
      <c r="S7" s="24" t="s">
        <v>56</v>
      </c>
      <c r="U7" s="10" t="s">
        <v>4</v>
      </c>
      <c r="V7" s="10" t="s">
        <v>5</v>
      </c>
      <c r="W7" s="10" t="s">
        <v>0</v>
      </c>
      <c r="X7" s="24" t="s">
        <v>55</v>
      </c>
      <c r="Y7" s="24" t="s">
        <v>56</v>
      </c>
      <c r="AA7" s="10" t="s">
        <v>4</v>
      </c>
      <c r="AB7" s="10" t="s">
        <v>5</v>
      </c>
      <c r="AC7" s="10" t="s">
        <v>0</v>
      </c>
      <c r="AD7" s="24" t="s">
        <v>55</v>
      </c>
      <c r="AE7" s="24" t="s">
        <v>56</v>
      </c>
      <c r="AG7" s="10" t="s">
        <v>4</v>
      </c>
      <c r="AH7" s="10" t="s">
        <v>5</v>
      </c>
      <c r="AI7" s="10" t="s">
        <v>0</v>
      </c>
      <c r="AJ7" s="24" t="s">
        <v>55</v>
      </c>
      <c r="AK7" s="24" t="s">
        <v>56</v>
      </c>
      <c r="AL7" s="15"/>
      <c r="AM7" s="10" t="s">
        <v>4</v>
      </c>
      <c r="AN7" s="10" t="s">
        <v>5</v>
      </c>
      <c r="AO7" s="10" t="s">
        <v>0</v>
      </c>
      <c r="AP7" s="24" t="s">
        <v>55</v>
      </c>
      <c r="AQ7" s="24" t="s">
        <v>56</v>
      </c>
      <c r="AR7" s="15"/>
      <c r="AS7" s="10" t="s">
        <v>4</v>
      </c>
      <c r="AT7" s="10" t="s">
        <v>5</v>
      </c>
      <c r="AU7" s="10" t="s">
        <v>0</v>
      </c>
      <c r="AV7" s="24" t="s">
        <v>55</v>
      </c>
      <c r="AW7" s="24" t="s">
        <v>56</v>
      </c>
      <c r="AX7" s="15"/>
      <c r="AY7" s="10" t="s">
        <v>4</v>
      </c>
      <c r="AZ7" s="10" t="s">
        <v>5</v>
      </c>
      <c r="BA7" s="10" t="s">
        <v>0</v>
      </c>
      <c r="BB7" s="24" t="s">
        <v>55</v>
      </c>
      <c r="BC7" s="24" t="s">
        <v>56</v>
      </c>
      <c r="BE7" s="10" t="s">
        <v>4</v>
      </c>
      <c r="BF7" s="10" t="s">
        <v>5</v>
      </c>
      <c r="BG7" s="10" t="s">
        <v>0</v>
      </c>
      <c r="BH7" s="24" t="s">
        <v>55</v>
      </c>
      <c r="BI7" s="24" t="s">
        <v>56</v>
      </c>
      <c r="BK7" s="10" t="s">
        <v>4</v>
      </c>
      <c r="BL7" s="10" t="s">
        <v>5</v>
      </c>
      <c r="BM7" s="10" t="s">
        <v>0</v>
      </c>
      <c r="BN7" s="24" t="s">
        <v>55</v>
      </c>
      <c r="BO7" s="24" t="s">
        <v>56</v>
      </c>
      <c r="BQ7" s="10" t="s">
        <v>4</v>
      </c>
      <c r="BR7" s="10" t="s">
        <v>5</v>
      </c>
      <c r="BS7" s="10" t="s">
        <v>0</v>
      </c>
      <c r="BT7" s="24" t="s">
        <v>55</v>
      </c>
      <c r="BU7" s="24" t="s">
        <v>56</v>
      </c>
      <c r="BW7" s="10" t="s">
        <v>4</v>
      </c>
      <c r="BX7" s="10" t="s">
        <v>5</v>
      </c>
      <c r="BY7" s="10" t="s">
        <v>0</v>
      </c>
      <c r="BZ7" s="24" t="s">
        <v>55</v>
      </c>
      <c r="CA7" s="24" t="s">
        <v>56</v>
      </c>
      <c r="CC7" s="10" t="s">
        <v>4</v>
      </c>
      <c r="CD7" s="10" t="s">
        <v>5</v>
      </c>
      <c r="CE7" s="10" t="s">
        <v>0</v>
      </c>
      <c r="CF7" s="24" t="s">
        <v>55</v>
      </c>
      <c r="CG7" s="24" t="s">
        <v>56</v>
      </c>
      <c r="CH7" s="15"/>
      <c r="CI7" s="10" t="s">
        <v>4</v>
      </c>
      <c r="CJ7" s="10" t="s">
        <v>5</v>
      </c>
      <c r="CK7" s="10" t="s">
        <v>0</v>
      </c>
      <c r="CL7" s="24" t="s">
        <v>55</v>
      </c>
      <c r="CM7" s="24" t="s">
        <v>56</v>
      </c>
      <c r="CO7" s="10" t="s">
        <v>4</v>
      </c>
      <c r="CP7" s="10" t="s">
        <v>5</v>
      </c>
      <c r="CQ7" s="10" t="s">
        <v>0</v>
      </c>
      <c r="CR7" s="24" t="s">
        <v>55</v>
      </c>
      <c r="CS7" s="24" t="s">
        <v>56</v>
      </c>
      <c r="CT7" s="15"/>
      <c r="CU7" s="10" t="s">
        <v>4</v>
      </c>
      <c r="CV7" s="10" t="s">
        <v>5</v>
      </c>
      <c r="CW7" s="10" t="s">
        <v>0</v>
      </c>
      <c r="CX7" s="24" t="s">
        <v>55</v>
      </c>
      <c r="CY7" s="24" t="s">
        <v>56</v>
      </c>
      <c r="DA7" s="10" t="s">
        <v>4</v>
      </c>
      <c r="DB7" s="10" t="s">
        <v>5</v>
      </c>
      <c r="DC7" s="10" t="s">
        <v>0</v>
      </c>
      <c r="DD7" s="24" t="s">
        <v>55</v>
      </c>
      <c r="DE7" s="24" t="s">
        <v>56</v>
      </c>
      <c r="DG7" s="10" t="s">
        <v>4</v>
      </c>
      <c r="DH7" s="10" t="s">
        <v>5</v>
      </c>
      <c r="DI7" s="10" t="s">
        <v>0</v>
      </c>
      <c r="DJ7" s="24" t="s">
        <v>55</v>
      </c>
      <c r="DK7" s="24" t="s">
        <v>56</v>
      </c>
      <c r="DM7" s="10" t="s">
        <v>4</v>
      </c>
      <c r="DN7" s="10" t="s">
        <v>5</v>
      </c>
      <c r="DO7" s="10" t="s">
        <v>0</v>
      </c>
      <c r="DP7" s="24" t="s">
        <v>55</v>
      </c>
      <c r="DQ7" s="24" t="s">
        <v>56</v>
      </c>
      <c r="DS7" s="10" t="s">
        <v>4</v>
      </c>
      <c r="DT7" s="10" t="s">
        <v>5</v>
      </c>
      <c r="DU7" s="10" t="s">
        <v>0</v>
      </c>
      <c r="DV7" s="24" t="s">
        <v>55</v>
      </c>
      <c r="DW7" s="24" t="s">
        <v>56</v>
      </c>
      <c r="DX7" s="15"/>
      <c r="DY7" s="10" t="s">
        <v>4</v>
      </c>
      <c r="DZ7" s="10" t="s">
        <v>5</v>
      </c>
      <c r="EA7" s="10" t="s">
        <v>0</v>
      </c>
      <c r="EB7" s="24" t="s">
        <v>55</v>
      </c>
      <c r="EC7" s="24" t="s">
        <v>56</v>
      </c>
      <c r="ED7" s="15"/>
    </row>
    <row r="8" spans="1:134" ht="12">
      <c r="A8" s="2">
        <v>41183</v>
      </c>
      <c r="D8" s="19">
        <v>301020</v>
      </c>
      <c r="E8" s="19">
        <f aca="true" t="shared" si="0" ref="E8:E25">C8+D8</f>
        <v>301020</v>
      </c>
      <c r="F8" s="19">
        <v>75373</v>
      </c>
      <c r="G8" s="19">
        <v>70876</v>
      </c>
      <c r="I8" s="25">
        <f>'02A-12A Academic'!C8+'02A-12A Academic'!I8+'02A-12A Academic'!O8+'02A-12A Academic'!U8+'02A-12A Academic'!AA8+'02A-12A Academic'!AG8+'02A-12A Academic'!AM8+'02A-12A Academic'!AS8+'02A-12A Academic'!AY8+'02A-12A Academic'!BE8+'02A-12A Academic'!BK8+'02A-12A Academic'!BQ8+'02A-12A Academic'!BW8+'02A-12A Academic'!CC8+'02A-12A Academic'!CI8+'02A-12A Academic'!CO8+'02A-12A Academic'!CU8+'02A-12A Academic'!DA8+'02A-12A Academic'!DG8+'02A-12A Academic'!DM8+'02A-12A Academic'!DS8+'02A-12A Academic'!DY8+'02A-12A Academic'!EE8+'02A-12A Academic'!EK8</f>
        <v>0</v>
      </c>
      <c r="J8" s="25">
        <f>'02A-12A Academic'!D8+'02A-12A Academic'!J8+'02A-12A Academic'!P8+'02A-12A Academic'!V8+'02A-12A Academic'!AB8+'02A-12A Academic'!AH8+'02A-12A Academic'!AN8+'02A-12A Academic'!AT8+'02A-12A Academic'!AZ8+'02A-12A Academic'!BF8+'02A-12A Academic'!BL8+'02A-12A Academic'!BR8+'02A-12A Academic'!BX8+'02A-12A Academic'!CD8+'02A-12A Academic'!CJ8+'02A-12A Academic'!CP8+'02A-12A Academic'!CV8+'02A-12A Academic'!DB8+'02A-12A Academic'!DH8+'02A-12A Academic'!DN8+'02A-12A Academic'!DT8+'02A-12A Academic'!DZ8+'02A-12A Academic'!EF8+'02A-12A Academic'!EL8</f>
        <v>82053.95812800003</v>
      </c>
      <c r="K8" s="19">
        <f aca="true" t="shared" si="1" ref="K8:K21">I8+J8</f>
        <v>82053.95812800003</v>
      </c>
      <c r="L8" s="25">
        <f>'02A-12A Academic'!F8+'02A-12A Academic'!L8+'02A-12A Academic'!R8+'02A-12A Academic'!X8+'02A-12A Academic'!AD8+'02A-12A Academic'!AJ8+'02A-12A Academic'!AP8+'02A-12A Academic'!AV8+'02A-12A Academic'!BB8+'02A-12A Academic'!BH8+'02A-12A Academic'!BN8+'02A-12A Academic'!BT8+'02A-12A Academic'!BZ8+'02A-12A Academic'!CF8+'02A-12A Academic'!CL8+'02A-12A Academic'!CR8+'02A-12A Academic'!CX8+'02A-12A Academic'!DD8+'02A-12A Academic'!DJ8+'02A-12A Academic'!DP8+'02A-12A Academic'!DV8+'02A-12A Academic'!EB8+'02A-12A Academic'!EH8+'02A-12A Academic'!EN8</f>
        <v>20545.654727200006</v>
      </c>
      <c r="M8" s="25">
        <f>'02A-12A Academic'!G8+'02A-12A Academic'!M8+'02A-12A Academic'!S8+'02A-12A Academic'!Y8+'02A-12A Academic'!AE8+'02A-12A Academic'!AK8+'02A-12A Academic'!AQ8+'02A-12A Academic'!AW8+'02A-12A Academic'!BC8+'02A-12A Academic'!BI8+'02A-12A Academic'!BO8+'02A-12A Academic'!BU8+'02A-12A Academic'!CA8+'02A-12A Academic'!CG8+'02A-12A Academic'!CM8+'02A-12A Academic'!CS8+'02A-12A Academic'!CY8+'02A-12A Academic'!DE8+'02A-12A Academic'!DK8+'02A-12A Academic'!DQ8+'02A-12A Academic'!DW8+'02A-12A Academic'!EC8+'02A-12A Academic'!EI8+'02A-12A Academic'!EO8</f>
        <v>19319.833686399998</v>
      </c>
      <c r="O8" s="18"/>
      <c r="P8" s="18">
        <f aca="true" t="shared" si="2" ref="O8:P25">V8+AB8+AH8+AN8+AT8+AZ8+BF8+BL8+BR8+BX8+CD8+CJ8+CP8+CV8+DB8+DH8+DN8+DT8+DZ8</f>
        <v>218966.10207600004</v>
      </c>
      <c r="Q8" s="18">
        <f aca="true" t="shared" si="3" ref="Q8:Q24">O8+P8</f>
        <v>218966.10207600004</v>
      </c>
      <c r="R8" s="18">
        <f aca="true" t="shared" si="4" ref="R8:S21">X8+AD8+AJ8+AP8+AV8+BB8+BH8+BT8+CF8+CL8+CX8+DD8+DP8+DV8+EB8+BN8+BZ8+CR8+DJ8</f>
        <v>54827.360347400005</v>
      </c>
      <c r="S8" s="18">
        <f t="shared" si="4"/>
        <v>51556.18048880001</v>
      </c>
      <c r="U8" s="18"/>
      <c r="V8" s="18">
        <f aca="true" t="shared" si="5" ref="U8:V23">D8*0.02074/100</f>
        <v>62.431548</v>
      </c>
      <c r="W8" s="18">
        <f aca="true" t="shared" si="6" ref="W8:W24">U8+V8</f>
        <v>62.431548</v>
      </c>
      <c r="X8" s="18">
        <f aca="true" t="shared" si="7" ref="X8:X21">V$6*$F8</f>
        <v>15.6323602</v>
      </c>
      <c r="Y8" s="18">
        <f aca="true" t="shared" si="8" ref="Y8:Y21">V$6*$G8</f>
        <v>14.6996824</v>
      </c>
      <c r="Z8" s="18"/>
      <c r="AA8" s="18"/>
      <c r="AB8" s="18">
        <f aca="true" t="shared" si="9" ref="AA8:AB23">D8*10.97811/100</f>
        <v>33046.306722</v>
      </c>
      <c r="AC8" s="18">
        <f aca="true" t="shared" si="10" ref="AC8:AC23">AA8+AB8</f>
        <v>33046.306722</v>
      </c>
      <c r="AD8" s="18">
        <f aca="true" t="shared" si="11" ref="AD8:AD21">AB$6*$F8</f>
        <v>8274.5308503</v>
      </c>
      <c r="AE8" s="18">
        <f aca="true" t="shared" si="12" ref="AE8:AE21">AB$6*$G8</f>
        <v>7780.845243600001</v>
      </c>
      <c r="AF8" s="18"/>
      <c r="AG8" s="18"/>
      <c r="AH8" s="18">
        <f aca="true" t="shared" si="13" ref="AG8:AH25">D8*7.7308/100</f>
        <v>23271.25416</v>
      </c>
      <c r="AI8" s="18">
        <f aca="true" t="shared" si="14" ref="AI8:AI25">AG8+AH8</f>
        <v>23271.25416</v>
      </c>
      <c r="AJ8" s="18">
        <f aca="true" t="shared" si="15" ref="AJ8:AJ21">AH$6*$F8</f>
        <v>5826.935884</v>
      </c>
      <c r="AK8" s="18">
        <f aca="true" t="shared" si="16" ref="AK8:AK21">AH$6*$G8</f>
        <v>5479.281808</v>
      </c>
      <c r="AL8" s="18"/>
      <c r="AM8" s="18"/>
      <c r="AN8" s="18">
        <f aca="true" t="shared" si="17" ref="AM8:AN25">D8*0.35746/100</f>
        <v>1076.026092</v>
      </c>
      <c r="AO8" s="18">
        <f aca="true" t="shared" si="18" ref="AO8:AO25">AM8+AN8</f>
        <v>1076.026092</v>
      </c>
      <c r="AP8" s="18">
        <f aca="true" t="shared" si="19" ref="AP8:AP21">AN$6*$F8</f>
        <v>269.4283258</v>
      </c>
      <c r="AQ8" s="18">
        <f aca="true" t="shared" si="20" ref="AQ8:AQ21">AN$6*$G8</f>
        <v>253.3533496</v>
      </c>
      <c r="AR8" s="18"/>
      <c r="AS8" s="18"/>
      <c r="AT8" s="18">
        <f aca="true" t="shared" si="21" ref="AS8:AT25">D8*0.02612/100</f>
        <v>78.626424</v>
      </c>
      <c r="AU8" s="18">
        <f aca="true" t="shared" si="22" ref="AU8:AU25">AS8+AT8</f>
        <v>78.626424</v>
      </c>
      <c r="AV8" s="18">
        <f aca="true" t="shared" si="23" ref="AV8:AV21">AT$6*$F8</f>
        <v>19.6874276</v>
      </c>
      <c r="AW8" s="18">
        <f aca="true" t="shared" si="24" ref="AW8:AW21">AT$6*$G8</f>
        <v>18.5128112</v>
      </c>
      <c r="AX8" s="18"/>
      <c r="AY8" s="18"/>
      <c r="AZ8" s="18">
        <f aca="true" t="shared" si="25" ref="AY8:AZ25">D8*9.58305/100</f>
        <v>28846.89711</v>
      </c>
      <c r="BA8" s="18">
        <f aca="true" t="shared" si="26" ref="BA8:BA25">AY8+AZ8</f>
        <v>28846.89711</v>
      </c>
      <c r="BB8" s="18">
        <f aca="true" t="shared" si="27" ref="BB8:BB21">AZ$6*$F8</f>
        <v>7223.0322765</v>
      </c>
      <c r="BC8" s="18">
        <f aca="true" t="shared" si="28" ref="BC8:BC21">AZ$6*$G8</f>
        <v>6792.082518</v>
      </c>
      <c r="BD8" s="18"/>
      <c r="BE8" s="18"/>
      <c r="BF8" s="18">
        <f aca="true" t="shared" si="29" ref="BE8:BF25">D8*0.31923/100</f>
        <v>960.946146</v>
      </c>
      <c r="BG8" s="18">
        <f aca="true" t="shared" si="30" ref="BG8:BG25">BE8+BF8</f>
        <v>960.946146</v>
      </c>
      <c r="BH8" s="18">
        <f aca="true" t="shared" si="31" ref="BH8:BH21">BF$6*$F8</f>
        <v>240.6132279</v>
      </c>
      <c r="BI8" s="18">
        <f aca="true" t="shared" si="32" ref="BI8:BI21">BF$6*$G8</f>
        <v>226.2574548</v>
      </c>
      <c r="BJ8" s="18"/>
      <c r="BK8" s="18"/>
      <c r="BL8" s="18">
        <f aca="true" t="shared" si="33" ref="BK8:BL25">D8*0.03889/100</f>
        <v>117.06667800000001</v>
      </c>
      <c r="BM8" s="18">
        <f aca="true" t="shared" si="34" ref="BM8:BM25">BK8+BL8</f>
        <v>117.06667800000001</v>
      </c>
      <c r="BN8" s="18">
        <f aca="true" t="shared" si="35" ref="BN8:BN21">BL$6*$F8</f>
        <v>29.3125597</v>
      </c>
      <c r="BO8" s="18">
        <f aca="true" t="shared" si="36" ref="BO8:BO21">BL$6*$G8</f>
        <v>27.563676400000002</v>
      </c>
      <c r="BP8" s="18"/>
      <c r="BQ8" s="18"/>
      <c r="BR8" s="18">
        <f aca="true" t="shared" si="37" ref="BQ8:BR25">D8*8.0735/100</f>
        <v>24302.8497</v>
      </c>
      <c r="BS8" s="18">
        <f aca="true" t="shared" si="38" ref="BS8:BS25">BQ8+BR8</f>
        <v>24302.8497</v>
      </c>
      <c r="BT8" s="18">
        <f aca="true" t="shared" si="39" ref="BT8:BT21">BR$6*$F8</f>
        <v>6085.239155</v>
      </c>
      <c r="BU8" s="18">
        <f aca="true" t="shared" si="40" ref="BU8:BU21">BR$6*$G8</f>
        <v>5722.17386</v>
      </c>
      <c r="BV8" s="18"/>
      <c r="BW8" s="18"/>
      <c r="BX8" s="18">
        <f aca="true" t="shared" si="41" ref="BW8:BX25">D8*6.58731/100</f>
        <v>19829.120562000004</v>
      </c>
      <c r="BY8" s="18">
        <f aca="true" t="shared" si="42" ref="BY8:BY25">BW8+BX8</f>
        <v>19829.120562000004</v>
      </c>
      <c r="BZ8" s="18">
        <f aca="true" t="shared" si="43" ref="BZ8:BZ21">BX$6*$F8</f>
        <v>4965.0531663</v>
      </c>
      <c r="CA8" s="18">
        <f aca="true" t="shared" si="44" ref="CA8:CA21">BX$6*$G8</f>
        <v>4668.821835600001</v>
      </c>
      <c r="CB8" s="18"/>
      <c r="CC8" s="18"/>
      <c r="CD8" s="18">
        <f aca="true" t="shared" si="45" ref="CC8:CD25">D8*15.00275/100</f>
        <v>45161.27805000001</v>
      </c>
      <c r="CE8" s="18">
        <f aca="true" t="shared" si="46" ref="CE8:CE25">CC8+CD8</f>
        <v>45161.27805000001</v>
      </c>
      <c r="CF8" s="18">
        <f aca="true" t="shared" si="47" ref="CF8:CF21">CD$6*$F8</f>
        <v>11308.0227575</v>
      </c>
      <c r="CG8" s="18">
        <f aca="true" t="shared" si="48" ref="CG8:CG21">CD$6*$G8</f>
        <v>10633.34909</v>
      </c>
      <c r="CH8" s="18"/>
      <c r="CI8" s="18"/>
      <c r="CJ8" s="18">
        <f aca="true" t="shared" si="49" ref="CI8:CJ25">D8*1.63762/100</f>
        <v>4929.563724000001</v>
      </c>
      <c r="CK8" s="18">
        <f aca="true" t="shared" si="50" ref="CK8:CK25">CI8+CJ8</f>
        <v>4929.563724000001</v>
      </c>
      <c r="CL8" s="18">
        <f aca="true" t="shared" si="51" ref="CL8:CL21">CJ$6*$F8</f>
        <v>1234.3233226</v>
      </c>
      <c r="CM8" s="18">
        <f aca="true" t="shared" si="52" ref="CM8:CM21">CJ$6*$G8</f>
        <v>1160.6795512</v>
      </c>
      <c r="CN8" s="18"/>
      <c r="CO8" s="18"/>
      <c r="CP8" s="18">
        <f aca="true" t="shared" si="53" ref="CO8:CP25">D8*1.63968/100</f>
        <v>4935.764736</v>
      </c>
      <c r="CQ8" s="18">
        <f aca="true" t="shared" si="54" ref="CQ8:CQ25">CO8+CP8</f>
        <v>4935.764736</v>
      </c>
      <c r="CR8" s="18">
        <f aca="true" t="shared" si="55" ref="CR8:CR21">CP$6*$F8</f>
        <v>1235.8760064</v>
      </c>
      <c r="CS8" s="18">
        <f aca="true" t="shared" si="56" ref="CS8:CS21">CP$6*$G8</f>
        <v>1162.1395968</v>
      </c>
      <c r="CT8" s="18"/>
      <c r="CU8" s="18"/>
      <c r="CV8" s="18">
        <f aca="true" t="shared" si="57" ref="CU8:CV25">D8*0.04623/100</f>
        <v>139.161546</v>
      </c>
      <c r="CW8" s="18">
        <f aca="true" t="shared" si="58" ref="CW8:CW25">CU8+CV8</f>
        <v>139.161546</v>
      </c>
      <c r="CX8" s="18">
        <f aca="true" t="shared" si="59" ref="CX8:CX21">CV$6*$F8</f>
        <v>34.8449379</v>
      </c>
      <c r="CY8" s="18">
        <f aca="true" t="shared" si="60" ref="CY8:CY21">CV$6*$G8</f>
        <v>32.7659748</v>
      </c>
      <c r="CZ8" s="18"/>
      <c r="DA8" s="18"/>
      <c r="DB8" s="18">
        <f aca="true" t="shared" si="61" ref="DA8:DB25">D8*9.88749/100</f>
        <v>29763.322398</v>
      </c>
      <c r="DC8" s="18">
        <f aca="true" t="shared" si="62" ref="DC8:DC25">DA8+DB8</f>
        <v>29763.322398</v>
      </c>
      <c r="DD8" s="18">
        <f aca="true" t="shared" si="63" ref="DD8:DD21">DB$6*$F8</f>
        <v>7452.4978377</v>
      </c>
      <c r="DE8" s="18">
        <f aca="true" t="shared" si="64" ref="DE8:DE21">DB$6*$G8</f>
        <v>7007.8574124</v>
      </c>
      <c r="DF8" s="18"/>
      <c r="DG8" s="18"/>
      <c r="DH8" s="18">
        <f aca="true" t="shared" si="65" ref="DG8:DH25">D8*0.07581/100</f>
        <v>228.203262</v>
      </c>
      <c r="DI8" s="18">
        <f aca="true" t="shared" si="66" ref="DI8:DI25">DG8+DH8</f>
        <v>228.203262</v>
      </c>
      <c r="DJ8" s="18">
        <f aca="true" t="shared" si="67" ref="DJ8:DJ21">DH$6*$F8</f>
        <v>57.1402713</v>
      </c>
      <c r="DK8" s="18">
        <f aca="true" t="shared" si="68" ref="DK8:DK21">DH$6*$G8</f>
        <v>53.7310956</v>
      </c>
      <c r="DL8" s="18"/>
      <c r="DM8" s="18"/>
      <c r="DN8" s="18">
        <f aca="true" t="shared" si="69" ref="DM8:DN25">D8*0.63749/100</f>
        <v>1918.972398</v>
      </c>
      <c r="DO8" s="18">
        <f aca="true" t="shared" si="70" ref="DO8:DO25">DM8+DN8</f>
        <v>1918.972398</v>
      </c>
      <c r="DP8" s="18">
        <f aca="true" t="shared" si="71" ref="DP8:DP21">DN$6*$F8</f>
        <v>480.4953377</v>
      </c>
      <c r="DQ8" s="18">
        <f aca="true" t="shared" si="72" ref="DQ8:DQ21">DN$6*$G8</f>
        <v>451.8274124</v>
      </c>
      <c r="DR8" s="18"/>
      <c r="DS8" s="18"/>
      <c r="DT8" s="18">
        <f aca="true" t="shared" si="73" ref="DS8:DT25">D8*0.0991/100</f>
        <v>298.31082</v>
      </c>
      <c r="DU8" s="18">
        <f aca="true" t="shared" si="74" ref="DU8:DU25">DS8+DT8</f>
        <v>298.31082</v>
      </c>
      <c r="DV8" s="18">
        <f aca="true" t="shared" si="75" ref="DV8:DV21">DT$6*$F8</f>
        <v>74.694643</v>
      </c>
      <c r="DW8" s="18">
        <f aca="true" t="shared" si="76" ref="DW8:DW21">DT$6*$G8</f>
        <v>70.23811599999999</v>
      </c>
      <c r="DX8" s="18"/>
      <c r="DY8" s="18"/>
      <c r="DZ8" s="18"/>
      <c r="EA8" s="18"/>
      <c r="EB8" s="18"/>
      <c r="EC8" s="18"/>
      <c r="ED8" s="18"/>
    </row>
    <row r="9" spans="1:134" ht="12">
      <c r="A9" s="2">
        <v>41365</v>
      </c>
      <c r="C9" s="19">
        <v>75000</v>
      </c>
      <c r="D9" s="19">
        <v>233550</v>
      </c>
      <c r="E9" s="19">
        <f t="shared" si="0"/>
        <v>308550</v>
      </c>
      <c r="F9" s="19">
        <v>75373</v>
      </c>
      <c r="G9" s="19">
        <v>70883</v>
      </c>
      <c r="I9" s="25">
        <f>'02A-12A Academic'!C9+'02A-12A Academic'!I9+'02A-12A Academic'!O9+'02A-12A Academic'!U9+'02A-12A Academic'!AA9+'02A-12A Academic'!AG9+'02A-12A Academic'!AM9+'02A-12A Academic'!AS9+'02A-12A Academic'!AY9+'02A-12A Academic'!BE9+'02A-12A Academic'!BK9+'02A-12A Academic'!BQ9+'02A-12A Academic'!BW9+'02A-12A Academic'!CC9+'02A-12A Academic'!CI9+'02A-12A Academic'!CO9+'02A-12A Academic'!CU9+'02A-12A Academic'!DA9+'02A-12A Academic'!DG9+'02A-12A Academic'!DM9+'02A-12A Academic'!DS9+'02A-12A Academic'!DY9+'02A-12A Academic'!EE9+'02A-12A Academic'!EK9</f>
        <v>20443.98</v>
      </c>
      <c r="J9" s="25">
        <f>'02A-12A Academic'!D9+'02A-12A Academic'!J9+'02A-12A Academic'!P9+'02A-12A Academic'!V9+'02A-12A Academic'!AB9+'02A-12A Academic'!AH9+'02A-12A Academic'!AN9+'02A-12A Academic'!AT9+'02A-12A Academic'!AZ9+'02A-12A Academic'!BF9+'02A-12A Academic'!BL9+'02A-12A Academic'!BR9+'02A-12A Academic'!BX9+'02A-12A Academic'!CD9+'02A-12A Academic'!CJ9+'02A-12A Academic'!CP9+'02A-12A Academic'!CV9+'02A-12A Academic'!DB9+'02A-12A Academic'!DH9+'02A-12A Academic'!DN9+'02A-12A Academic'!DT9+'02A-12A Academic'!DZ9+'02A-12A Academic'!EF9+'02A-12A Academic'!EL9</f>
        <v>63662.55372</v>
      </c>
      <c r="K9" s="19">
        <f t="shared" si="1"/>
        <v>84106.53372</v>
      </c>
      <c r="L9" s="25">
        <f>'02A-12A Academic'!F9+'02A-12A Academic'!L9+'02A-12A Academic'!R9+'02A-12A Academic'!X9+'02A-12A Academic'!AD9+'02A-12A Academic'!AJ9+'02A-12A Academic'!AP9+'02A-12A Academic'!AV9+'02A-12A Academic'!BB9+'02A-12A Academic'!BH9+'02A-12A Academic'!BN9+'02A-12A Academic'!BT9+'02A-12A Academic'!BZ9+'02A-12A Academic'!CF9+'02A-12A Academic'!CL9+'02A-12A Academic'!CR9+'02A-12A Academic'!CX9+'02A-12A Academic'!DD9+'02A-12A Academic'!DJ9+'02A-12A Academic'!DP9+'02A-12A Academic'!DV9+'02A-12A Academic'!EB9+'02A-12A Academic'!EH9+'02A-12A Academic'!EN9</f>
        <v>20545.654727200006</v>
      </c>
      <c r="M9" s="25">
        <f>'02A-12A Academic'!G9+'02A-12A Academic'!M9+'02A-12A Academic'!S9+'02A-12A Academic'!Y9+'02A-12A Academic'!AE9+'02A-12A Academic'!AK9+'02A-12A Academic'!AQ9+'02A-12A Academic'!AW9+'02A-12A Academic'!BC9+'02A-12A Academic'!BI9+'02A-12A Academic'!BO9+'02A-12A Academic'!BU9+'02A-12A Academic'!CA9+'02A-12A Academic'!CG9+'02A-12A Academic'!CM9+'02A-12A Academic'!CS9+'02A-12A Academic'!CY9+'02A-12A Academic'!DE9+'02A-12A Academic'!DK9+'02A-12A Academic'!DQ9+'02A-12A Academic'!DW9+'02A-12A Academic'!EC9+'02A-12A Academic'!EI9+'02A-12A Academic'!EO9</f>
        <v>19321.741791200002</v>
      </c>
      <c r="O9" s="18">
        <f t="shared" si="2"/>
        <v>54556.034999999996</v>
      </c>
      <c r="P9" s="18">
        <f t="shared" si="2"/>
        <v>169887.49298999997</v>
      </c>
      <c r="Q9" s="18">
        <f t="shared" si="3"/>
        <v>224443.52798999997</v>
      </c>
      <c r="R9" s="18">
        <f t="shared" si="4"/>
        <v>54827.360347400005</v>
      </c>
      <c r="S9" s="18">
        <f t="shared" si="4"/>
        <v>51561.27238539999</v>
      </c>
      <c r="U9" s="18">
        <f t="shared" si="5"/>
        <v>15.555</v>
      </c>
      <c r="V9" s="18">
        <f t="shared" si="5"/>
        <v>48.43827</v>
      </c>
      <c r="W9" s="18">
        <f t="shared" si="6"/>
        <v>63.99327</v>
      </c>
      <c r="X9" s="18">
        <f t="shared" si="7"/>
        <v>15.6323602</v>
      </c>
      <c r="Y9" s="18">
        <f t="shared" si="8"/>
        <v>14.7011342</v>
      </c>
      <c r="Z9" s="18"/>
      <c r="AA9" s="18">
        <f t="shared" si="9"/>
        <v>8233.582499999999</v>
      </c>
      <c r="AB9" s="18">
        <f t="shared" si="9"/>
        <v>25639.375905</v>
      </c>
      <c r="AC9" s="18">
        <f t="shared" si="10"/>
        <v>33872.958405</v>
      </c>
      <c r="AD9" s="18">
        <f t="shared" si="11"/>
        <v>8274.5308503</v>
      </c>
      <c r="AE9" s="18">
        <f t="shared" si="12"/>
        <v>7781.6137113</v>
      </c>
      <c r="AF9" s="18"/>
      <c r="AG9" s="18">
        <f t="shared" si="13"/>
        <v>5798.1</v>
      </c>
      <c r="AH9" s="18">
        <f t="shared" si="13"/>
        <v>18055.2834</v>
      </c>
      <c r="AI9" s="18">
        <f t="shared" si="14"/>
        <v>23853.3834</v>
      </c>
      <c r="AJ9" s="18">
        <f t="shared" si="15"/>
        <v>5826.935884</v>
      </c>
      <c r="AK9" s="18">
        <f t="shared" si="16"/>
        <v>5479.822964</v>
      </c>
      <c r="AL9" s="18"/>
      <c r="AM9" s="18">
        <f t="shared" si="17"/>
        <v>268.095</v>
      </c>
      <c r="AN9" s="18">
        <f t="shared" si="17"/>
        <v>834.8478299999999</v>
      </c>
      <c r="AO9" s="18">
        <f t="shared" si="18"/>
        <v>1102.94283</v>
      </c>
      <c r="AP9" s="18">
        <f t="shared" si="19"/>
        <v>269.4283258</v>
      </c>
      <c r="AQ9" s="18">
        <f t="shared" si="20"/>
        <v>253.3783718</v>
      </c>
      <c r="AR9" s="18"/>
      <c r="AS9" s="18">
        <f t="shared" si="21"/>
        <v>19.59</v>
      </c>
      <c r="AT9" s="18">
        <f t="shared" si="21"/>
        <v>61.00326</v>
      </c>
      <c r="AU9" s="18">
        <f t="shared" si="22"/>
        <v>80.59326</v>
      </c>
      <c r="AV9" s="18">
        <f t="shared" si="23"/>
        <v>19.6874276</v>
      </c>
      <c r="AW9" s="18">
        <f t="shared" si="24"/>
        <v>18.5146396</v>
      </c>
      <c r="AX9" s="18"/>
      <c r="AY9" s="18">
        <f t="shared" si="25"/>
        <v>7187.2875</v>
      </c>
      <c r="AZ9" s="18">
        <f t="shared" si="25"/>
        <v>22381.213275000002</v>
      </c>
      <c r="BA9" s="18">
        <f t="shared" si="26"/>
        <v>29568.500775</v>
      </c>
      <c r="BB9" s="18">
        <f t="shared" si="27"/>
        <v>7223.0322765</v>
      </c>
      <c r="BC9" s="18">
        <f t="shared" si="28"/>
        <v>6792.7533315</v>
      </c>
      <c r="BD9" s="18"/>
      <c r="BE9" s="18">
        <f t="shared" si="29"/>
        <v>239.4225</v>
      </c>
      <c r="BF9" s="18">
        <f t="shared" si="29"/>
        <v>745.5616650000001</v>
      </c>
      <c r="BG9" s="18">
        <f t="shared" si="30"/>
        <v>984.9841650000001</v>
      </c>
      <c r="BH9" s="18">
        <f t="shared" si="31"/>
        <v>240.6132279</v>
      </c>
      <c r="BI9" s="18">
        <f t="shared" si="32"/>
        <v>226.2798009</v>
      </c>
      <c r="BJ9" s="18"/>
      <c r="BK9" s="18">
        <f t="shared" si="33"/>
        <v>29.1675</v>
      </c>
      <c r="BL9" s="18">
        <f t="shared" si="33"/>
        <v>90.827595</v>
      </c>
      <c r="BM9" s="18">
        <f t="shared" si="34"/>
        <v>119.995095</v>
      </c>
      <c r="BN9" s="18">
        <f t="shared" si="35"/>
        <v>29.3125597</v>
      </c>
      <c r="BO9" s="18">
        <f t="shared" si="36"/>
        <v>27.5663987</v>
      </c>
      <c r="BP9" s="18"/>
      <c r="BQ9" s="18">
        <f t="shared" si="37"/>
        <v>6055.125</v>
      </c>
      <c r="BR9" s="18">
        <f t="shared" si="37"/>
        <v>18855.659249999997</v>
      </c>
      <c r="BS9" s="18">
        <f t="shared" si="38"/>
        <v>24910.784249999997</v>
      </c>
      <c r="BT9" s="18">
        <f t="shared" si="39"/>
        <v>6085.239155</v>
      </c>
      <c r="BU9" s="18">
        <f t="shared" si="40"/>
        <v>5722.739005</v>
      </c>
      <c r="BV9" s="18"/>
      <c r="BW9" s="18">
        <f t="shared" si="41"/>
        <v>4940.482500000001</v>
      </c>
      <c r="BX9" s="18">
        <f t="shared" si="41"/>
        <v>15384.662505</v>
      </c>
      <c r="BY9" s="18">
        <f t="shared" si="42"/>
        <v>20325.145005000002</v>
      </c>
      <c r="BZ9" s="18">
        <f t="shared" si="43"/>
        <v>4965.0531663</v>
      </c>
      <c r="CA9" s="18">
        <f t="shared" si="44"/>
        <v>4669.2829473</v>
      </c>
      <c r="CB9" s="18"/>
      <c r="CC9" s="18">
        <f t="shared" si="45"/>
        <v>11252.0625</v>
      </c>
      <c r="CD9" s="18">
        <f t="shared" si="45"/>
        <v>35038.922625</v>
      </c>
      <c r="CE9" s="18">
        <f t="shared" si="46"/>
        <v>46290.985125</v>
      </c>
      <c r="CF9" s="18">
        <f t="shared" si="47"/>
        <v>11308.0227575</v>
      </c>
      <c r="CG9" s="18">
        <f t="shared" si="48"/>
        <v>10634.3992825</v>
      </c>
      <c r="CH9" s="18"/>
      <c r="CI9" s="18">
        <f t="shared" si="49"/>
        <v>1228.215</v>
      </c>
      <c r="CJ9" s="18">
        <f t="shared" si="49"/>
        <v>3824.66151</v>
      </c>
      <c r="CK9" s="18">
        <f t="shared" si="50"/>
        <v>5052.87651</v>
      </c>
      <c r="CL9" s="18">
        <f t="shared" si="51"/>
        <v>1234.3233226</v>
      </c>
      <c r="CM9" s="18">
        <f t="shared" si="52"/>
        <v>1160.7941846</v>
      </c>
      <c r="CN9" s="18"/>
      <c r="CO9" s="18">
        <f t="shared" si="53"/>
        <v>1229.76</v>
      </c>
      <c r="CP9" s="18">
        <f t="shared" si="53"/>
        <v>3829.4726400000004</v>
      </c>
      <c r="CQ9" s="18">
        <f t="shared" si="54"/>
        <v>5059.23264</v>
      </c>
      <c r="CR9" s="18">
        <f t="shared" si="55"/>
        <v>1235.8760064</v>
      </c>
      <c r="CS9" s="18">
        <f t="shared" si="56"/>
        <v>1162.2543744</v>
      </c>
      <c r="CT9" s="18"/>
      <c r="CU9" s="18">
        <f t="shared" si="57"/>
        <v>34.6725</v>
      </c>
      <c r="CV9" s="18">
        <f t="shared" si="57"/>
        <v>107.970165</v>
      </c>
      <c r="CW9" s="18">
        <f t="shared" si="58"/>
        <v>142.642665</v>
      </c>
      <c r="CX9" s="18">
        <f t="shared" si="59"/>
        <v>34.8449379</v>
      </c>
      <c r="CY9" s="18">
        <f t="shared" si="60"/>
        <v>32.769210900000004</v>
      </c>
      <c r="CZ9" s="18"/>
      <c r="DA9" s="18">
        <f t="shared" si="61"/>
        <v>7415.6175</v>
      </c>
      <c r="DB9" s="18">
        <f t="shared" si="61"/>
        <v>23092.232895</v>
      </c>
      <c r="DC9" s="18">
        <f t="shared" si="62"/>
        <v>30507.850395</v>
      </c>
      <c r="DD9" s="18">
        <f t="shared" si="63"/>
        <v>7452.4978377</v>
      </c>
      <c r="DE9" s="18">
        <f t="shared" si="64"/>
        <v>7008.5495367</v>
      </c>
      <c r="DF9" s="18"/>
      <c r="DG9" s="18">
        <f t="shared" si="65"/>
        <v>56.8575</v>
      </c>
      <c r="DH9" s="18">
        <f t="shared" si="65"/>
        <v>177.054255</v>
      </c>
      <c r="DI9" s="18">
        <f t="shared" si="66"/>
        <v>233.91175500000003</v>
      </c>
      <c r="DJ9" s="18">
        <f t="shared" si="67"/>
        <v>57.1402713</v>
      </c>
      <c r="DK9" s="18">
        <f t="shared" si="68"/>
        <v>53.7364023</v>
      </c>
      <c r="DL9" s="18"/>
      <c r="DM9" s="18">
        <f t="shared" si="69"/>
        <v>478.1175</v>
      </c>
      <c r="DN9" s="18">
        <f t="shared" si="69"/>
        <v>1488.857895</v>
      </c>
      <c r="DO9" s="18">
        <f t="shared" si="70"/>
        <v>1966.9753950000002</v>
      </c>
      <c r="DP9" s="18">
        <f t="shared" si="71"/>
        <v>480.4953377</v>
      </c>
      <c r="DQ9" s="18">
        <f t="shared" si="72"/>
        <v>451.8720367</v>
      </c>
      <c r="DR9" s="18"/>
      <c r="DS9" s="18">
        <f t="shared" si="73"/>
        <v>74.32499999999999</v>
      </c>
      <c r="DT9" s="18">
        <f t="shared" si="73"/>
        <v>231.44805</v>
      </c>
      <c r="DU9" s="18">
        <f t="shared" si="74"/>
        <v>305.77305</v>
      </c>
      <c r="DV9" s="18">
        <f t="shared" si="75"/>
        <v>74.694643</v>
      </c>
      <c r="DW9" s="18">
        <f t="shared" si="76"/>
        <v>70.245053</v>
      </c>
      <c r="DX9" s="18"/>
      <c r="DY9" s="18"/>
      <c r="DZ9" s="18"/>
      <c r="EA9" s="18"/>
      <c r="EB9" s="18"/>
      <c r="EC9" s="18"/>
      <c r="ED9" s="18"/>
    </row>
    <row r="10" spans="1:134" ht="12">
      <c r="A10" s="2">
        <v>41548</v>
      </c>
      <c r="B10" s="11"/>
      <c r="D10" s="19">
        <v>232425</v>
      </c>
      <c r="E10" s="19">
        <f t="shared" si="0"/>
        <v>232425</v>
      </c>
      <c r="F10" s="19">
        <v>75373</v>
      </c>
      <c r="G10" s="19">
        <v>70883</v>
      </c>
      <c r="I10" s="25">
        <f>'02A-12A Academic'!C10+'02A-12A Academic'!I10+'02A-12A Academic'!O10+'02A-12A Academic'!U10+'02A-12A Academic'!AA10+'02A-12A Academic'!AG10+'02A-12A Academic'!AM10+'02A-12A Academic'!AS10+'02A-12A Academic'!AY10+'02A-12A Academic'!BE10+'02A-12A Academic'!BK10+'02A-12A Academic'!BQ10+'02A-12A Academic'!BW10+'02A-12A Academic'!CC10+'02A-12A Academic'!CI10+'02A-12A Academic'!CO10+'02A-12A Academic'!CU10+'02A-12A Academic'!DA10+'02A-12A Academic'!DG10+'02A-12A Academic'!DM10+'02A-12A Academic'!DS10+'02A-12A Academic'!DY10+'02A-12A Academic'!EE10+'02A-12A Academic'!EK10</f>
        <v>0</v>
      </c>
      <c r="J10" s="25">
        <f>'02A-12A Academic'!D10+'02A-12A Academic'!J10+'02A-12A Academic'!P10+'02A-12A Academic'!V10+'02A-12A Academic'!AB10+'02A-12A Academic'!AH10+'02A-12A Academic'!AN10+'02A-12A Academic'!AT10+'02A-12A Academic'!AZ10+'02A-12A Academic'!BF10+'02A-12A Academic'!BL10+'02A-12A Academic'!BR10+'02A-12A Academic'!BX10+'02A-12A Academic'!CD10+'02A-12A Academic'!CJ10+'02A-12A Academic'!CP10+'02A-12A Academic'!CV10+'02A-12A Academic'!DB10+'02A-12A Academic'!DH10+'02A-12A Academic'!DN10+'02A-12A Academic'!DT10+'02A-12A Academic'!DZ10+'02A-12A Academic'!EF10+'02A-12A Academic'!EL10</f>
        <v>63355.89401999999</v>
      </c>
      <c r="K10" s="19">
        <f t="shared" si="1"/>
        <v>63355.89401999999</v>
      </c>
      <c r="L10" s="25">
        <f>'02A-12A Academic'!F10+'02A-12A Academic'!L10+'02A-12A Academic'!R10+'02A-12A Academic'!X10+'02A-12A Academic'!AD10+'02A-12A Academic'!AJ10+'02A-12A Academic'!AP10+'02A-12A Academic'!AV10+'02A-12A Academic'!BB10+'02A-12A Academic'!BH10+'02A-12A Academic'!BN10+'02A-12A Academic'!BT10+'02A-12A Academic'!BZ10+'02A-12A Academic'!CF10+'02A-12A Academic'!CL10+'02A-12A Academic'!CR10+'02A-12A Academic'!CX10+'02A-12A Academic'!DD10+'02A-12A Academic'!DJ10+'02A-12A Academic'!DP10+'02A-12A Academic'!DV10+'02A-12A Academic'!EB10+'02A-12A Academic'!EH10+'02A-12A Academic'!EN10</f>
        <v>20545.654727200006</v>
      </c>
      <c r="M10" s="25">
        <f>'02A-12A Academic'!G10+'02A-12A Academic'!M10+'02A-12A Academic'!S10+'02A-12A Academic'!Y10+'02A-12A Academic'!AE10+'02A-12A Academic'!AK10+'02A-12A Academic'!AQ10+'02A-12A Academic'!AW10+'02A-12A Academic'!BC10+'02A-12A Academic'!BI10+'02A-12A Academic'!BO10+'02A-12A Academic'!BU10+'02A-12A Academic'!CA10+'02A-12A Academic'!CG10+'02A-12A Academic'!CM10+'02A-12A Academic'!CS10+'02A-12A Academic'!CY10+'02A-12A Academic'!DE10+'02A-12A Academic'!DK10+'02A-12A Academic'!DQ10+'02A-12A Academic'!DW10+'02A-12A Academic'!EC10+'02A-12A Academic'!EI10+'02A-12A Academic'!EO10</f>
        <v>19321.741791200002</v>
      </c>
      <c r="N10" s="11"/>
      <c r="O10" s="18"/>
      <c r="P10" s="18">
        <f t="shared" si="2"/>
        <v>169069.15246500002</v>
      </c>
      <c r="Q10" s="18">
        <f t="shared" si="3"/>
        <v>169069.15246500002</v>
      </c>
      <c r="R10" s="18">
        <f t="shared" si="4"/>
        <v>54827.360347400005</v>
      </c>
      <c r="S10" s="18">
        <f t="shared" si="4"/>
        <v>51561.27238539999</v>
      </c>
      <c r="T10" s="11"/>
      <c r="U10" s="18"/>
      <c r="V10" s="18">
        <f t="shared" si="5"/>
        <v>48.20494500000001</v>
      </c>
      <c r="W10" s="18">
        <f t="shared" si="6"/>
        <v>48.20494500000001</v>
      </c>
      <c r="X10" s="18">
        <f t="shared" si="7"/>
        <v>15.6323602</v>
      </c>
      <c r="Y10" s="18">
        <f t="shared" si="8"/>
        <v>14.7011342</v>
      </c>
      <c r="Z10" s="18"/>
      <c r="AA10" s="18"/>
      <c r="AB10" s="18">
        <f t="shared" si="9"/>
        <v>25515.872167499998</v>
      </c>
      <c r="AC10" s="18">
        <f t="shared" si="10"/>
        <v>25515.872167499998</v>
      </c>
      <c r="AD10" s="18">
        <f t="shared" si="11"/>
        <v>8274.5308503</v>
      </c>
      <c r="AE10" s="18">
        <f t="shared" si="12"/>
        <v>7781.6137113</v>
      </c>
      <c r="AF10" s="18"/>
      <c r="AG10" s="18"/>
      <c r="AH10" s="18">
        <f t="shared" si="13"/>
        <v>17968.3119</v>
      </c>
      <c r="AI10" s="18">
        <f t="shared" si="14"/>
        <v>17968.3119</v>
      </c>
      <c r="AJ10" s="18">
        <f t="shared" si="15"/>
        <v>5826.935884</v>
      </c>
      <c r="AK10" s="18">
        <f t="shared" si="16"/>
        <v>5479.822964</v>
      </c>
      <c r="AL10" s="18"/>
      <c r="AM10" s="18"/>
      <c r="AN10" s="18">
        <f t="shared" si="17"/>
        <v>830.8264049999999</v>
      </c>
      <c r="AO10" s="18">
        <f t="shared" si="18"/>
        <v>830.8264049999999</v>
      </c>
      <c r="AP10" s="18">
        <f t="shared" si="19"/>
        <v>269.4283258</v>
      </c>
      <c r="AQ10" s="18">
        <f t="shared" si="20"/>
        <v>253.3783718</v>
      </c>
      <c r="AR10" s="18"/>
      <c r="AS10" s="18"/>
      <c r="AT10" s="18">
        <f t="shared" si="21"/>
        <v>60.70941</v>
      </c>
      <c r="AU10" s="18">
        <f t="shared" si="22"/>
        <v>60.70941</v>
      </c>
      <c r="AV10" s="18">
        <f t="shared" si="23"/>
        <v>19.6874276</v>
      </c>
      <c r="AW10" s="18">
        <f t="shared" si="24"/>
        <v>18.5146396</v>
      </c>
      <c r="AX10" s="18"/>
      <c r="AY10" s="18"/>
      <c r="AZ10" s="18">
        <f t="shared" si="25"/>
        <v>22273.4039625</v>
      </c>
      <c r="BA10" s="18">
        <f t="shared" si="26"/>
        <v>22273.4039625</v>
      </c>
      <c r="BB10" s="18">
        <f t="shared" si="27"/>
        <v>7223.0322765</v>
      </c>
      <c r="BC10" s="18">
        <f t="shared" si="28"/>
        <v>6792.7533315</v>
      </c>
      <c r="BD10" s="18"/>
      <c r="BE10" s="18"/>
      <c r="BF10" s="18">
        <f t="shared" si="29"/>
        <v>741.9703274999999</v>
      </c>
      <c r="BG10" s="18">
        <f t="shared" si="30"/>
        <v>741.9703274999999</v>
      </c>
      <c r="BH10" s="18">
        <f t="shared" si="31"/>
        <v>240.6132279</v>
      </c>
      <c r="BI10" s="18">
        <f t="shared" si="32"/>
        <v>226.2798009</v>
      </c>
      <c r="BJ10" s="18"/>
      <c r="BK10" s="18"/>
      <c r="BL10" s="18">
        <f t="shared" si="33"/>
        <v>90.3900825</v>
      </c>
      <c r="BM10" s="18">
        <f t="shared" si="34"/>
        <v>90.3900825</v>
      </c>
      <c r="BN10" s="18">
        <f t="shared" si="35"/>
        <v>29.3125597</v>
      </c>
      <c r="BO10" s="18">
        <f t="shared" si="36"/>
        <v>27.5663987</v>
      </c>
      <c r="BP10" s="18"/>
      <c r="BQ10" s="18"/>
      <c r="BR10" s="18">
        <f t="shared" si="37"/>
        <v>18764.832374999998</v>
      </c>
      <c r="BS10" s="18">
        <f t="shared" si="38"/>
        <v>18764.832374999998</v>
      </c>
      <c r="BT10" s="18">
        <f t="shared" si="39"/>
        <v>6085.239155</v>
      </c>
      <c r="BU10" s="18">
        <f t="shared" si="40"/>
        <v>5722.739005</v>
      </c>
      <c r="BV10" s="18"/>
      <c r="BW10" s="18"/>
      <c r="BX10" s="18">
        <f t="shared" si="41"/>
        <v>15310.555267500002</v>
      </c>
      <c r="BY10" s="18">
        <f t="shared" si="42"/>
        <v>15310.555267500002</v>
      </c>
      <c r="BZ10" s="18">
        <f t="shared" si="43"/>
        <v>4965.0531663</v>
      </c>
      <c r="CA10" s="18">
        <f t="shared" si="44"/>
        <v>4669.2829473</v>
      </c>
      <c r="CB10" s="18"/>
      <c r="CC10" s="18"/>
      <c r="CD10" s="18">
        <f t="shared" si="45"/>
        <v>34870.1416875</v>
      </c>
      <c r="CE10" s="18">
        <f t="shared" si="46"/>
        <v>34870.1416875</v>
      </c>
      <c r="CF10" s="18">
        <f t="shared" si="47"/>
        <v>11308.0227575</v>
      </c>
      <c r="CG10" s="18">
        <f t="shared" si="48"/>
        <v>10634.3992825</v>
      </c>
      <c r="CH10" s="18"/>
      <c r="CI10" s="18"/>
      <c r="CJ10" s="18">
        <f t="shared" si="49"/>
        <v>3806.238285</v>
      </c>
      <c r="CK10" s="18">
        <f t="shared" si="50"/>
        <v>3806.238285</v>
      </c>
      <c r="CL10" s="18">
        <f t="shared" si="51"/>
        <v>1234.3233226</v>
      </c>
      <c r="CM10" s="18">
        <f t="shared" si="52"/>
        <v>1160.7941846</v>
      </c>
      <c r="CN10" s="18"/>
      <c r="CO10" s="18"/>
      <c r="CP10" s="18">
        <f t="shared" si="53"/>
        <v>3811.02624</v>
      </c>
      <c r="CQ10" s="18">
        <f t="shared" si="54"/>
        <v>3811.02624</v>
      </c>
      <c r="CR10" s="18">
        <f t="shared" si="55"/>
        <v>1235.8760064</v>
      </c>
      <c r="CS10" s="18">
        <f t="shared" si="56"/>
        <v>1162.2543744</v>
      </c>
      <c r="CT10" s="18"/>
      <c r="CU10" s="18"/>
      <c r="CV10" s="18">
        <f t="shared" si="57"/>
        <v>107.4500775</v>
      </c>
      <c r="CW10" s="18">
        <f t="shared" si="58"/>
        <v>107.4500775</v>
      </c>
      <c r="CX10" s="18">
        <f t="shared" si="59"/>
        <v>34.8449379</v>
      </c>
      <c r="CY10" s="18">
        <f t="shared" si="60"/>
        <v>32.769210900000004</v>
      </c>
      <c r="CZ10" s="18"/>
      <c r="DA10" s="18"/>
      <c r="DB10" s="18">
        <f t="shared" si="61"/>
        <v>22980.9986325</v>
      </c>
      <c r="DC10" s="18">
        <f t="shared" si="62"/>
        <v>22980.9986325</v>
      </c>
      <c r="DD10" s="18">
        <f t="shared" si="63"/>
        <v>7452.4978377</v>
      </c>
      <c r="DE10" s="18">
        <f t="shared" si="64"/>
        <v>7008.5495367</v>
      </c>
      <c r="DF10" s="18"/>
      <c r="DG10" s="18"/>
      <c r="DH10" s="18">
        <f t="shared" si="65"/>
        <v>176.2013925</v>
      </c>
      <c r="DI10" s="18">
        <f t="shared" si="66"/>
        <v>176.2013925</v>
      </c>
      <c r="DJ10" s="18">
        <f t="shared" si="67"/>
        <v>57.1402713</v>
      </c>
      <c r="DK10" s="18">
        <f t="shared" si="68"/>
        <v>53.7364023</v>
      </c>
      <c r="DL10" s="18"/>
      <c r="DM10" s="18"/>
      <c r="DN10" s="18">
        <f t="shared" si="69"/>
        <v>1481.6861325</v>
      </c>
      <c r="DO10" s="18">
        <f t="shared" si="70"/>
        <v>1481.6861325</v>
      </c>
      <c r="DP10" s="18">
        <f t="shared" si="71"/>
        <v>480.4953377</v>
      </c>
      <c r="DQ10" s="18">
        <f t="shared" si="72"/>
        <v>451.8720367</v>
      </c>
      <c r="DR10" s="18"/>
      <c r="DS10" s="18"/>
      <c r="DT10" s="18">
        <f t="shared" si="73"/>
        <v>230.33317499999998</v>
      </c>
      <c r="DU10" s="18">
        <f t="shared" si="74"/>
        <v>230.33317499999998</v>
      </c>
      <c r="DV10" s="18">
        <f t="shared" si="75"/>
        <v>74.694643</v>
      </c>
      <c r="DW10" s="18">
        <f t="shared" si="76"/>
        <v>70.245053</v>
      </c>
      <c r="DX10" s="18"/>
      <c r="DY10" s="18"/>
      <c r="DZ10" s="18"/>
      <c r="EA10" s="18"/>
      <c r="EB10" s="18"/>
      <c r="EC10" s="18"/>
      <c r="ED10" s="18"/>
    </row>
    <row r="11" spans="1:134" ht="12">
      <c r="A11" s="2">
        <v>41730</v>
      </c>
      <c r="C11" s="19">
        <v>70000</v>
      </c>
      <c r="D11" s="19">
        <v>232425</v>
      </c>
      <c r="E11" s="19">
        <f t="shared" si="0"/>
        <v>302425</v>
      </c>
      <c r="F11" s="19">
        <v>75373</v>
      </c>
      <c r="G11" s="19">
        <v>70883</v>
      </c>
      <c r="I11" s="25">
        <f>'02A-12A Academic'!C11+'02A-12A Academic'!I11+'02A-12A Academic'!O11+'02A-12A Academic'!U11+'02A-12A Academic'!AA11+'02A-12A Academic'!AG11+'02A-12A Academic'!AM11+'02A-12A Academic'!AS11+'02A-12A Academic'!AY11+'02A-12A Academic'!BE11+'02A-12A Academic'!BK11+'02A-12A Academic'!BQ11+'02A-12A Academic'!BW11+'02A-12A Academic'!CC11+'02A-12A Academic'!CI11+'02A-12A Academic'!CO11+'02A-12A Academic'!CU11+'02A-12A Academic'!DA11+'02A-12A Academic'!DG11+'02A-12A Academic'!DM11+'02A-12A Academic'!DS11+'02A-12A Academic'!DY11+'02A-12A Academic'!EE11+'02A-12A Academic'!EK11</f>
        <v>19081.047999999995</v>
      </c>
      <c r="J11" s="25">
        <f>'02A-12A Academic'!D11+'02A-12A Academic'!J11+'02A-12A Academic'!P11+'02A-12A Academic'!V11+'02A-12A Academic'!AB11+'02A-12A Academic'!AH11+'02A-12A Academic'!AN11+'02A-12A Academic'!AT11+'02A-12A Academic'!AZ11+'02A-12A Academic'!BF11+'02A-12A Academic'!BL11+'02A-12A Academic'!BR11+'02A-12A Academic'!BX11+'02A-12A Academic'!CD11+'02A-12A Academic'!CJ11+'02A-12A Academic'!CP11+'02A-12A Academic'!CV11+'02A-12A Academic'!DB11+'02A-12A Academic'!DH11+'02A-12A Academic'!DN11+'02A-12A Academic'!DT11+'02A-12A Academic'!DZ11+'02A-12A Academic'!EF11+'02A-12A Academic'!EL11</f>
        <v>63355.89401999999</v>
      </c>
      <c r="K11" s="19">
        <f t="shared" si="1"/>
        <v>82436.94201999999</v>
      </c>
      <c r="L11" s="25">
        <f>'02A-12A Academic'!F11+'02A-12A Academic'!L11+'02A-12A Academic'!R11+'02A-12A Academic'!X11+'02A-12A Academic'!AD11+'02A-12A Academic'!AJ11+'02A-12A Academic'!AP11+'02A-12A Academic'!AV11+'02A-12A Academic'!BB11+'02A-12A Academic'!BH11+'02A-12A Academic'!BN11+'02A-12A Academic'!BT11+'02A-12A Academic'!BZ11+'02A-12A Academic'!CF11+'02A-12A Academic'!CL11+'02A-12A Academic'!CR11+'02A-12A Academic'!CX11+'02A-12A Academic'!DD11+'02A-12A Academic'!DJ11+'02A-12A Academic'!DP11+'02A-12A Academic'!DV11+'02A-12A Academic'!EB11+'02A-12A Academic'!EH11+'02A-12A Academic'!EN11</f>
        <v>20545.654727200006</v>
      </c>
      <c r="M11" s="25">
        <f>'02A-12A Academic'!G11+'02A-12A Academic'!M11+'02A-12A Academic'!S11+'02A-12A Academic'!Y11+'02A-12A Academic'!AE11+'02A-12A Academic'!AK11+'02A-12A Academic'!AQ11+'02A-12A Academic'!AW11+'02A-12A Academic'!BC11+'02A-12A Academic'!BI11+'02A-12A Academic'!BO11+'02A-12A Academic'!BU11+'02A-12A Academic'!CA11+'02A-12A Academic'!CG11+'02A-12A Academic'!CM11+'02A-12A Academic'!CS11+'02A-12A Academic'!CY11+'02A-12A Academic'!DE11+'02A-12A Academic'!DK11+'02A-12A Academic'!DQ11+'02A-12A Academic'!DW11+'02A-12A Academic'!EC11+'02A-12A Academic'!EI11+'02A-12A Academic'!EO11</f>
        <v>19321.741791200002</v>
      </c>
      <c r="O11" s="18">
        <f t="shared" si="2"/>
        <v>50918.96600000001</v>
      </c>
      <c r="P11" s="18">
        <f t="shared" si="2"/>
        <v>169069.15246500002</v>
      </c>
      <c r="Q11" s="18">
        <f t="shared" si="3"/>
        <v>219988.11846500004</v>
      </c>
      <c r="R11" s="18">
        <f t="shared" si="4"/>
        <v>54827.360347400005</v>
      </c>
      <c r="S11" s="18">
        <f t="shared" si="4"/>
        <v>51561.27238539999</v>
      </c>
      <c r="U11" s="18">
        <f t="shared" si="5"/>
        <v>14.518000000000002</v>
      </c>
      <c r="V11" s="18">
        <f t="shared" si="5"/>
        <v>48.20494500000001</v>
      </c>
      <c r="W11" s="18">
        <f t="shared" si="6"/>
        <v>62.72294500000001</v>
      </c>
      <c r="X11" s="18">
        <f t="shared" si="7"/>
        <v>15.6323602</v>
      </c>
      <c r="Y11" s="18">
        <f t="shared" si="8"/>
        <v>14.7011342</v>
      </c>
      <c r="Z11" s="18"/>
      <c r="AA11" s="18">
        <f t="shared" si="9"/>
        <v>7684.677</v>
      </c>
      <c r="AB11" s="18">
        <f t="shared" si="9"/>
        <v>25515.872167499998</v>
      </c>
      <c r="AC11" s="18">
        <f t="shared" si="10"/>
        <v>33200.549167499994</v>
      </c>
      <c r="AD11" s="18">
        <f t="shared" si="11"/>
        <v>8274.5308503</v>
      </c>
      <c r="AE11" s="18">
        <f t="shared" si="12"/>
        <v>7781.6137113</v>
      </c>
      <c r="AF11" s="18"/>
      <c r="AG11" s="18">
        <f t="shared" si="13"/>
        <v>5411.56</v>
      </c>
      <c r="AH11" s="18">
        <f t="shared" si="13"/>
        <v>17968.3119</v>
      </c>
      <c r="AI11" s="18">
        <f t="shared" si="14"/>
        <v>23379.871900000002</v>
      </c>
      <c r="AJ11" s="18">
        <f t="shared" si="15"/>
        <v>5826.935884</v>
      </c>
      <c r="AK11" s="18">
        <f t="shared" si="16"/>
        <v>5479.822964</v>
      </c>
      <c r="AL11" s="18"/>
      <c r="AM11" s="18">
        <f t="shared" si="17"/>
        <v>250.222</v>
      </c>
      <c r="AN11" s="18">
        <f t="shared" si="17"/>
        <v>830.8264049999999</v>
      </c>
      <c r="AO11" s="18">
        <f t="shared" si="18"/>
        <v>1081.048405</v>
      </c>
      <c r="AP11" s="18">
        <f t="shared" si="19"/>
        <v>269.4283258</v>
      </c>
      <c r="AQ11" s="18">
        <f t="shared" si="20"/>
        <v>253.3783718</v>
      </c>
      <c r="AR11" s="18"/>
      <c r="AS11" s="18">
        <f t="shared" si="21"/>
        <v>18.284000000000002</v>
      </c>
      <c r="AT11" s="18">
        <f t="shared" si="21"/>
        <v>60.70941</v>
      </c>
      <c r="AU11" s="18">
        <f t="shared" si="22"/>
        <v>78.99341</v>
      </c>
      <c r="AV11" s="18">
        <f t="shared" si="23"/>
        <v>19.6874276</v>
      </c>
      <c r="AW11" s="18">
        <f t="shared" si="24"/>
        <v>18.5146396</v>
      </c>
      <c r="AX11" s="18"/>
      <c r="AY11" s="18">
        <f t="shared" si="25"/>
        <v>6708.135</v>
      </c>
      <c r="AZ11" s="18">
        <f t="shared" si="25"/>
        <v>22273.4039625</v>
      </c>
      <c r="BA11" s="18">
        <f t="shared" si="26"/>
        <v>28981.538962500003</v>
      </c>
      <c r="BB11" s="18">
        <f t="shared" si="27"/>
        <v>7223.0322765</v>
      </c>
      <c r="BC11" s="18">
        <f t="shared" si="28"/>
        <v>6792.7533315</v>
      </c>
      <c r="BD11" s="18"/>
      <c r="BE11" s="18">
        <f t="shared" si="29"/>
        <v>223.461</v>
      </c>
      <c r="BF11" s="18">
        <f t="shared" si="29"/>
        <v>741.9703274999999</v>
      </c>
      <c r="BG11" s="18">
        <f t="shared" si="30"/>
        <v>965.4313275</v>
      </c>
      <c r="BH11" s="18">
        <f t="shared" si="31"/>
        <v>240.6132279</v>
      </c>
      <c r="BI11" s="18">
        <f t="shared" si="32"/>
        <v>226.2798009</v>
      </c>
      <c r="BJ11" s="18"/>
      <c r="BK11" s="18">
        <f t="shared" si="33"/>
        <v>27.223000000000003</v>
      </c>
      <c r="BL11" s="18">
        <f t="shared" si="33"/>
        <v>90.3900825</v>
      </c>
      <c r="BM11" s="18">
        <f t="shared" si="34"/>
        <v>117.6130825</v>
      </c>
      <c r="BN11" s="18">
        <f t="shared" si="35"/>
        <v>29.3125597</v>
      </c>
      <c r="BO11" s="18">
        <f t="shared" si="36"/>
        <v>27.5663987</v>
      </c>
      <c r="BP11" s="18"/>
      <c r="BQ11" s="18">
        <f t="shared" si="37"/>
        <v>5651.45</v>
      </c>
      <c r="BR11" s="18">
        <f t="shared" si="37"/>
        <v>18764.832374999998</v>
      </c>
      <c r="BS11" s="18">
        <f t="shared" si="38"/>
        <v>24416.282375</v>
      </c>
      <c r="BT11" s="18">
        <f t="shared" si="39"/>
        <v>6085.239155</v>
      </c>
      <c r="BU11" s="18">
        <f t="shared" si="40"/>
        <v>5722.739005</v>
      </c>
      <c r="BV11" s="18"/>
      <c r="BW11" s="18">
        <f t="shared" si="41"/>
        <v>4611.117</v>
      </c>
      <c r="BX11" s="18">
        <f t="shared" si="41"/>
        <v>15310.555267500002</v>
      </c>
      <c r="BY11" s="18">
        <f t="shared" si="42"/>
        <v>19921.672267500002</v>
      </c>
      <c r="BZ11" s="18">
        <f t="shared" si="43"/>
        <v>4965.0531663</v>
      </c>
      <c r="CA11" s="18">
        <f t="shared" si="44"/>
        <v>4669.2829473</v>
      </c>
      <c r="CB11" s="18"/>
      <c r="CC11" s="18">
        <f t="shared" si="45"/>
        <v>10501.925</v>
      </c>
      <c r="CD11" s="18">
        <f t="shared" si="45"/>
        <v>34870.1416875</v>
      </c>
      <c r="CE11" s="18">
        <f t="shared" si="46"/>
        <v>45372.0666875</v>
      </c>
      <c r="CF11" s="18">
        <f t="shared" si="47"/>
        <v>11308.0227575</v>
      </c>
      <c r="CG11" s="18">
        <f t="shared" si="48"/>
        <v>10634.3992825</v>
      </c>
      <c r="CH11" s="18"/>
      <c r="CI11" s="18">
        <f t="shared" si="49"/>
        <v>1146.334</v>
      </c>
      <c r="CJ11" s="18">
        <f t="shared" si="49"/>
        <v>3806.238285</v>
      </c>
      <c r="CK11" s="18">
        <f t="shared" si="50"/>
        <v>4952.572285</v>
      </c>
      <c r="CL11" s="18">
        <f t="shared" si="51"/>
        <v>1234.3233226</v>
      </c>
      <c r="CM11" s="18">
        <f t="shared" si="52"/>
        <v>1160.7941846</v>
      </c>
      <c r="CN11" s="18"/>
      <c r="CO11" s="18">
        <f t="shared" si="53"/>
        <v>1147.776</v>
      </c>
      <c r="CP11" s="18">
        <f t="shared" si="53"/>
        <v>3811.02624</v>
      </c>
      <c r="CQ11" s="18">
        <f t="shared" si="54"/>
        <v>4958.80224</v>
      </c>
      <c r="CR11" s="18">
        <f t="shared" si="55"/>
        <v>1235.8760064</v>
      </c>
      <c r="CS11" s="18">
        <f t="shared" si="56"/>
        <v>1162.2543744</v>
      </c>
      <c r="CT11" s="18"/>
      <c r="CU11" s="18">
        <f t="shared" si="57"/>
        <v>32.361</v>
      </c>
      <c r="CV11" s="18">
        <f t="shared" si="57"/>
        <v>107.4500775</v>
      </c>
      <c r="CW11" s="18">
        <f t="shared" si="58"/>
        <v>139.8110775</v>
      </c>
      <c r="CX11" s="18">
        <f t="shared" si="59"/>
        <v>34.8449379</v>
      </c>
      <c r="CY11" s="18">
        <f t="shared" si="60"/>
        <v>32.769210900000004</v>
      </c>
      <c r="CZ11" s="18"/>
      <c r="DA11" s="18">
        <f t="shared" si="61"/>
        <v>6921.2429999999995</v>
      </c>
      <c r="DB11" s="18">
        <f t="shared" si="61"/>
        <v>22980.9986325</v>
      </c>
      <c r="DC11" s="18">
        <f t="shared" si="62"/>
        <v>29902.241632499998</v>
      </c>
      <c r="DD11" s="18">
        <f t="shared" si="63"/>
        <v>7452.4978377</v>
      </c>
      <c r="DE11" s="18">
        <f t="shared" si="64"/>
        <v>7008.5495367</v>
      </c>
      <c r="DF11" s="18"/>
      <c r="DG11" s="18">
        <f t="shared" si="65"/>
        <v>53.067</v>
      </c>
      <c r="DH11" s="18">
        <f t="shared" si="65"/>
        <v>176.2013925</v>
      </c>
      <c r="DI11" s="18">
        <f t="shared" si="66"/>
        <v>229.2683925</v>
      </c>
      <c r="DJ11" s="18">
        <f t="shared" si="67"/>
        <v>57.1402713</v>
      </c>
      <c r="DK11" s="18">
        <f t="shared" si="68"/>
        <v>53.7364023</v>
      </c>
      <c r="DL11" s="18"/>
      <c r="DM11" s="18">
        <f t="shared" si="69"/>
        <v>446.24300000000005</v>
      </c>
      <c r="DN11" s="18">
        <f t="shared" si="69"/>
        <v>1481.6861325</v>
      </c>
      <c r="DO11" s="18">
        <f t="shared" si="70"/>
        <v>1927.9291325</v>
      </c>
      <c r="DP11" s="18">
        <f t="shared" si="71"/>
        <v>480.4953377</v>
      </c>
      <c r="DQ11" s="18">
        <f t="shared" si="72"/>
        <v>451.8720367</v>
      </c>
      <c r="DR11" s="18"/>
      <c r="DS11" s="18">
        <f t="shared" si="73"/>
        <v>69.37</v>
      </c>
      <c r="DT11" s="18">
        <f t="shared" si="73"/>
        <v>230.33317499999998</v>
      </c>
      <c r="DU11" s="18">
        <f t="shared" si="74"/>
        <v>299.703175</v>
      </c>
      <c r="DV11" s="18">
        <f t="shared" si="75"/>
        <v>74.694643</v>
      </c>
      <c r="DW11" s="18">
        <f t="shared" si="76"/>
        <v>70.245053</v>
      </c>
      <c r="DX11" s="18"/>
      <c r="DY11" s="18"/>
      <c r="DZ11" s="18"/>
      <c r="EA11" s="18"/>
      <c r="EB11" s="18"/>
      <c r="EC11" s="18"/>
      <c r="ED11" s="18"/>
    </row>
    <row r="12" spans="1:134" ht="12">
      <c r="A12" s="2">
        <v>41913</v>
      </c>
      <c r="D12" s="19">
        <v>231375</v>
      </c>
      <c r="E12" s="19">
        <f t="shared" si="0"/>
        <v>231375</v>
      </c>
      <c r="F12" s="19">
        <v>75373</v>
      </c>
      <c r="G12" s="19">
        <v>70883</v>
      </c>
      <c r="I12" s="25">
        <f>'02A-12A Academic'!C12+'02A-12A Academic'!I12+'02A-12A Academic'!O12+'02A-12A Academic'!U12+'02A-12A Academic'!AA12+'02A-12A Academic'!AG12+'02A-12A Academic'!AM12+'02A-12A Academic'!AS12+'02A-12A Academic'!AY12+'02A-12A Academic'!BE12+'02A-12A Academic'!BK12+'02A-12A Academic'!BQ12+'02A-12A Academic'!BW12+'02A-12A Academic'!CC12+'02A-12A Academic'!CI12+'02A-12A Academic'!CO12+'02A-12A Academic'!CU12+'02A-12A Academic'!DA12+'02A-12A Academic'!DG12+'02A-12A Academic'!DM12+'02A-12A Academic'!DS12+'02A-12A Academic'!DY12+'02A-12A Academic'!EE12+'02A-12A Academic'!EK12</f>
        <v>0</v>
      </c>
      <c r="J12" s="25">
        <f>'02A-12A Academic'!D12+'02A-12A Academic'!J12+'02A-12A Academic'!P12+'02A-12A Academic'!V12+'02A-12A Academic'!AB12+'02A-12A Academic'!AH12+'02A-12A Academic'!AN12+'02A-12A Academic'!AT12+'02A-12A Academic'!AZ12+'02A-12A Academic'!BF12+'02A-12A Academic'!BL12+'02A-12A Academic'!BR12+'02A-12A Academic'!BX12+'02A-12A Academic'!CD12+'02A-12A Academic'!CJ12+'02A-12A Academic'!CP12+'02A-12A Academic'!CV12+'02A-12A Academic'!DB12+'02A-12A Academic'!DH12+'02A-12A Academic'!DN12+'02A-12A Academic'!DT12+'02A-12A Academic'!DZ12+'02A-12A Academic'!EF12+'02A-12A Academic'!EL12</f>
        <v>63069.6783</v>
      </c>
      <c r="K12" s="19">
        <f t="shared" si="1"/>
        <v>63069.6783</v>
      </c>
      <c r="L12" s="25">
        <f>'02A-12A Academic'!F12+'02A-12A Academic'!L12+'02A-12A Academic'!R12+'02A-12A Academic'!X12+'02A-12A Academic'!AD12+'02A-12A Academic'!AJ12+'02A-12A Academic'!AP12+'02A-12A Academic'!AV12+'02A-12A Academic'!BB12+'02A-12A Academic'!BH12+'02A-12A Academic'!BN12+'02A-12A Academic'!BT12+'02A-12A Academic'!BZ12+'02A-12A Academic'!CF12+'02A-12A Academic'!CL12+'02A-12A Academic'!CR12+'02A-12A Academic'!CX12+'02A-12A Academic'!DD12+'02A-12A Academic'!DJ12+'02A-12A Academic'!DP12+'02A-12A Academic'!DV12+'02A-12A Academic'!EB12+'02A-12A Academic'!EH12+'02A-12A Academic'!EN12</f>
        <v>20545.654727200006</v>
      </c>
      <c r="M12" s="25">
        <f>'02A-12A Academic'!G12+'02A-12A Academic'!M12+'02A-12A Academic'!S12+'02A-12A Academic'!Y12+'02A-12A Academic'!AE12+'02A-12A Academic'!AK12+'02A-12A Academic'!AQ12+'02A-12A Academic'!AW12+'02A-12A Academic'!BC12+'02A-12A Academic'!BI12+'02A-12A Academic'!BO12+'02A-12A Academic'!BU12+'02A-12A Academic'!CA12+'02A-12A Academic'!CG12+'02A-12A Academic'!CM12+'02A-12A Academic'!CS12+'02A-12A Academic'!CY12+'02A-12A Academic'!DE12+'02A-12A Academic'!DK12+'02A-12A Academic'!DQ12+'02A-12A Academic'!DW12+'02A-12A Academic'!EC12+'02A-12A Academic'!EI12+'02A-12A Academic'!EO12</f>
        <v>19321.741791200002</v>
      </c>
      <c r="O12" s="18"/>
      <c r="P12" s="18">
        <f t="shared" si="2"/>
        <v>168305.367975</v>
      </c>
      <c r="Q12" s="18">
        <f t="shared" si="3"/>
        <v>168305.367975</v>
      </c>
      <c r="R12" s="18">
        <f t="shared" si="4"/>
        <v>54827.360347400005</v>
      </c>
      <c r="S12" s="18">
        <f t="shared" si="4"/>
        <v>51561.27238539999</v>
      </c>
      <c r="U12" s="18"/>
      <c r="V12" s="18">
        <f t="shared" si="5"/>
        <v>47.98717500000001</v>
      </c>
      <c r="W12" s="18">
        <f t="shared" si="6"/>
        <v>47.98717500000001</v>
      </c>
      <c r="X12" s="18">
        <f t="shared" si="7"/>
        <v>15.6323602</v>
      </c>
      <c r="Y12" s="18">
        <f t="shared" si="8"/>
        <v>14.7011342</v>
      </c>
      <c r="Z12" s="18"/>
      <c r="AA12" s="18"/>
      <c r="AB12" s="18">
        <f t="shared" si="9"/>
        <v>25400.6020125</v>
      </c>
      <c r="AC12" s="18">
        <f t="shared" si="10"/>
        <v>25400.6020125</v>
      </c>
      <c r="AD12" s="18">
        <f t="shared" si="11"/>
        <v>8274.5308503</v>
      </c>
      <c r="AE12" s="18">
        <f t="shared" si="12"/>
        <v>7781.6137113</v>
      </c>
      <c r="AF12" s="18"/>
      <c r="AG12" s="18"/>
      <c r="AH12" s="18">
        <f t="shared" si="13"/>
        <v>17887.1385</v>
      </c>
      <c r="AI12" s="18">
        <f t="shared" si="14"/>
        <v>17887.1385</v>
      </c>
      <c r="AJ12" s="18">
        <f t="shared" si="15"/>
        <v>5826.935884</v>
      </c>
      <c r="AK12" s="18">
        <f t="shared" si="16"/>
        <v>5479.822964</v>
      </c>
      <c r="AL12" s="18"/>
      <c r="AM12" s="18"/>
      <c r="AN12" s="18">
        <f t="shared" si="17"/>
        <v>827.0730749999999</v>
      </c>
      <c r="AO12" s="18">
        <f t="shared" si="18"/>
        <v>827.0730749999999</v>
      </c>
      <c r="AP12" s="18">
        <f t="shared" si="19"/>
        <v>269.4283258</v>
      </c>
      <c r="AQ12" s="18">
        <f t="shared" si="20"/>
        <v>253.3783718</v>
      </c>
      <c r="AR12" s="18"/>
      <c r="AS12" s="18"/>
      <c r="AT12" s="18">
        <f t="shared" si="21"/>
        <v>60.43515</v>
      </c>
      <c r="AU12" s="18">
        <f t="shared" si="22"/>
        <v>60.43515</v>
      </c>
      <c r="AV12" s="18">
        <f t="shared" si="23"/>
        <v>19.6874276</v>
      </c>
      <c r="AW12" s="18">
        <f t="shared" si="24"/>
        <v>18.5146396</v>
      </c>
      <c r="AX12" s="18"/>
      <c r="AY12" s="18"/>
      <c r="AZ12" s="18">
        <f t="shared" si="25"/>
        <v>22172.7819375</v>
      </c>
      <c r="BA12" s="18">
        <f t="shared" si="26"/>
        <v>22172.7819375</v>
      </c>
      <c r="BB12" s="18">
        <f t="shared" si="27"/>
        <v>7223.0322765</v>
      </c>
      <c r="BC12" s="18">
        <f t="shared" si="28"/>
        <v>6792.7533315</v>
      </c>
      <c r="BD12" s="18"/>
      <c r="BE12" s="18"/>
      <c r="BF12" s="18">
        <f t="shared" si="29"/>
        <v>738.6184125</v>
      </c>
      <c r="BG12" s="18">
        <f t="shared" si="30"/>
        <v>738.6184125</v>
      </c>
      <c r="BH12" s="18">
        <f t="shared" si="31"/>
        <v>240.6132279</v>
      </c>
      <c r="BI12" s="18">
        <f t="shared" si="32"/>
        <v>226.2798009</v>
      </c>
      <c r="BJ12" s="18"/>
      <c r="BK12" s="18"/>
      <c r="BL12" s="18">
        <f t="shared" si="33"/>
        <v>89.9817375</v>
      </c>
      <c r="BM12" s="18">
        <f t="shared" si="34"/>
        <v>89.9817375</v>
      </c>
      <c r="BN12" s="18">
        <f t="shared" si="35"/>
        <v>29.3125597</v>
      </c>
      <c r="BO12" s="18">
        <f t="shared" si="36"/>
        <v>27.5663987</v>
      </c>
      <c r="BP12" s="18"/>
      <c r="BQ12" s="18"/>
      <c r="BR12" s="18">
        <f t="shared" si="37"/>
        <v>18680.060625</v>
      </c>
      <c r="BS12" s="18">
        <f t="shared" si="38"/>
        <v>18680.060625</v>
      </c>
      <c r="BT12" s="18">
        <f t="shared" si="39"/>
        <v>6085.239155</v>
      </c>
      <c r="BU12" s="18">
        <f t="shared" si="40"/>
        <v>5722.739005</v>
      </c>
      <c r="BV12" s="18"/>
      <c r="BW12" s="18"/>
      <c r="BX12" s="18">
        <f t="shared" si="41"/>
        <v>15241.388512500002</v>
      </c>
      <c r="BY12" s="18">
        <f t="shared" si="42"/>
        <v>15241.388512500002</v>
      </c>
      <c r="BZ12" s="18">
        <f t="shared" si="43"/>
        <v>4965.0531663</v>
      </c>
      <c r="CA12" s="18">
        <f t="shared" si="44"/>
        <v>4669.2829473</v>
      </c>
      <c r="CB12" s="18"/>
      <c r="CC12" s="18"/>
      <c r="CD12" s="18">
        <f t="shared" si="45"/>
        <v>34712.6128125</v>
      </c>
      <c r="CE12" s="18">
        <f t="shared" si="46"/>
        <v>34712.6128125</v>
      </c>
      <c r="CF12" s="18">
        <f t="shared" si="47"/>
        <v>11308.0227575</v>
      </c>
      <c r="CG12" s="18">
        <f t="shared" si="48"/>
        <v>10634.3992825</v>
      </c>
      <c r="CH12" s="18"/>
      <c r="CI12" s="18"/>
      <c r="CJ12" s="18">
        <f t="shared" si="49"/>
        <v>3789.043275</v>
      </c>
      <c r="CK12" s="18">
        <f t="shared" si="50"/>
        <v>3789.043275</v>
      </c>
      <c r="CL12" s="18">
        <f t="shared" si="51"/>
        <v>1234.3233226</v>
      </c>
      <c r="CM12" s="18">
        <f t="shared" si="52"/>
        <v>1160.7941846</v>
      </c>
      <c r="CN12" s="18"/>
      <c r="CO12" s="18"/>
      <c r="CP12" s="18">
        <f t="shared" si="53"/>
        <v>3793.8096</v>
      </c>
      <c r="CQ12" s="18">
        <f t="shared" si="54"/>
        <v>3793.8096</v>
      </c>
      <c r="CR12" s="18">
        <f t="shared" si="55"/>
        <v>1235.8760064</v>
      </c>
      <c r="CS12" s="18">
        <f t="shared" si="56"/>
        <v>1162.2543744</v>
      </c>
      <c r="CT12" s="18"/>
      <c r="CU12" s="18"/>
      <c r="CV12" s="18">
        <f t="shared" si="57"/>
        <v>106.96466249999999</v>
      </c>
      <c r="CW12" s="18">
        <f t="shared" si="58"/>
        <v>106.96466249999999</v>
      </c>
      <c r="CX12" s="18">
        <f t="shared" si="59"/>
        <v>34.8449379</v>
      </c>
      <c r="CY12" s="18">
        <f t="shared" si="60"/>
        <v>32.769210900000004</v>
      </c>
      <c r="CZ12" s="18"/>
      <c r="DA12" s="18"/>
      <c r="DB12" s="18">
        <f t="shared" si="61"/>
        <v>22877.1799875</v>
      </c>
      <c r="DC12" s="18">
        <f t="shared" si="62"/>
        <v>22877.1799875</v>
      </c>
      <c r="DD12" s="18">
        <f t="shared" si="63"/>
        <v>7452.4978377</v>
      </c>
      <c r="DE12" s="18">
        <f t="shared" si="64"/>
        <v>7008.5495367</v>
      </c>
      <c r="DF12" s="18"/>
      <c r="DG12" s="18"/>
      <c r="DH12" s="18">
        <f t="shared" si="65"/>
        <v>175.4053875</v>
      </c>
      <c r="DI12" s="18">
        <f t="shared" si="66"/>
        <v>175.4053875</v>
      </c>
      <c r="DJ12" s="18">
        <f t="shared" si="67"/>
        <v>57.1402713</v>
      </c>
      <c r="DK12" s="18">
        <f t="shared" si="68"/>
        <v>53.7364023</v>
      </c>
      <c r="DL12" s="18"/>
      <c r="DM12" s="18"/>
      <c r="DN12" s="18">
        <f t="shared" si="69"/>
        <v>1474.9924875</v>
      </c>
      <c r="DO12" s="18">
        <f t="shared" si="70"/>
        <v>1474.9924875</v>
      </c>
      <c r="DP12" s="18">
        <f t="shared" si="71"/>
        <v>480.4953377</v>
      </c>
      <c r="DQ12" s="18">
        <f t="shared" si="72"/>
        <v>451.8720367</v>
      </c>
      <c r="DR12" s="18"/>
      <c r="DS12" s="18"/>
      <c r="DT12" s="18">
        <f t="shared" si="73"/>
        <v>229.29262499999996</v>
      </c>
      <c r="DU12" s="18">
        <f t="shared" si="74"/>
        <v>229.29262499999996</v>
      </c>
      <c r="DV12" s="18">
        <f t="shared" si="75"/>
        <v>74.694643</v>
      </c>
      <c r="DW12" s="18">
        <f t="shared" si="76"/>
        <v>70.245053</v>
      </c>
      <c r="DX12" s="18"/>
      <c r="DY12" s="18"/>
      <c r="DZ12" s="18"/>
      <c r="EA12" s="18"/>
      <c r="EB12" s="18"/>
      <c r="EC12" s="18"/>
      <c r="ED12" s="18"/>
    </row>
    <row r="13" spans="1:134" ht="12">
      <c r="A13" s="2">
        <v>42095</v>
      </c>
      <c r="C13" s="19">
        <v>80000</v>
      </c>
      <c r="D13" s="19">
        <v>231375</v>
      </c>
      <c r="E13" s="19">
        <f t="shared" si="0"/>
        <v>311375</v>
      </c>
      <c r="F13" s="19">
        <v>75373</v>
      </c>
      <c r="G13" s="19">
        <v>70883</v>
      </c>
      <c r="I13" s="25">
        <f>'02A-12A Academic'!C13+'02A-12A Academic'!I13+'02A-12A Academic'!O13+'02A-12A Academic'!U13+'02A-12A Academic'!AA13+'02A-12A Academic'!AG13+'02A-12A Academic'!AM13+'02A-12A Academic'!AS13+'02A-12A Academic'!AY13+'02A-12A Academic'!BE13+'02A-12A Academic'!BK13+'02A-12A Academic'!BQ13+'02A-12A Academic'!BW13+'02A-12A Academic'!CC13+'02A-12A Academic'!CI13+'02A-12A Academic'!CO13+'02A-12A Academic'!CU13+'02A-12A Academic'!DA13+'02A-12A Academic'!DG13+'02A-12A Academic'!DM13+'02A-12A Academic'!DS13+'02A-12A Academic'!DY13+'02A-12A Academic'!EE13+'02A-12A Academic'!EK13</f>
        <v>21806.912</v>
      </c>
      <c r="J13" s="25">
        <f>'02A-12A Academic'!D13+'02A-12A Academic'!J13+'02A-12A Academic'!P13+'02A-12A Academic'!V13+'02A-12A Academic'!AB13+'02A-12A Academic'!AH13+'02A-12A Academic'!AN13+'02A-12A Academic'!AT13+'02A-12A Academic'!AZ13+'02A-12A Academic'!BF13+'02A-12A Academic'!BL13+'02A-12A Academic'!BR13+'02A-12A Academic'!BX13+'02A-12A Academic'!CD13+'02A-12A Academic'!CJ13+'02A-12A Academic'!CP13+'02A-12A Academic'!CV13+'02A-12A Academic'!DB13+'02A-12A Academic'!DH13+'02A-12A Academic'!DN13+'02A-12A Academic'!DT13+'02A-12A Academic'!DZ13+'02A-12A Academic'!EF13+'02A-12A Academic'!EL13</f>
        <v>63069.6783</v>
      </c>
      <c r="K13" s="19">
        <f t="shared" si="1"/>
        <v>84876.5903</v>
      </c>
      <c r="L13" s="25">
        <f>'02A-12A Academic'!F13+'02A-12A Academic'!L13+'02A-12A Academic'!R13+'02A-12A Academic'!X13+'02A-12A Academic'!AD13+'02A-12A Academic'!AJ13+'02A-12A Academic'!AP13+'02A-12A Academic'!AV13+'02A-12A Academic'!BB13+'02A-12A Academic'!BH13+'02A-12A Academic'!BN13+'02A-12A Academic'!BT13+'02A-12A Academic'!BZ13+'02A-12A Academic'!CF13+'02A-12A Academic'!CL13+'02A-12A Academic'!CR13+'02A-12A Academic'!CX13+'02A-12A Academic'!DD13+'02A-12A Academic'!DJ13+'02A-12A Academic'!DP13+'02A-12A Academic'!DV13+'02A-12A Academic'!EB13+'02A-12A Academic'!EH13+'02A-12A Academic'!EN13</f>
        <v>20545.654727200006</v>
      </c>
      <c r="M13" s="25">
        <f>'02A-12A Academic'!G13+'02A-12A Academic'!M13+'02A-12A Academic'!S13+'02A-12A Academic'!Y13+'02A-12A Academic'!AE13+'02A-12A Academic'!AK13+'02A-12A Academic'!AQ13+'02A-12A Academic'!AW13+'02A-12A Academic'!BC13+'02A-12A Academic'!BI13+'02A-12A Academic'!BO13+'02A-12A Academic'!BU13+'02A-12A Academic'!CA13+'02A-12A Academic'!CG13+'02A-12A Academic'!CM13+'02A-12A Academic'!CS13+'02A-12A Academic'!CY13+'02A-12A Academic'!DE13+'02A-12A Academic'!DK13+'02A-12A Academic'!DQ13+'02A-12A Academic'!DW13+'02A-12A Academic'!EC13+'02A-12A Academic'!EI13+'02A-12A Academic'!EO13</f>
        <v>19321.741791200002</v>
      </c>
      <c r="O13" s="18">
        <f t="shared" si="2"/>
        <v>58193.10399999999</v>
      </c>
      <c r="P13" s="18">
        <f t="shared" si="2"/>
        <v>168305.367975</v>
      </c>
      <c r="Q13" s="18">
        <f t="shared" si="3"/>
        <v>226498.471975</v>
      </c>
      <c r="R13" s="18">
        <f t="shared" si="4"/>
        <v>54827.360347400005</v>
      </c>
      <c r="S13" s="18">
        <f t="shared" si="4"/>
        <v>51561.27238539999</v>
      </c>
      <c r="U13" s="18">
        <f t="shared" si="5"/>
        <v>16.592</v>
      </c>
      <c r="V13" s="18">
        <f t="shared" si="5"/>
        <v>47.98717500000001</v>
      </c>
      <c r="W13" s="18">
        <f t="shared" si="6"/>
        <v>64.579175</v>
      </c>
      <c r="X13" s="18">
        <f t="shared" si="7"/>
        <v>15.6323602</v>
      </c>
      <c r="Y13" s="18">
        <f t="shared" si="8"/>
        <v>14.7011342</v>
      </c>
      <c r="Z13" s="18"/>
      <c r="AA13" s="18">
        <f t="shared" si="9"/>
        <v>8782.488</v>
      </c>
      <c r="AB13" s="18">
        <f t="shared" si="9"/>
        <v>25400.6020125</v>
      </c>
      <c r="AC13" s="18">
        <f t="shared" si="10"/>
        <v>34183.0900125</v>
      </c>
      <c r="AD13" s="18">
        <f t="shared" si="11"/>
        <v>8274.5308503</v>
      </c>
      <c r="AE13" s="18">
        <f t="shared" si="12"/>
        <v>7781.6137113</v>
      </c>
      <c r="AF13" s="18"/>
      <c r="AG13" s="18">
        <f t="shared" si="13"/>
        <v>6184.64</v>
      </c>
      <c r="AH13" s="18">
        <f t="shared" si="13"/>
        <v>17887.1385</v>
      </c>
      <c r="AI13" s="18">
        <f t="shared" si="14"/>
        <v>24071.7785</v>
      </c>
      <c r="AJ13" s="18">
        <f t="shared" si="15"/>
        <v>5826.935884</v>
      </c>
      <c r="AK13" s="18">
        <f t="shared" si="16"/>
        <v>5479.822964</v>
      </c>
      <c r="AL13" s="18"/>
      <c r="AM13" s="18">
        <f t="shared" si="17"/>
        <v>285.968</v>
      </c>
      <c r="AN13" s="18">
        <f t="shared" si="17"/>
        <v>827.0730749999999</v>
      </c>
      <c r="AO13" s="18">
        <f t="shared" si="18"/>
        <v>1113.0410749999999</v>
      </c>
      <c r="AP13" s="18">
        <f t="shared" si="19"/>
        <v>269.4283258</v>
      </c>
      <c r="AQ13" s="18">
        <f t="shared" si="20"/>
        <v>253.3783718</v>
      </c>
      <c r="AR13" s="18"/>
      <c r="AS13" s="18">
        <f t="shared" si="21"/>
        <v>20.896</v>
      </c>
      <c r="AT13" s="18">
        <f t="shared" si="21"/>
        <v>60.43515</v>
      </c>
      <c r="AU13" s="18">
        <f t="shared" si="22"/>
        <v>81.33115000000001</v>
      </c>
      <c r="AV13" s="18">
        <f t="shared" si="23"/>
        <v>19.6874276</v>
      </c>
      <c r="AW13" s="18">
        <f t="shared" si="24"/>
        <v>18.5146396</v>
      </c>
      <c r="AX13" s="18"/>
      <c r="AY13" s="18">
        <f t="shared" si="25"/>
        <v>7666.44</v>
      </c>
      <c r="AZ13" s="18">
        <f t="shared" si="25"/>
        <v>22172.7819375</v>
      </c>
      <c r="BA13" s="18">
        <f t="shared" si="26"/>
        <v>29839.2219375</v>
      </c>
      <c r="BB13" s="18">
        <f t="shared" si="27"/>
        <v>7223.0322765</v>
      </c>
      <c r="BC13" s="18">
        <f t="shared" si="28"/>
        <v>6792.7533315</v>
      </c>
      <c r="BD13" s="18"/>
      <c r="BE13" s="18">
        <f t="shared" si="29"/>
        <v>255.38400000000001</v>
      </c>
      <c r="BF13" s="18">
        <f t="shared" si="29"/>
        <v>738.6184125</v>
      </c>
      <c r="BG13" s="18">
        <f t="shared" si="30"/>
        <v>994.0024125</v>
      </c>
      <c r="BH13" s="18">
        <f t="shared" si="31"/>
        <v>240.6132279</v>
      </c>
      <c r="BI13" s="18">
        <f t="shared" si="32"/>
        <v>226.2798009</v>
      </c>
      <c r="BJ13" s="18"/>
      <c r="BK13" s="18">
        <f t="shared" si="33"/>
        <v>31.112000000000002</v>
      </c>
      <c r="BL13" s="18">
        <f t="shared" si="33"/>
        <v>89.9817375</v>
      </c>
      <c r="BM13" s="18">
        <f t="shared" si="34"/>
        <v>121.0937375</v>
      </c>
      <c r="BN13" s="18">
        <f t="shared" si="35"/>
        <v>29.3125597</v>
      </c>
      <c r="BO13" s="18">
        <f t="shared" si="36"/>
        <v>27.5663987</v>
      </c>
      <c r="BP13" s="18"/>
      <c r="BQ13" s="18">
        <f t="shared" si="37"/>
        <v>6458.799999999999</v>
      </c>
      <c r="BR13" s="18">
        <f t="shared" si="37"/>
        <v>18680.060625</v>
      </c>
      <c r="BS13" s="18">
        <f t="shared" si="38"/>
        <v>25138.860624999998</v>
      </c>
      <c r="BT13" s="18">
        <f t="shared" si="39"/>
        <v>6085.239155</v>
      </c>
      <c r="BU13" s="18">
        <f t="shared" si="40"/>
        <v>5722.739005</v>
      </c>
      <c r="BV13" s="18"/>
      <c r="BW13" s="18">
        <f t="shared" si="41"/>
        <v>5269.848000000001</v>
      </c>
      <c r="BX13" s="18">
        <f t="shared" si="41"/>
        <v>15241.388512500002</v>
      </c>
      <c r="BY13" s="18">
        <f t="shared" si="42"/>
        <v>20511.236512500003</v>
      </c>
      <c r="BZ13" s="18">
        <f t="shared" si="43"/>
        <v>4965.0531663</v>
      </c>
      <c r="CA13" s="18">
        <f t="shared" si="44"/>
        <v>4669.2829473</v>
      </c>
      <c r="CB13" s="18"/>
      <c r="CC13" s="18">
        <f t="shared" si="45"/>
        <v>12002.2</v>
      </c>
      <c r="CD13" s="18">
        <f t="shared" si="45"/>
        <v>34712.6128125</v>
      </c>
      <c r="CE13" s="18">
        <f t="shared" si="46"/>
        <v>46714.81281250001</v>
      </c>
      <c r="CF13" s="18">
        <f t="shared" si="47"/>
        <v>11308.0227575</v>
      </c>
      <c r="CG13" s="18">
        <f t="shared" si="48"/>
        <v>10634.3992825</v>
      </c>
      <c r="CH13" s="18"/>
      <c r="CI13" s="18">
        <f t="shared" si="49"/>
        <v>1310.096</v>
      </c>
      <c r="CJ13" s="18">
        <f t="shared" si="49"/>
        <v>3789.043275</v>
      </c>
      <c r="CK13" s="18">
        <f t="shared" si="50"/>
        <v>5099.1392749999995</v>
      </c>
      <c r="CL13" s="18">
        <f t="shared" si="51"/>
        <v>1234.3233226</v>
      </c>
      <c r="CM13" s="18">
        <f t="shared" si="52"/>
        <v>1160.7941846</v>
      </c>
      <c r="CN13" s="18"/>
      <c r="CO13" s="18">
        <f t="shared" si="53"/>
        <v>1311.744</v>
      </c>
      <c r="CP13" s="18">
        <f t="shared" si="53"/>
        <v>3793.8096</v>
      </c>
      <c r="CQ13" s="18">
        <f t="shared" si="54"/>
        <v>5105.5536</v>
      </c>
      <c r="CR13" s="18">
        <f t="shared" si="55"/>
        <v>1235.8760064</v>
      </c>
      <c r="CS13" s="18">
        <f t="shared" si="56"/>
        <v>1162.2543744</v>
      </c>
      <c r="CT13" s="18"/>
      <c r="CU13" s="18">
        <f t="shared" si="57"/>
        <v>36.984</v>
      </c>
      <c r="CV13" s="18">
        <f t="shared" si="57"/>
        <v>106.96466249999999</v>
      </c>
      <c r="CW13" s="18">
        <f t="shared" si="58"/>
        <v>143.94866249999998</v>
      </c>
      <c r="CX13" s="18">
        <f t="shared" si="59"/>
        <v>34.8449379</v>
      </c>
      <c r="CY13" s="18">
        <f t="shared" si="60"/>
        <v>32.769210900000004</v>
      </c>
      <c r="CZ13" s="18"/>
      <c r="DA13" s="18">
        <f t="shared" si="61"/>
        <v>7909.991999999999</v>
      </c>
      <c r="DB13" s="18">
        <f t="shared" si="61"/>
        <v>22877.1799875</v>
      </c>
      <c r="DC13" s="18">
        <f t="shared" si="62"/>
        <v>30787.171987499998</v>
      </c>
      <c r="DD13" s="18">
        <f t="shared" si="63"/>
        <v>7452.4978377</v>
      </c>
      <c r="DE13" s="18">
        <f t="shared" si="64"/>
        <v>7008.5495367</v>
      </c>
      <c r="DF13" s="18"/>
      <c r="DG13" s="18">
        <f t="shared" si="65"/>
        <v>60.648</v>
      </c>
      <c r="DH13" s="18">
        <f t="shared" si="65"/>
        <v>175.4053875</v>
      </c>
      <c r="DI13" s="18">
        <f t="shared" si="66"/>
        <v>236.05338749999999</v>
      </c>
      <c r="DJ13" s="18">
        <f t="shared" si="67"/>
        <v>57.1402713</v>
      </c>
      <c r="DK13" s="18">
        <f t="shared" si="68"/>
        <v>53.7364023</v>
      </c>
      <c r="DL13" s="18"/>
      <c r="DM13" s="18">
        <f t="shared" si="69"/>
        <v>509.99199999999996</v>
      </c>
      <c r="DN13" s="18">
        <f t="shared" si="69"/>
        <v>1474.9924875</v>
      </c>
      <c r="DO13" s="18">
        <f t="shared" si="70"/>
        <v>1984.9844875</v>
      </c>
      <c r="DP13" s="18">
        <f t="shared" si="71"/>
        <v>480.4953377</v>
      </c>
      <c r="DQ13" s="18">
        <f t="shared" si="72"/>
        <v>451.8720367</v>
      </c>
      <c r="DR13" s="18"/>
      <c r="DS13" s="18">
        <f t="shared" si="73"/>
        <v>79.27999999999999</v>
      </c>
      <c r="DT13" s="18">
        <f t="shared" si="73"/>
        <v>229.29262499999996</v>
      </c>
      <c r="DU13" s="18">
        <f t="shared" si="74"/>
        <v>308.57262499999996</v>
      </c>
      <c r="DV13" s="18">
        <f t="shared" si="75"/>
        <v>74.694643</v>
      </c>
      <c r="DW13" s="18">
        <f t="shared" si="76"/>
        <v>70.245053</v>
      </c>
      <c r="DX13" s="18"/>
      <c r="DY13" s="18"/>
      <c r="DZ13" s="18"/>
      <c r="EA13" s="18"/>
      <c r="EB13" s="18"/>
      <c r="EC13" s="18"/>
      <c r="ED13" s="18"/>
    </row>
    <row r="14" spans="1:134" ht="12">
      <c r="A14" s="2">
        <v>42278</v>
      </c>
      <c r="D14" s="19">
        <v>230175</v>
      </c>
      <c r="E14" s="19">
        <f t="shared" si="0"/>
        <v>230175</v>
      </c>
      <c r="F14" s="19">
        <v>75373</v>
      </c>
      <c r="G14" s="19">
        <v>70883</v>
      </c>
      <c r="I14" s="25">
        <f>'02A-12A Academic'!C14+'02A-12A Academic'!I14+'02A-12A Academic'!O14+'02A-12A Academic'!U14+'02A-12A Academic'!AA14+'02A-12A Academic'!AG14+'02A-12A Academic'!AM14+'02A-12A Academic'!AS14+'02A-12A Academic'!AY14+'02A-12A Academic'!BE14+'02A-12A Academic'!BK14+'02A-12A Academic'!BQ14+'02A-12A Academic'!BW14+'02A-12A Academic'!CC14+'02A-12A Academic'!CI14+'02A-12A Academic'!CO14+'02A-12A Academic'!CU14+'02A-12A Academic'!DA14+'02A-12A Academic'!DG14+'02A-12A Academic'!DM14+'02A-12A Academic'!DS14+'02A-12A Academic'!DY14+'02A-12A Academic'!EE14+'02A-12A Academic'!EK14</f>
        <v>0</v>
      </c>
      <c r="J14" s="25">
        <f>'02A-12A Academic'!D14+'02A-12A Academic'!J14+'02A-12A Academic'!P14+'02A-12A Academic'!V14+'02A-12A Academic'!AB14+'02A-12A Academic'!AH14+'02A-12A Academic'!AN14+'02A-12A Academic'!AT14+'02A-12A Academic'!AZ14+'02A-12A Academic'!BF14+'02A-12A Academic'!BL14+'02A-12A Academic'!BR14+'02A-12A Academic'!BX14+'02A-12A Academic'!CD14+'02A-12A Academic'!CJ14+'02A-12A Academic'!CP14+'02A-12A Academic'!CV14+'02A-12A Academic'!DB14+'02A-12A Academic'!DH14+'02A-12A Academic'!DN14+'02A-12A Academic'!DT14+'02A-12A Academic'!DZ14+'02A-12A Academic'!EF14+'02A-12A Academic'!EL14</f>
        <v>62742.57462000001</v>
      </c>
      <c r="K14" s="19">
        <f t="shared" si="1"/>
        <v>62742.57462000001</v>
      </c>
      <c r="L14" s="25">
        <f>'02A-12A Academic'!F14+'02A-12A Academic'!L14+'02A-12A Academic'!R14+'02A-12A Academic'!X14+'02A-12A Academic'!AD14+'02A-12A Academic'!AJ14+'02A-12A Academic'!AP14+'02A-12A Academic'!AV14+'02A-12A Academic'!BB14+'02A-12A Academic'!BH14+'02A-12A Academic'!BN14+'02A-12A Academic'!BT14+'02A-12A Academic'!BZ14+'02A-12A Academic'!CF14+'02A-12A Academic'!CL14+'02A-12A Academic'!CR14+'02A-12A Academic'!CX14+'02A-12A Academic'!DD14+'02A-12A Academic'!DJ14+'02A-12A Academic'!DP14+'02A-12A Academic'!DV14+'02A-12A Academic'!EB14+'02A-12A Academic'!EH14+'02A-12A Academic'!EN14</f>
        <v>20545.654727200006</v>
      </c>
      <c r="M14" s="25">
        <f>'02A-12A Academic'!G14+'02A-12A Academic'!M14+'02A-12A Academic'!S14+'02A-12A Academic'!Y14+'02A-12A Academic'!AE14+'02A-12A Academic'!AK14+'02A-12A Academic'!AQ14+'02A-12A Academic'!AW14+'02A-12A Academic'!BC14+'02A-12A Academic'!BI14+'02A-12A Academic'!BO14+'02A-12A Academic'!BU14+'02A-12A Academic'!CA14+'02A-12A Academic'!CG14+'02A-12A Academic'!CM14+'02A-12A Academic'!CS14+'02A-12A Academic'!CY14+'02A-12A Academic'!DE14+'02A-12A Academic'!DK14+'02A-12A Academic'!DQ14+'02A-12A Academic'!DW14+'02A-12A Academic'!EC14+'02A-12A Academic'!EI14+'02A-12A Academic'!EO14</f>
        <v>19321.741791200002</v>
      </c>
      <c r="O14" s="18"/>
      <c r="P14" s="18">
        <f t="shared" si="2"/>
        <v>167432.471415</v>
      </c>
      <c r="Q14" s="18">
        <f t="shared" si="3"/>
        <v>167432.471415</v>
      </c>
      <c r="R14" s="18">
        <f t="shared" si="4"/>
        <v>54827.360347400005</v>
      </c>
      <c r="S14" s="18">
        <f t="shared" si="4"/>
        <v>51561.27238539999</v>
      </c>
      <c r="U14" s="18"/>
      <c r="V14" s="18">
        <f t="shared" si="5"/>
        <v>47.73829500000001</v>
      </c>
      <c r="W14" s="18">
        <f t="shared" si="6"/>
        <v>47.73829500000001</v>
      </c>
      <c r="X14" s="18">
        <f t="shared" si="7"/>
        <v>15.6323602</v>
      </c>
      <c r="Y14" s="18">
        <f t="shared" si="8"/>
        <v>14.7011342</v>
      </c>
      <c r="Z14" s="18"/>
      <c r="AA14" s="18"/>
      <c r="AB14" s="18">
        <f t="shared" si="9"/>
        <v>25268.864692499996</v>
      </c>
      <c r="AC14" s="18">
        <f t="shared" si="10"/>
        <v>25268.864692499996</v>
      </c>
      <c r="AD14" s="18">
        <f t="shared" si="11"/>
        <v>8274.5308503</v>
      </c>
      <c r="AE14" s="18">
        <f t="shared" si="12"/>
        <v>7781.6137113</v>
      </c>
      <c r="AF14" s="18"/>
      <c r="AG14" s="18"/>
      <c r="AH14" s="18">
        <f t="shared" si="13"/>
        <v>17794.3689</v>
      </c>
      <c r="AI14" s="18">
        <f t="shared" si="14"/>
        <v>17794.3689</v>
      </c>
      <c r="AJ14" s="18">
        <f t="shared" si="15"/>
        <v>5826.935884</v>
      </c>
      <c r="AK14" s="18">
        <f t="shared" si="16"/>
        <v>5479.822964</v>
      </c>
      <c r="AL14" s="18"/>
      <c r="AM14" s="18"/>
      <c r="AN14" s="18">
        <f t="shared" si="17"/>
        <v>822.7835550000001</v>
      </c>
      <c r="AO14" s="18">
        <f t="shared" si="18"/>
        <v>822.7835550000001</v>
      </c>
      <c r="AP14" s="18">
        <f t="shared" si="19"/>
        <v>269.4283258</v>
      </c>
      <c r="AQ14" s="18">
        <f t="shared" si="20"/>
        <v>253.3783718</v>
      </c>
      <c r="AR14" s="18"/>
      <c r="AS14" s="18"/>
      <c r="AT14" s="18">
        <f t="shared" si="21"/>
        <v>60.12171</v>
      </c>
      <c r="AU14" s="18">
        <f t="shared" si="22"/>
        <v>60.12171</v>
      </c>
      <c r="AV14" s="18">
        <f t="shared" si="23"/>
        <v>19.6874276</v>
      </c>
      <c r="AW14" s="18">
        <f t="shared" si="24"/>
        <v>18.5146396</v>
      </c>
      <c r="AX14" s="18"/>
      <c r="AY14" s="18"/>
      <c r="AZ14" s="18">
        <f t="shared" si="25"/>
        <v>22057.785337499998</v>
      </c>
      <c r="BA14" s="18">
        <f t="shared" si="26"/>
        <v>22057.785337499998</v>
      </c>
      <c r="BB14" s="18">
        <f t="shared" si="27"/>
        <v>7223.0322765</v>
      </c>
      <c r="BC14" s="18">
        <f t="shared" si="28"/>
        <v>6792.7533315</v>
      </c>
      <c r="BD14" s="18"/>
      <c r="BE14" s="18"/>
      <c r="BF14" s="18">
        <f t="shared" si="29"/>
        <v>734.7876524999999</v>
      </c>
      <c r="BG14" s="18">
        <f t="shared" si="30"/>
        <v>734.7876524999999</v>
      </c>
      <c r="BH14" s="18">
        <f t="shared" si="31"/>
        <v>240.6132279</v>
      </c>
      <c r="BI14" s="18">
        <f t="shared" si="32"/>
        <v>226.2798009</v>
      </c>
      <c r="BJ14" s="18"/>
      <c r="BK14" s="18"/>
      <c r="BL14" s="18">
        <f t="shared" si="33"/>
        <v>89.5150575</v>
      </c>
      <c r="BM14" s="18">
        <f t="shared" si="34"/>
        <v>89.5150575</v>
      </c>
      <c r="BN14" s="18">
        <f t="shared" si="35"/>
        <v>29.3125597</v>
      </c>
      <c r="BO14" s="18">
        <f t="shared" si="36"/>
        <v>27.5663987</v>
      </c>
      <c r="BP14" s="18"/>
      <c r="BQ14" s="18"/>
      <c r="BR14" s="18">
        <f t="shared" si="37"/>
        <v>18583.178624999997</v>
      </c>
      <c r="BS14" s="18">
        <f t="shared" si="38"/>
        <v>18583.178624999997</v>
      </c>
      <c r="BT14" s="18">
        <f t="shared" si="39"/>
        <v>6085.239155</v>
      </c>
      <c r="BU14" s="18">
        <f t="shared" si="40"/>
        <v>5722.739005</v>
      </c>
      <c r="BV14" s="18"/>
      <c r="BW14" s="18"/>
      <c r="BX14" s="18">
        <f t="shared" si="41"/>
        <v>15162.340792500001</v>
      </c>
      <c r="BY14" s="18">
        <f t="shared" si="42"/>
        <v>15162.340792500001</v>
      </c>
      <c r="BZ14" s="18">
        <f t="shared" si="43"/>
        <v>4965.0531663</v>
      </c>
      <c r="CA14" s="18">
        <f t="shared" si="44"/>
        <v>4669.2829473</v>
      </c>
      <c r="CB14" s="18"/>
      <c r="CC14" s="18"/>
      <c r="CD14" s="18">
        <f t="shared" si="45"/>
        <v>34532.5798125</v>
      </c>
      <c r="CE14" s="18">
        <f t="shared" si="46"/>
        <v>34532.5798125</v>
      </c>
      <c r="CF14" s="18">
        <f t="shared" si="47"/>
        <v>11308.0227575</v>
      </c>
      <c r="CG14" s="18">
        <f t="shared" si="48"/>
        <v>10634.3992825</v>
      </c>
      <c r="CH14" s="18"/>
      <c r="CI14" s="18"/>
      <c r="CJ14" s="18">
        <f t="shared" si="49"/>
        <v>3769.3918350000004</v>
      </c>
      <c r="CK14" s="18">
        <f t="shared" si="50"/>
        <v>3769.3918350000004</v>
      </c>
      <c r="CL14" s="18">
        <f t="shared" si="51"/>
        <v>1234.3233226</v>
      </c>
      <c r="CM14" s="18">
        <f t="shared" si="52"/>
        <v>1160.7941846</v>
      </c>
      <c r="CN14" s="18"/>
      <c r="CO14" s="18"/>
      <c r="CP14" s="18">
        <f t="shared" si="53"/>
        <v>3774.1334399999996</v>
      </c>
      <c r="CQ14" s="18">
        <f t="shared" si="54"/>
        <v>3774.1334399999996</v>
      </c>
      <c r="CR14" s="18">
        <f t="shared" si="55"/>
        <v>1235.8760064</v>
      </c>
      <c r="CS14" s="18">
        <f t="shared" si="56"/>
        <v>1162.2543744</v>
      </c>
      <c r="CT14" s="18"/>
      <c r="CU14" s="18"/>
      <c r="CV14" s="18">
        <f t="shared" si="57"/>
        <v>106.4099025</v>
      </c>
      <c r="CW14" s="18">
        <f t="shared" si="58"/>
        <v>106.4099025</v>
      </c>
      <c r="CX14" s="18">
        <f t="shared" si="59"/>
        <v>34.8449379</v>
      </c>
      <c r="CY14" s="18">
        <f t="shared" si="60"/>
        <v>32.769210900000004</v>
      </c>
      <c r="CZ14" s="18"/>
      <c r="DA14" s="18"/>
      <c r="DB14" s="18">
        <f t="shared" si="61"/>
        <v>22758.5301075</v>
      </c>
      <c r="DC14" s="18">
        <f t="shared" si="62"/>
        <v>22758.5301075</v>
      </c>
      <c r="DD14" s="18">
        <f t="shared" si="63"/>
        <v>7452.4978377</v>
      </c>
      <c r="DE14" s="18">
        <f t="shared" si="64"/>
        <v>7008.5495367</v>
      </c>
      <c r="DF14" s="18"/>
      <c r="DG14" s="18"/>
      <c r="DH14" s="18">
        <f t="shared" si="65"/>
        <v>174.49566750000002</v>
      </c>
      <c r="DI14" s="18">
        <f t="shared" si="66"/>
        <v>174.49566750000002</v>
      </c>
      <c r="DJ14" s="18">
        <f t="shared" si="67"/>
        <v>57.1402713</v>
      </c>
      <c r="DK14" s="18">
        <f t="shared" si="68"/>
        <v>53.7364023</v>
      </c>
      <c r="DL14" s="18"/>
      <c r="DM14" s="18"/>
      <c r="DN14" s="18">
        <f t="shared" si="69"/>
        <v>1467.3426074999998</v>
      </c>
      <c r="DO14" s="18">
        <f t="shared" si="70"/>
        <v>1467.3426074999998</v>
      </c>
      <c r="DP14" s="18">
        <f t="shared" si="71"/>
        <v>480.4953377</v>
      </c>
      <c r="DQ14" s="18">
        <f t="shared" si="72"/>
        <v>451.8720367</v>
      </c>
      <c r="DR14" s="18"/>
      <c r="DS14" s="18"/>
      <c r="DT14" s="18">
        <f t="shared" si="73"/>
        <v>228.103425</v>
      </c>
      <c r="DU14" s="18">
        <f t="shared" si="74"/>
        <v>228.103425</v>
      </c>
      <c r="DV14" s="18">
        <f t="shared" si="75"/>
        <v>74.694643</v>
      </c>
      <c r="DW14" s="18">
        <f t="shared" si="76"/>
        <v>70.245053</v>
      </c>
      <c r="DX14" s="18"/>
      <c r="DY14" s="18"/>
      <c r="DZ14" s="18"/>
      <c r="EA14" s="18"/>
      <c r="EB14" s="18"/>
      <c r="EC14" s="18"/>
      <c r="ED14" s="18"/>
    </row>
    <row r="15" spans="1:134" ht="12">
      <c r="A15" s="2">
        <v>42461</v>
      </c>
      <c r="C15" s="19">
        <v>85000</v>
      </c>
      <c r="D15" s="19">
        <v>230175</v>
      </c>
      <c r="E15" s="19">
        <f t="shared" si="0"/>
        <v>315175</v>
      </c>
      <c r="F15" s="19">
        <v>75373</v>
      </c>
      <c r="G15" s="19">
        <v>70883</v>
      </c>
      <c r="I15" s="25">
        <f>'02A-12A Academic'!C15+'02A-12A Academic'!I15+'02A-12A Academic'!O15+'02A-12A Academic'!U15+'02A-12A Academic'!AA15+'02A-12A Academic'!AG15+'02A-12A Academic'!AM15+'02A-12A Academic'!AS15+'02A-12A Academic'!AY15+'02A-12A Academic'!BE15+'02A-12A Academic'!BK15+'02A-12A Academic'!BQ15+'02A-12A Academic'!BW15+'02A-12A Academic'!CC15+'02A-12A Academic'!CI15+'02A-12A Academic'!CO15+'02A-12A Academic'!CU15+'02A-12A Academic'!DA15+'02A-12A Academic'!DG15+'02A-12A Academic'!DM15+'02A-12A Academic'!DS15+'02A-12A Academic'!DY15+'02A-12A Academic'!EE15+'02A-12A Academic'!EK15</f>
        <v>23169.844000000005</v>
      </c>
      <c r="J15" s="25">
        <f>'02A-12A Academic'!D15+'02A-12A Academic'!J15+'02A-12A Academic'!P15+'02A-12A Academic'!V15+'02A-12A Academic'!AB15+'02A-12A Academic'!AH15+'02A-12A Academic'!AN15+'02A-12A Academic'!AT15+'02A-12A Academic'!AZ15+'02A-12A Academic'!BF15+'02A-12A Academic'!BL15+'02A-12A Academic'!BR15+'02A-12A Academic'!BX15+'02A-12A Academic'!CD15+'02A-12A Academic'!CJ15+'02A-12A Academic'!CP15+'02A-12A Academic'!CV15+'02A-12A Academic'!DB15+'02A-12A Academic'!DH15+'02A-12A Academic'!DN15+'02A-12A Academic'!DT15+'02A-12A Academic'!DZ15+'02A-12A Academic'!EF15+'02A-12A Academic'!EL15</f>
        <v>62742.57462000001</v>
      </c>
      <c r="K15" s="19">
        <f t="shared" si="1"/>
        <v>85912.41862000001</v>
      </c>
      <c r="L15" s="25">
        <f>'02A-12A Academic'!F15+'02A-12A Academic'!L15+'02A-12A Academic'!R15+'02A-12A Academic'!X15+'02A-12A Academic'!AD15+'02A-12A Academic'!AJ15+'02A-12A Academic'!AP15+'02A-12A Academic'!AV15+'02A-12A Academic'!BB15+'02A-12A Academic'!BH15+'02A-12A Academic'!BN15+'02A-12A Academic'!BT15+'02A-12A Academic'!BZ15+'02A-12A Academic'!CF15+'02A-12A Academic'!CL15+'02A-12A Academic'!CR15+'02A-12A Academic'!CX15+'02A-12A Academic'!DD15+'02A-12A Academic'!DJ15+'02A-12A Academic'!DP15+'02A-12A Academic'!DV15+'02A-12A Academic'!EB15+'02A-12A Academic'!EH15+'02A-12A Academic'!EN15</f>
        <v>20545.654727200006</v>
      </c>
      <c r="M15" s="25">
        <f>'02A-12A Academic'!G15+'02A-12A Academic'!M15+'02A-12A Academic'!S15+'02A-12A Academic'!Y15+'02A-12A Academic'!AE15+'02A-12A Academic'!AK15+'02A-12A Academic'!AQ15+'02A-12A Academic'!AW15+'02A-12A Academic'!BC15+'02A-12A Academic'!BI15+'02A-12A Academic'!BO15+'02A-12A Academic'!BU15+'02A-12A Academic'!CA15+'02A-12A Academic'!CG15+'02A-12A Academic'!CM15+'02A-12A Academic'!CS15+'02A-12A Academic'!CY15+'02A-12A Academic'!DE15+'02A-12A Academic'!DK15+'02A-12A Academic'!DQ15+'02A-12A Academic'!DW15+'02A-12A Academic'!EC15+'02A-12A Academic'!EI15+'02A-12A Academic'!EO15</f>
        <v>19321.741791200002</v>
      </c>
      <c r="O15" s="18">
        <f t="shared" si="2"/>
        <v>61830.172999999995</v>
      </c>
      <c r="P15" s="18">
        <f t="shared" si="2"/>
        <v>167432.471415</v>
      </c>
      <c r="Q15" s="18">
        <f t="shared" si="3"/>
        <v>229262.644415</v>
      </c>
      <c r="R15" s="18">
        <f t="shared" si="4"/>
        <v>54827.360347400005</v>
      </c>
      <c r="S15" s="18">
        <f t="shared" si="4"/>
        <v>51561.27238539999</v>
      </c>
      <c r="U15" s="18">
        <f t="shared" si="5"/>
        <v>17.629</v>
      </c>
      <c r="V15" s="18">
        <f t="shared" si="5"/>
        <v>47.73829500000001</v>
      </c>
      <c r="W15" s="18">
        <f t="shared" si="6"/>
        <v>65.36729500000001</v>
      </c>
      <c r="X15" s="18">
        <f t="shared" si="7"/>
        <v>15.6323602</v>
      </c>
      <c r="Y15" s="18">
        <f t="shared" si="8"/>
        <v>14.7011342</v>
      </c>
      <c r="Z15" s="18"/>
      <c r="AA15" s="18">
        <f t="shared" si="9"/>
        <v>9331.3935</v>
      </c>
      <c r="AB15" s="18">
        <f t="shared" si="9"/>
        <v>25268.864692499996</v>
      </c>
      <c r="AC15" s="18">
        <f t="shared" si="10"/>
        <v>34600.2581925</v>
      </c>
      <c r="AD15" s="18">
        <f t="shared" si="11"/>
        <v>8274.5308503</v>
      </c>
      <c r="AE15" s="18">
        <f t="shared" si="12"/>
        <v>7781.6137113</v>
      </c>
      <c r="AF15" s="18"/>
      <c r="AG15" s="18">
        <f t="shared" si="13"/>
        <v>6571.18</v>
      </c>
      <c r="AH15" s="18">
        <f t="shared" si="13"/>
        <v>17794.3689</v>
      </c>
      <c r="AI15" s="18">
        <f t="shared" si="14"/>
        <v>24365.5489</v>
      </c>
      <c r="AJ15" s="18">
        <f t="shared" si="15"/>
        <v>5826.935884</v>
      </c>
      <c r="AK15" s="18">
        <f t="shared" si="16"/>
        <v>5479.822964</v>
      </c>
      <c r="AL15" s="18"/>
      <c r="AM15" s="18">
        <f t="shared" si="17"/>
        <v>303.841</v>
      </c>
      <c r="AN15" s="18">
        <f t="shared" si="17"/>
        <v>822.7835550000001</v>
      </c>
      <c r="AO15" s="18">
        <f t="shared" si="18"/>
        <v>1126.624555</v>
      </c>
      <c r="AP15" s="18">
        <f t="shared" si="19"/>
        <v>269.4283258</v>
      </c>
      <c r="AQ15" s="18">
        <f t="shared" si="20"/>
        <v>253.3783718</v>
      </c>
      <c r="AR15" s="18"/>
      <c r="AS15" s="18">
        <f t="shared" si="21"/>
        <v>22.202</v>
      </c>
      <c r="AT15" s="18">
        <f t="shared" si="21"/>
        <v>60.12171</v>
      </c>
      <c r="AU15" s="18">
        <f t="shared" si="22"/>
        <v>82.32371</v>
      </c>
      <c r="AV15" s="18">
        <f t="shared" si="23"/>
        <v>19.6874276</v>
      </c>
      <c r="AW15" s="18">
        <f t="shared" si="24"/>
        <v>18.5146396</v>
      </c>
      <c r="AX15" s="18"/>
      <c r="AY15" s="18">
        <f t="shared" si="25"/>
        <v>8145.5925</v>
      </c>
      <c r="AZ15" s="18">
        <f t="shared" si="25"/>
        <v>22057.785337499998</v>
      </c>
      <c r="BA15" s="18">
        <f t="shared" si="26"/>
        <v>30203.377837499997</v>
      </c>
      <c r="BB15" s="18">
        <f t="shared" si="27"/>
        <v>7223.0322765</v>
      </c>
      <c r="BC15" s="18">
        <f t="shared" si="28"/>
        <v>6792.7533315</v>
      </c>
      <c r="BD15" s="18"/>
      <c r="BE15" s="18">
        <f t="shared" si="29"/>
        <v>271.3455</v>
      </c>
      <c r="BF15" s="18">
        <f t="shared" si="29"/>
        <v>734.7876524999999</v>
      </c>
      <c r="BG15" s="18">
        <f t="shared" si="30"/>
        <v>1006.1331524999999</v>
      </c>
      <c r="BH15" s="18">
        <f t="shared" si="31"/>
        <v>240.6132279</v>
      </c>
      <c r="BI15" s="18">
        <f t="shared" si="32"/>
        <v>226.2798009</v>
      </c>
      <c r="BJ15" s="18"/>
      <c r="BK15" s="18">
        <f t="shared" si="33"/>
        <v>33.0565</v>
      </c>
      <c r="BL15" s="18">
        <f t="shared" si="33"/>
        <v>89.5150575</v>
      </c>
      <c r="BM15" s="18">
        <f t="shared" si="34"/>
        <v>122.5715575</v>
      </c>
      <c r="BN15" s="18">
        <f t="shared" si="35"/>
        <v>29.3125597</v>
      </c>
      <c r="BO15" s="18">
        <f t="shared" si="36"/>
        <v>27.5663987</v>
      </c>
      <c r="BP15" s="18"/>
      <c r="BQ15" s="18">
        <f t="shared" si="37"/>
        <v>6862.4749999999985</v>
      </c>
      <c r="BR15" s="18">
        <f t="shared" si="37"/>
        <v>18583.178624999997</v>
      </c>
      <c r="BS15" s="18">
        <f t="shared" si="38"/>
        <v>25445.653624999995</v>
      </c>
      <c r="BT15" s="18">
        <f t="shared" si="39"/>
        <v>6085.239155</v>
      </c>
      <c r="BU15" s="18">
        <f t="shared" si="40"/>
        <v>5722.739005</v>
      </c>
      <c r="BV15" s="18"/>
      <c r="BW15" s="18">
        <f t="shared" si="41"/>
        <v>5599.213500000001</v>
      </c>
      <c r="BX15" s="18">
        <f t="shared" si="41"/>
        <v>15162.340792500001</v>
      </c>
      <c r="BY15" s="18">
        <f t="shared" si="42"/>
        <v>20761.5542925</v>
      </c>
      <c r="BZ15" s="18">
        <f t="shared" si="43"/>
        <v>4965.0531663</v>
      </c>
      <c r="CA15" s="18">
        <f t="shared" si="44"/>
        <v>4669.2829473</v>
      </c>
      <c r="CB15" s="18"/>
      <c r="CC15" s="18">
        <f t="shared" si="45"/>
        <v>12752.3375</v>
      </c>
      <c r="CD15" s="18">
        <f t="shared" si="45"/>
        <v>34532.5798125</v>
      </c>
      <c r="CE15" s="18">
        <f t="shared" si="46"/>
        <v>47284.9173125</v>
      </c>
      <c r="CF15" s="18">
        <f t="shared" si="47"/>
        <v>11308.0227575</v>
      </c>
      <c r="CG15" s="18">
        <f t="shared" si="48"/>
        <v>10634.3992825</v>
      </c>
      <c r="CH15" s="18"/>
      <c r="CI15" s="18">
        <f t="shared" si="49"/>
        <v>1391.977</v>
      </c>
      <c r="CJ15" s="18">
        <f t="shared" si="49"/>
        <v>3769.3918350000004</v>
      </c>
      <c r="CK15" s="18">
        <f t="shared" si="50"/>
        <v>5161.368835</v>
      </c>
      <c r="CL15" s="18">
        <f t="shared" si="51"/>
        <v>1234.3233226</v>
      </c>
      <c r="CM15" s="18">
        <f t="shared" si="52"/>
        <v>1160.7941846</v>
      </c>
      <c r="CN15" s="18"/>
      <c r="CO15" s="18">
        <f t="shared" si="53"/>
        <v>1393.7279999999998</v>
      </c>
      <c r="CP15" s="18">
        <f t="shared" si="53"/>
        <v>3774.1334399999996</v>
      </c>
      <c r="CQ15" s="18">
        <f t="shared" si="54"/>
        <v>5167.86144</v>
      </c>
      <c r="CR15" s="18">
        <f t="shared" si="55"/>
        <v>1235.8760064</v>
      </c>
      <c r="CS15" s="18">
        <f t="shared" si="56"/>
        <v>1162.2543744</v>
      </c>
      <c r="CT15" s="18"/>
      <c r="CU15" s="18">
        <f t="shared" si="57"/>
        <v>39.295500000000004</v>
      </c>
      <c r="CV15" s="18">
        <f t="shared" si="57"/>
        <v>106.4099025</v>
      </c>
      <c r="CW15" s="18">
        <f t="shared" si="58"/>
        <v>145.7054025</v>
      </c>
      <c r="CX15" s="18">
        <f t="shared" si="59"/>
        <v>34.8449379</v>
      </c>
      <c r="CY15" s="18">
        <f t="shared" si="60"/>
        <v>32.769210900000004</v>
      </c>
      <c r="CZ15" s="18"/>
      <c r="DA15" s="18">
        <f t="shared" si="61"/>
        <v>8404.3665</v>
      </c>
      <c r="DB15" s="18">
        <f t="shared" si="61"/>
        <v>22758.5301075</v>
      </c>
      <c r="DC15" s="18">
        <f t="shared" si="62"/>
        <v>31162.8966075</v>
      </c>
      <c r="DD15" s="18">
        <f t="shared" si="63"/>
        <v>7452.4978377</v>
      </c>
      <c r="DE15" s="18">
        <f t="shared" si="64"/>
        <v>7008.5495367</v>
      </c>
      <c r="DF15" s="18"/>
      <c r="DG15" s="18">
        <f t="shared" si="65"/>
        <v>64.4385</v>
      </c>
      <c r="DH15" s="18">
        <f t="shared" si="65"/>
        <v>174.49566750000002</v>
      </c>
      <c r="DI15" s="18">
        <f t="shared" si="66"/>
        <v>238.93416750000003</v>
      </c>
      <c r="DJ15" s="18">
        <f t="shared" si="67"/>
        <v>57.1402713</v>
      </c>
      <c r="DK15" s="18">
        <f t="shared" si="68"/>
        <v>53.7364023</v>
      </c>
      <c r="DL15" s="18"/>
      <c r="DM15" s="18">
        <f t="shared" si="69"/>
        <v>541.8665</v>
      </c>
      <c r="DN15" s="18">
        <f t="shared" si="69"/>
        <v>1467.3426074999998</v>
      </c>
      <c r="DO15" s="18">
        <f t="shared" si="70"/>
        <v>2009.2091074999998</v>
      </c>
      <c r="DP15" s="18">
        <f t="shared" si="71"/>
        <v>480.4953377</v>
      </c>
      <c r="DQ15" s="18">
        <f t="shared" si="72"/>
        <v>451.8720367</v>
      </c>
      <c r="DR15" s="18"/>
      <c r="DS15" s="18">
        <f t="shared" si="73"/>
        <v>84.235</v>
      </c>
      <c r="DT15" s="18">
        <f t="shared" si="73"/>
        <v>228.103425</v>
      </c>
      <c r="DU15" s="18">
        <f t="shared" si="74"/>
        <v>312.338425</v>
      </c>
      <c r="DV15" s="18">
        <f t="shared" si="75"/>
        <v>74.694643</v>
      </c>
      <c r="DW15" s="18">
        <f t="shared" si="76"/>
        <v>70.245053</v>
      </c>
      <c r="DX15" s="18"/>
      <c r="DY15" s="18"/>
      <c r="DZ15" s="18"/>
      <c r="EA15" s="18"/>
      <c r="EB15" s="18"/>
      <c r="EC15" s="18"/>
      <c r="ED15" s="18"/>
    </row>
    <row r="16" spans="1:134" ht="12">
      <c r="A16" s="2">
        <v>42644</v>
      </c>
      <c r="D16" s="19">
        <v>228900</v>
      </c>
      <c r="E16" s="19">
        <f t="shared" si="0"/>
        <v>228900</v>
      </c>
      <c r="F16" s="19">
        <v>75373</v>
      </c>
      <c r="G16" s="19">
        <v>70883</v>
      </c>
      <c r="I16" s="25">
        <f>'02A-12A Academic'!C16+'02A-12A Academic'!I16+'02A-12A Academic'!O16+'02A-12A Academic'!U16+'02A-12A Academic'!AA16+'02A-12A Academic'!AG16+'02A-12A Academic'!AM16+'02A-12A Academic'!AS16+'02A-12A Academic'!AY16+'02A-12A Academic'!BE16+'02A-12A Academic'!BK16+'02A-12A Academic'!BQ16+'02A-12A Academic'!BW16+'02A-12A Academic'!CC16+'02A-12A Academic'!CI16+'02A-12A Academic'!CO16+'02A-12A Academic'!CU16+'02A-12A Academic'!DA16+'02A-12A Academic'!DG16+'02A-12A Academic'!DM16+'02A-12A Academic'!DS16+'02A-12A Academic'!DY16+'02A-12A Academic'!EE16+'02A-12A Academic'!EK16</f>
        <v>0</v>
      </c>
      <c r="J16" s="25">
        <f>'02A-12A Academic'!D16+'02A-12A Academic'!J16+'02A-12A Academic'!P16+'02A-12A Academic'!V16+'02A-12A Academic'!AB16+'02A-12A Academic'!AH16+'02A-12A Academic'!AN16+'02A-12A Academic'!AT16+'02A-12A Academic'!AZ16+'02A-12A Academic'!BF16+'02A-12A Academic'!BL16+'02A-12A Academic'!BR16+'02A-12A Academic'!BX16+'02A-12A Academic'!CD16+'02A-12A Academic'!CJ16+'02A-12A Academic'!CP16+'02A-12A Academic'!CV16+'02A-12A Academic'!DB16+'02A-12A Academic'!DH16+'02A-12A Academic'!DN16+'02A-12A Academic'!DT16+'02A-12A Academic'!DZ16+'02A-12A Academic'!EF16+'02A-12A Academic'!EL16</f>
        <v>62395.02696</v>
      </c>
      <c r="K16" s="19">
        <f t="shared" si="1"/>
        <v>62395.02696</v>
      </c>
      <c r="L16" s="25">
        <f>'02A-12A Academic'!F16+'02A-12A Academic'!L16+'02A-12A Academic'!R16+'02A-12A Academic'!X16+'02A-12A Academic'!AD16+'02A-12A Academic'!AJ16+'02A-12A Academic'!AP16+'02A-12A Academic'!AV16+'02A-12A Academic'!BB16+'02A-12A Academic'!BH16+'02A-12A Academic'!BN16+'02A-12A Academic'!BT16+'02A-12A Academic'!BZ16+'02A-12A Academic'!CF16+'02A-12A Academic'!CL16+'02A-12A Academic'!CR16+'02A-12A Academic'!CX16+'02A-12A Academic'!DD16+'02A-12A Academic'!DJ16+'02A-12A Academic'!DP16+'02A-12A Academic'!DV16+'02A-12A Academic'!EB16+'02A-12A Academic'!EH16+'02A-12A Academic'!EN16</f>
        <v>20545.654727200006</v>
      </c>
      <c r="M16" s="25">
        <f>'02A-12A Academic'!G16+'02A-12A Academic'!M16+'02A-12A Academic'!S16+'02A-12A Academic'!Y16+'02A-12A Academic'!AE16+'02A-12A Academic'!AK16+'02A-12A Academic'!AQ16+'02A-12A Academic'!AW16+'02A-12A Academic'!BC16+'02A-12A Academic'!BI16+'02A-12A Academic'!BO16+'02A-12A Academic'!BU16+'02A-12A Academic'!CA16+'02A-12A Academic'!CG16+'02A-12A Academic'!CM16+'02A-12A Academic'!CS16+'02A-12A Academic'!CY16+'02A-12A Academic'!DE16+'02A-12A Academic'!DK16+'02A-12A Academic'!DQ16+'02A-12A Academic'!DW16+'02A-12A Academic'!EC16+'02A-12A Academic'!EI16+'02A-12A Academic'!EO16</f>
        <v>19321.741791200002</v>
      </c>
      <c r="O16" s="18"/>
      <c r="P16" s="18">
        <f t="shared" si="2"/>
        <v>166505.01881999997</v>
      </c>
      <c r="Q16" s="18">
        <f t="shared" si="3"/>
        <v>166505.01881999997</v>
      </c>
      <c r="R16" s="18">
        <f t="shared" si="4"/>
        <v>54827.360347400005</v>
      </c>
      <c r="S16" s="18">
        <f t="shared" si="4"/>
        <v>51561.27238539999</v>
      </c>
      <c r="U16" s="18"/>
      <c r="V16" s="18">
        <f t="shared" si="5"/>
        <v>47.47386</v>
      </c>
      <c r="W16" s="18">
        <f t="shared" si="6"/>
        <v>47.47386</v>
      </c>
      <c r="X16" s="18">
        <f t="shared" si="7"/>
        <v>15.6323602</v>
      </c>
      <c r="Y16" s="18">
        <f t="shared" si="8"/>
        <v>14.7011342</v>
      </c>
      <c r="Z16" s="18"/>
      <c r="AA16" s="18"/>
      <c r="AB16" s="18">
        <f t="shared" si="9"/>
        <v>25128.89379</v>
      </c>
      <c r="AC16" s="18">
        <f t="shared" si="10"/>
        <v>25128.89379</v>
      </c>
      <c r="AD16" s="18">
        <f t="shared" si="11"/>
        <v>8274.5308503</v>
      </c>
      <c r="AE16" s="18">
        <f t="shared" si="12"/>
        <v>7781.6137113</v>
      </c>
      <c r="AF16" s="18"/>
      <c r="AG16" s="18"/>
      <c r="AH16" s="18">
        <f t="shared" si="13"/>
        <v>17695.8012</v>
      </c>
      <c r="AI16" s="18">
        <f t="shared" si="14"/>
        <v>17695.8012</v>
      </c>
      <c r="AJ16" s="18">
        <f t="shared" si="15"/>
        <v>5826.935884</v>
      </c>
      <c r="AK16" s="18">
        <f t="shared" si="16"/>
        <v>5479.822964</v>
      </c>
      <c r="AL16" s="18"/>
      <c r="AM16" s="18"/>
      <c r="AN16" s="18">
        <f t="shared" si="17"/>
        <v>818.2259399999999</v>
      </c>
      <c r="AO16" s="18">
        <f t="shared" si="18"/>
        <v>818.2259399999999</v>
      </c>
      <c r="AP16" s="18">
        <f t="shared" si="19"/>
        <v>269.4283258</v>
      </c>
      <c r="AQ16" s="18">
        <f t="shared" si="20"/>
        <v>253.3783718</v>
      </c>
      <c r="AR16" s="18"/>
      <c r="AS16" s="18"/>
      <c r="AT16" s="18">
        <f t="shared" si="21"/>
        <v>59.78868000000001</v>
      </c>
      <c r="AU16" s="18">
        <f t="shared" si="22"/>
        <v>59.78868000000001</v>
      </c>
      <c r="AV16" s="18">
        <f t="shared" si="23"/>
        <v>19.6874276</v>
      </c>
      <c r="AW16" s="18">
        <f t="shared" si="24"/>
        <v>18.5146396</v>
      </c>
      <c r="AX16" s="18"/>
      <c r="AY16" s="18"/>
      <c r="AZ16" s="18">
        <f t="shared" si="25"/>
        <v>21935.601450000002</v>
      </c>
      <c r="BA16" s="18">
        <f t="shared" si="26"/>
        <v>21935.601450000002</v>
      </c>
      <c r="BB16" s="18">
        <f t="shared" si="27"/>
        <v>7223.0322765</v>
      </c>
      <c r="BC16" s="18">
        <f t="shared" si="28"/>
        <v>6792.7533315</v>
      </c>
      <c r="BD16" s="18"/>
      <c r="BE16" s="18"/>
      <c r="BF16" s="18">
        <f t="shared" si="29"/>
        <v>730.71747</v>
      </c>
      <c r="BG16" s="18">
        <f t="shared" si="30"/>
        <v>730.71747</v>
      </c>
      <c r="BH16" s="18">
        <f t="shared" si="31"/>
        <v>240.6132279</v>
      </c>
      <c r="BI16" s="18">
        <f t="shared" si="32"/>
        <v>226.2798009</v>
      </c>
      <c r="BJ16" s="18"/>
      <c r="BK16" s="18"/>
      <c r="BL16" s="18">
        <f t="shared" si="33"/>
        <v>89.01921</v>
      </c>
      <c r="BM16" s="18">
        <f t="shared" si="34"/>
        <v>89.01921</v>
      </c>
      <c r="BN16" s="18">
        <f t="shared" si="35"/>
        <v>29.3125597</v>
      </c>
      <c r="BO16" s="18">
        <f t="shared" si="36"/>
        <v>27.5663987</v>
      </c>
      <c r="BP16" s="18"/>
      <c r="BQ16" s="18"/>
      <c r="BR16" s="18">
        <f t="shared" si="37"/>
        <v>18480.2415</v>
      </c>
      <c r="BS16" s="18">
        <f t="shared" si="38"/>
        <v>18480.2415</v>
      </c>
      <c r="BT16" s="18">
        <f t="shared" si="39"/>
        <v>6085.239155</v>
      </c>
      <c r="BU16" s="18">
        <f t="shared" si="40"/>
        <v>5722.739005</v>
      </c>
      <c r="BV16" s="18"/>
      <c r="BW16" s="18"/>
      <c r="BX16" s="18">
        <f t="shared" si="41"/>
        <v>15078.35259</v>
      </c>
      <c r="BY16" s="18">
        <f t="shared" si="42"/>
        <v>15078.35259</v>
      </c>
      <c r="BZ16" s="18">
        <f t="shared" si="43"/>
        <v>4965.0531663</v>
      </c>
      <c r="CA16" s="18">
        <f t="shared" si="44"/>
        <v>4669.2829473</v>
      </c>
      <c r="CB16" s="18"/>
      <c r="CC16" s="18"/>
      <c r="CD16" s="18">
        <f t="shared" si="45"/>
        <v>34341.29475</v>
      </c>
      <c r="CE16" s="18">
        <f t="shared" si="46"/>
        <v>34341.29475</v>
      </c>
      <c r="CF16" s="18">
        <f t="shared" si="47"/>
        <v>11308.0227575</v>
      </c>
      <c r="CG16" s="18">
        <f t="shared" si="48"/>
        <v>10634.3992825</v>
      </c>
      <c r="CH16" s="18"/>
      <c r="CI16" s="18"/>
      <c r="CJ16" s="18">
        <f t="shared" si="49"/>
        <v>3748.5121799999997</v>
      </c>
      <c r="CK16" s="18">
        <f t="shared" si="50"/>
        <v>3748.5121799999997</v>
      </c>
      <c r="CL16" s="18">
        <f t="shared" si="51"/>
        <v>1234.3233226</v>
      </c>
      <c r="CM16" s="18">
        <f t="shared" si="52"/>
        <v>1160.7941846</v>
      </c>
      <c r="CN16" s="18"/>
      <c r="CO16" s="18"/>
      <c r="CP16" s="18">
        <f t="shared" si="53"/>
        <v>3753.22752</v>
      </c>
      <c r="CQ16" s="18">
        <f t="shared" si="54"/>
        <v>3753.22752</v>
      </c>
      <c r="CR16" s="18">
        <f t="shared" si="55"/>
        <v>1235.8760064</v>
      </c>
      <c r="CS16" s="18">
        <f t="shared" si="56"/>
        <v>1162.2543744</v>
      </c>
      <c r="CT16" s="18"/>
      <c r="CU16" s="18"/>
      <c r="CV16" s="18">
        <f t="shared" si="57"/>
        <v>105.82047</v>
      </c>
      <c r="CW16" s="18">
        <f t="shared" si="58"/>
        <v>105.82047</v>
      </c>
      <c r="CX16" s="18">
        <f t="shared" si="59"/>
        <v>34.8449379</v>
      </c>
      <c r="CY16" s="18">
        <f t="shared" si="60"/>
        <v>32.769210900000004</v>
      </c>
      <c r="CZ16" s="18"/>
      <c r="DA16" s="18"/>
      <c r="DB16" s="18">
        <f t="shared" si="61"/>
        <v>22632.464610000003</v>
      </c>
      <c r="DC16" s="18">
        <f t="shared" si="62"/>
        <v>22632.464610000003</v>
      </c>
      <c r="DD16" s="18">
        <f t="shared" si="63"/>
        <v>7452.4978377</v>
      </c>
      <c r="DE16" s="18">
        <f t="shared" si="64"/>
        <v>7008.5495367</v>
      </c>
      <c r="DF16" s="18"/>
      <c r="DG16" s="18"/>
      <c r="DH16" s="18">
        <f t="shared" si="65"/>
        <v>173.52909</v>
      </c>
      <c r="DI16" s="18">
        <f t="shared" si="66"/>
        <v>173.52909</v>
      </c>
      <c r="DJ16" s="18">
        <f t="shared" si="67"/>
        <v>57.1402713</v>
      </c>
      <c r="DK16" s="18">
        <f t="shared" si="68"/>
        <v>53.7364023</v>
      </c>
      <c r="DL16" s="18"/>
      <c r="DM16" s="18"/>
      <c r="DN16" s="18">
        <f t="shared" si="69"/>
        <v>1459.21461</v>
      </c>
      <c r="DO16" s="18">
        <f t="shared" si="70"/>
        <v>1459.21461</v>
      </c>
      <c r="DP16" s="18">
        <f t="shared" si="71"/>
        <v>480.4953377</v>
      </c>
      <c r="DQ16" s="18">
        <f t="shared" si="72"/>
        <v>451.8720367</v>
      </c>
      <c r="DR16" s="18"/>
      <c r="DS16" s="18"/>
      <c r="DT16" s="18">
        <f t="shared" si="73"/>
        <v>226.83989999999997</v>
      </c>
      <c r="DU16" s="18">
        <f t="shared" si="74"/>
        <v>226.83989999999997</v>
      </c>
      <c r="DV16" s="18">
        <f t="shared" si="75"/>
        <v>74.694643</v>
      </c>
      <c r="DW16" s="18">
        <f t="shared" si="76"/>
        <v>70.245053</v>
      </c>
      <c r="DX16" s="18"/>
      <c r="DY16" s="18"/>
      <c r="DZ16" s="18"/>
      <c r="EA16" s="18"/>
      <c r="EB16" s="18"/>
      <c r="EC16" s="18"/>
      <c r="ED16" s="18"/>
    </row>
    <row r="17" spans="1:134" ht="12">
      <c r="A17" s="2">
        <v>42826</v>
      </c>
      <c r="C17" s="19">
        <v>85000</v>
      </c>
      <c r="D17" s="19">
        <v>228900</v>
      </c>
      <c r="E17" s="19">
        <f t="shared" si="0"/>
        <v>313900</v>
      </c>
      <c r="F17" s="19">
        <v>75373</v>
      </c>
      <c r="G17" s="19">
        <v>70883</v>
      </c>
      <c r="I17" s="25">
        <f>'02A-12A Academic'!C17+'02A-12A Academic'!I17+'02A-12A Academic'!O17+'02A-12A Academic'!U17+'02A-12A Academic'!AA17+'02A-12A Academic'!AG17+'02A-12A Academic'!AM17+'02A-12A Academic'!AS17+'02A-12A Academic'!AY17+'02A-12A Academic'!BE17+'02A-12A Academic'!BK17+'02A-12A Academic'!BQ17+'02A-12A Academic'!BW17+'02A-12A Academic'!CC17+'02A-12A Academic'!CI17+'02A-12A Academic'!CO17+'02A-12A Academic'!CU17+'02A-12A Academic'!DA17+'02A-12A Academic'!DG17+'02A-12A Academic'!DM17+'02A-12A Academic'!DS17+'02A-12A Academic'!DY17+'02A-12A Academic'!EE17+'02A-12A Academic'!EK17</f>
        <v>23169.844000000005</v>
      </c>
      <c r="J17" s="25">
        <f>'02A-12A Academic'!D17+'02A-12A Academic'!J17+'02A-12A Academic'!P17+'02A-12A Academic'!V17+'02A-12A Academic'!AB17+'02A-12A Academic'!AH17+'02A-12A Academic'!AN17+'02A-12A Academic'!AT17+'02A-12A Academic'!AZ17+'02A-12A Academic'!BF17+'02A-12A Academic'!BL17+'02A-12A Academic'!BR17+'02A-12A Academic'!BX17+'02A-12A Academic'!CD17+'02A-12A Academic'!CJ17+'02A-12A Academic'!CP17+'02A-12A Academic'!CV17+'02A-12A Academic'!DB17+'02A-12A Academic'!DH17+'02A-12A Academic'!DN17+'02A-12A Academic'!DT17+'02A-12A Academic'!DZ17+'02A-12A Academic'!EF17+'02A-12A Academic'!EL17</f>
        <v>62395.02696</v>
      </c>
      <c r="K17" s="19">
        <f t="shared" si="1"/>
        <v>85564.87096</v>
      </c>
      <c r="L17" s="25">
        <f>'02A-12A Academic'!F17+'02A-12A Academic'!L17+'02A-12A Academic'!R17+'02A-12A Academic'!X17+'02A-12A Academic'!AD17+'02A-12A Academic'!AJ17+'02A-12A Academic'!AP17+'02A-12A Academic'!AV17+'02A-12A Academic'!BB17+'02A-12A Academic'!BH17+'02A-12A Academic'!BN17+'02A-12A Academic'!BT17+'02A-12A Academic'!BZ17+'02A-12A Academic'!CF17+'02A-12A Academic'!CL17+'02A-12A Academic'!CR17+'02A-12A Academic'!CX17+'02A-12A Academic'!DD17+'02A-12A Academic'!DJ17+'02A-12A Academic'!DP17+'02A-12A Academic'!DV17+'02A-12A Academic'!EB17+'02A-12A Academic'!EH17+'02A-12A Academic'!EN17</f>
        <v>20545.654727200006</v>
      </c>
      <c r="M17" s="25">
        <f>'02A-12A Academic'!G17+'02A-12A Academic'!M17+'02A-12A Academic'!S17+'02A-12A Academic'!Y17+'02A-12A Academic'!AE17+'02A-12A Academic'!AK17+'02A-12A Academic'!AQ17+'02A-12A Academic'!AW17+'02A-12A Academic'!BC17+'02A-12A Academic'!BI17+'02A-12A Academic'!BO17+'02A-12A Academic'!BU17+'02A-12A Academic'!CA17+'02A-12A Academic'!CG17+'02A-12A Academic'!CM17+'02A-12A Academic'!CS17+'02A-12A Academic'!CY17+'02A-12A Academic'!DE17+'02A-12A Academic'!DK17+'02A-12A Academic'!DQ17+'02A-12A Academic'!DW17+'02A-12A Academic'!EC17+'02A-12A Academic'!EI17+'02A-12A Academic'!EO17</f>
        <v>19321.741791200002</v>
      </c>
      <c r="O17" s="18">
        <f t="shared" si="2"/>
        <v>61830.172999999995</v>
      </c>
      <c r="P17" s="18">
        <f t="shared" si="2"/>
        <v>166505.01881999997</v>
      </c>
      <c r="Q17" s="18">
        <f t="shared" si="3"/>
        <v>228335.19181999995</v>
      </c>
      <c r="R17" s="18">
        <f t="shared" si="4"/>
        <v>54827.360347400005</v>
      </c>
      <c r="S17" s="18">
        <f t="shared" si="4"/>
        <v>51561.27238539999</v>
      </c>
      <c r="U17" s="18">
        <f t="shared" si="5"/>
        <v>17.629</v>
      </c>
      <c r="V17" s="18">
        <f t="shared" si="5"/>
        <v>47.47386</v>
      </c>
      <c r="W17" s="18">
        <f t="shared" si="6"/>
        <v>65.10286</v>
      </c>
      <c r="X17" s="18">
        <f t="shared" si="7"/>
        <v>15.6323602</v>
      </c>
      <c r="Y17" s="18">
        <f t="shared" si="8"/>
        <v>14.7011342</v>
      </c>
      <c r="Z17" s="18"/>
      <c r="AA17" s="18">
        <f t="shared" si="9"/>
        <v>9331.3935</v>
      </c>
      <c r="AB17" s="18">
        <f t="shared" si="9"/>
        <v>25128.89379</v>
      </c>
      <c r="AC17" s="18">
        <f t="shared" si="10"/>
        <v>34460.28729</v>
      </c>
      <c r="AD17" s="18">
        <f t="shared" si="11"/>
        <v>8274.5308503</v>
      </c>
      <c r="AE17" s="18">
        <f t="shared" si="12"/>
        <v>7781.6137113</v>
      </c>
      <c r="AF17" s="18"/>
      <c r="AG17" s="18">
        <f t="shared" si="13"/>
        <v>6571.18</v>
      </c>
      <c r="AH17" s="18">
        <f t="shared" si="13"/>
        <v>17695.8012</v>
      </c>
      <c r="AI17" s="18">
        <f t="shared" si="14"/>
        <v>24266.981200000002</v>
      </c>
      <c r="AJ17" s="18">
        <f t="shared" si="15"/>
        <v>5826.935884</v>
      </c>
      <c r="AK17" s="18">
        <f t="shared" si="16"/>
        <v>5479.822964</v>
      </c>
      <c r="AL17" s="18"/>
      <c r="AM17" s="18">
        <f t="shared" si="17"/>
        <v>303.841</v>
      </c>
      <c r="AN17" s="18">
        <f t="shared" si="17"/>
        <v>818.2259399999999</v>
      </c>
      <c r="AO17" s="18">
        <f t="shared" si="18"/>
        <v>1122.06694</v>
      </c>
      <c r="AP17" s="18">
        <f t="shared" si="19"/>
        <v>269.4283258</v>
      </c>
      <c r="AQ17" s="18">
        <f t="shared" si="20"/>
        <v>253.3783718</v>
      </c>
      <c r="AR17" s="18"/>
      <c r="AS17" s="18">
        <f t="shared" si="21"/>
        <v>22.202</v>
      </c>
      <c r="AT17" s="18">
        <f t="shared" si="21"/>
        <v>59.78868000000001</v>
      </c>
      <c r="AU17" s="18">
        <f t="shared" si="22"/>
        <v>81.99068000000001</v>
      </c>
      <c r="AV17" s="18">
        <f t="shared" si="23"/>
        <v>19.6874276</v>
      </c>
      <c r="AW17" s="18">
        <f t="shared" si="24"/>
        <v>18.5146396</v>
      </c>
      <c r="AX17" s="18"/>
      <c r="AY17" s="18">
        <f t="shared" si="25"/>
        <v>8145.5925</v>
      </c>
      <c r="AZ17" s="18">
        <f t="shared" si="25"/>
        <v>21935.601450000002</v>
      </c>
      <c r="BA17" s="18">
        <f t="shared" si="26"/>
        <v>30081.19395</v>
      </c>
      <c r="BB17" s="18">
        <f t="shared" si="27"/>
        <v>7223.0322765</v>
      </c>
      <c r="BC17" s="18">
        <f t="shared" si="28"/>
        <v>6792.7533315</v>
      </c>
      <c r="BD17" s="18"/>
      <c r="BE17" s="18">
        <f t="shared" si="29"/>
        <v>271.3455</v>
      </c>
      <c r="BF17" s="18">
        <f t="shared" si="29"/>
        <v>730.71747</v>
      </c>
      <c r="BG17" s="18">
        <f t="shared" si="30"/>
        <v>1002.0629700000001</v>
      </c>
      <c r="BH17" s="18">
        <f t="shared" si="31"/>
        <v>240.6132279</v>
      </c>
      <c r="BI17" s="18">
        <f t="shared" si="32"/>
        <v>226.2798009</v>
      </c>
      <c r="BJ17" s="18"/>
      <c r="BK17" s="18">
        <f t="shared" si="33"/>
        <v>33.0565</v>
      </c>
      <c r="BL17" s="18">
        <f t="shared" si="33"/>
        <v>89.01921</v>
      </c>
      <c r="BM17" s="18">
        <f t="shared" si="34"/>
        <v>122.07571</v>
      </c>
      <c r="BN17" s="18">
        <f t="shared" si="35"/>
        <v>29.3125597</v>
      </c>
      <c r="BO17" s="18">
        <f t="shared" si="36"/>
        <v>27.5663987</v>
      </c>
      <c r="BP17" s="18"/>
      <c r="BQ17" s="18">
        <f t="shared" si="37"/>
        <v>6862.4749999999985</v>
      </c>
      <c r="BR17" s="18">
        <f t="shared" si="37"/>
        <v>18480.2415</v>
      </c>
      <c r="BS17" s="18">
        <f t="shared" si="38"/>
        <v>25342.7165</v>
      </c>
      <c r="BT17" s="18">
        <f t="shared" si="39"/>
        <v>6085.239155</v>
      </c>
      <c r="BU17" s="18">
        <f t="shared" si="40"/>
        <v>5722.739005</v>
      </c>
      <c r="BV17" s="18"/>
      <c r="BW17" s="18">
        <f t="shared" si="41"/>
        <v>5599.213500000001</v>
      </c>
      <c r="BX17" s="18">
        <f t="shared" si="41"/>
        <v>15078.35259</v>
      </c>
      <c r="BY17" s="18">
        <f t="shared" si="42"/>
        <v>20677.56609</v>
      </c>
      <c r="BZ17" s="18">
        <f t="shared" si="43"/>
        <v>4965.0531663</v>
      </c>
      <c r="CA17" s="18">
        <f t="shared" si="44"/>
        <v>4669.2829473</v>
      </c>
      <c r="CB17" s="18"/>
      <c r="CC17" s="18">
        <f t="shared" si="45"/>
        <v>12752.3375</v>
      </c>
      <c r="CD17" s="18">
        <f t="shared" si="45"/>
        <v>34341.29475</v>
      </c>
      <c r="CE17" s="18">
        <f t="shared" si="46"/>
        <v>47093.63225</v>
      </c>
      <c r="CF17" s="18">
        <f t="shared" si="47"/>
        <v>11308.0227575</v>
      </c>
      <c r="CG17" s="18">
        <f t="shared" si="48"/>
        <v>10634.3992825</v>
      </c>
      <c r="CH17" s="18"/>
      <c r="CI17" s="18">
        <f t="shared" si="49"/>
        <v>1391.977</v>
      </c>
      <c r="CJ17" s="18">
        <f t="shared" si="49"/>
        <v>3748.5121799999997</v>
      </c>
      <c r="CK17" s="18">
        <f t="shared" si="50"/>
        <v>5140.48918</v>
      </c>
      <c r="CL17" s="18">
        <f t="shared" si="51"/>
        <v>1234.3233226</v>
      </c>
      <c r="CM17" s="18">
        <f t="shared" si="52"/>
        <v>1160.7941846</v>
      </c>
      <c r="CN17" s="18"/>
      <c r="CO17" s="18">
        <f t="shared" si="53"/>
        <v>1393.7279999999998</v>
      </c>
      <c r="CP17" s="18">
        <f t="shared" si="53"/>
        <v>3753.22752</v>
      </c>
      <c r="CQ17" s="18">
        <f t="shared" si="54"/>
        <v>5146.9555199999995</v>
      </c>
      <c r="CR17" s="18">
        <f t="shared" si="55"/>
        <v>1235.8760064</v>
      </c>
      <c r="CS17" s="18">
        <f t="shared" si="56"/>
        <v>1162.2543744</v>
      </c>
      <c r="CT17" s="18"/>
      <c r="CU17" s="18">
        <f t="shared" si="57"/>
        <v>39.295500000000004</v>
      </c>
      <c r="CV17" s="18">
        <f t="shared" si="57"/>
        <v>105.82047</v>
      </c>
      <c r="CW17" s="18">
        <f t="shared" si="58"/>
        <v>145.11597</v>
      </c>
      <c r="CX17" s="18">
        <f t="shared" si="59"/>
        <v>34.8449379</v>
      </c>
      <c r="CY17" s="18">
        <f t="shared" si="60"/>
        <v>32.769210900000004</v>
      </c>
      <c r="CZ17" s="18"/>
      <c r="DA17" s="18">
        <f t="shared" si="61"/>
        <v>8404.3665</v>
      </c>
      <c r="DB17" s="18">
        <f t="shared" si="61"/>
        <v>22632.464610000003</v>
      </c>
      <c r="DC17" s="18">
        <f t="shared" si="62"/>
        <v>31036.831110000003</v>
      </c>
      <c r="DD17" s="18">
        <f t="shared" si="63"/>
        <v>7452.4978377</v>
      </c>
      <c r="DE17" s="18">
        <f t="shared" si="64"/>
        <v>7008.5495367</v>
      </c>
      <c r="DF17" s="18"/>
      <c r="DG17" s="18">
        <f t="shared" si="65"/>
        <v>64.4385</v>
      </c>
      <c r="DH17" s="18">
        <f t="shared" si="65"/>
        <v>173.52909</v>
      </c>
      <c r="DI17" s="18">
        <f t="shared" si="66"/>
        <v>237.96759</v>
      </c>
      <c r="DJ17" s="18">
        <f t="shared" si="67"/>
        <v>57.1402713</v>
      </c>
      <c r="DK17" s="18">
        <f t="shared" si="68"/>
        <v>53.7364023</v>
      </c>
      <c r="DL17" s="18"/>
      <c r="DM17" s="18">
        <f t="shared" si="69"/>
        <v>541.8665</v>
      </c>
      <c r="DN17" s="18">
        <f t="shared" si="69"/>
        <v>1459.21461</v>
      </c>
      <c r="DO17" s="18">
        <f t="shared" si="70"/>
        <v>2001.08111</v>
      </c>
      <c r="DP17" s="18">
        <f t="shared" si="71"/>
        <v>480.4953377</v>
      </c>
      <c r="DQ17" s="18">
        <f t="shared" si="72"/>
        <v>451.8720367</v>
      </c>
      <c r="DR17" s="18"/>
      <c r="DS17" s="18">
        <f t="shared" si="73"/>
        <v>84.235</v>
      </c>
      <c r="DT17" s="18">
        <f t="shared" si="73"/>
        <v>226.83989999999997</v>
      </c>
      <c r="DU17" s="18">
        <f t="shared" si="74"/>
        <v>311.07489999999996</v>
      </c>
      <c r="DV17" s="18">
        <f t="shared" si="75"/>
        <v>74.694643</v>
      </c>
      <c r="DW17" s="18">
        <f t="shared" si="76"/>
        <v>70.245053</v>
      </c>
      <c r="DX17" s="18"/>
      <c r="DY17" s="18"/>
      <c r="DZ17" s="18"/>
      <c r="EA17" s="18"/>
      <c r="EB17" s="18"/>
      <c r="EC17" s="18"/>
      <c r="ED17" s="18"/>
    </row>
    <row r="18" spans="1:134" ht="12">
      <c r="A18" s="2">
        <v>43009</v>
      </c>
      <c r="D18" s="19">
        <v>227200</v>
      </c>
      <c r="E18" s="19">
        <f t="shared" si="0"/>
        <v>227200</v>
      </c>
      <c r="F18" s="19">
        <v>75373</v>
      </c>
      <c r="G18" s="19">
        <v>70883</v>
      </c>
      <c r="I18" s="25">
        <f>'02A-12A Academic'!C18+'02A-12A Academic'!I18+'02A-12A Academic'!O18+'02A-12A Academic'!U18+'02A-12A Academic'!AA18+'02A-12A Academic'!AG18+'02A-12A Academic'!AM18+'02A-12A Academic'!AS18+'02A-12A Academic'!AY18+'02A-12A Academic'!BE18+'02A-12A Academic'!BK18+'02A-12A Academic'!BQ18+'02A-12A Academic'!BW18+'02A-12A Academic'!CC18+'02A-12A Academic'!CI18+'02A-12A Academic'!CO18+'02A-12A Academic'!CU18+'02A-12A Academic'!DA18+'02A-12A Academic'!DG18+'02A-12A Academic'!DM18+'02A-12A Academic'!DS18+'02A-12A Academic'!DY18+'02A-12A Academic'!EE18+'02A-12A Academic'!EK18</f>
        <v>0</v>
      </c>
      <c r="J18" s="25">
        <f>'02A-12A Academic'!D18+'02A-12A Academic'!J18+'02A-12A Academic'!P18+'02A-12A Academic'!V18+'02A-12A Academic'!AB18+'02A-12A Academic'!AH18+'02A-12A Academic'!AN18+'02A-12A Academic'!AT18+'02A-12A Academic'!AZ18+'02A-12A Academic'!BF18+'02A-12A Academic'!BL18+'02A-12A Academic'!BR18+'02A-12A Academic'!BX18+'02A-12A Academic'!CD18+'02A-12A Academic'!CJ18+'02A-12A Academic'!CP18+'02A-12A Academic'!CV18+'02A-12A Academic'!DB18+'02A-12A Academic'!DH18+'02A-12A Academic'!DN18+'02A-12A Academic'!DT18+'02A-12A Academic'!DZ18+'02A-12A Academic'!EF18+'02A-12A Academic'!EL18</f>
        <v>61931.63008</v>
      </c>
      <c r="K18" s="19">
        <f t="shared" si="1"/>
        <v>61931.63008</v>
      </c>
      <c r="L18" s="25">
        <f>'02A-12A Academic'!F18+'02A-12A Academic'!L18+'02A-12A Academic'!R18+'02A-12A Academic'!X18+'02A-12A Academic'!AD18+'02A-12A Academic'!AJ18+'02A-12A Academic'!AP18+'02A-12A Academic'!AV18+'02A-12A Academic'!BB18+'02A-12A Academic'!BH18+'02A-12A Academic'!BN18+'02A-12A Academic'!BT18+'02A-12A Academic'!BZ18+'02A-12A Academic'!CF18+'02A-12A Academic'!CL18+'02A-12A Academic'!CR18+'02A-12A Academic'!CX18+'02A-12A Academic'!DD18+'02A-12A Academic'!DJ18+'02A-12A Academic'!DP18+'02A-12A Academic'!DV18+'02A-12A Academic'!EB18+'02A-12A Academic'!EH18+'02A-12A Academic'!EN18</f>
        <v>20545.654727200006</v>
      </c>
      <c r="M18" s="25">
        <f>'02A-12A Academic'!G18+'02A-12A Academic'!M18+'02A-12A Academic'!S18+'02A-12A Academic'!Y18+'02A-12A Academic'!AE18+'02A-12A Academic'!AK18+'02A-12A Academic'!AQ18+'02A-12A Academic'!AW18+'02A-12A Academic'!BC18+'02A-12A Academic'!BI18+'02A-12A Academic'!BO18+'02A-12A Academic'!BU18+'02A-12A Academic'!CA18+'02A-12A Academic'!CG18+'02A-12A Academic'!CM18+'02A-12A Academic'!CS18+'02A-12A Academic'!CY18+'02A-12A Academic'!DE18+'02A-12A Academic'!DK18+'02A-12A Academic'!DQ18+'02A-12A Academic'!DW18+'02A-12A Academic'!EC18+'02A-12A Academic'!EI18+'02A-12A Academic'!EO18</f>
        <v>19321.741791200002</v>
      </c>
      <c r="O18" s="18"/>
      <c r="P18" s="18">
        <f t="shared" si="2"/>
        <v>165268.41536</v>
      </c>
      <c r="Q18" s="18">
        <f t="shared" si="3"/>
        <v>165268.41536</v>
      </c>
      <c r="R18" s="18">
        <f t="shared" si="4"/>
        <v>54827.360347400005</v>
      </c>
      <c r="S18" s="18">
        <f t="shared" si="4"/>
        <v>51561.27238539999</v>
      </c>
      <c r="U18" s="18"/>
      <c r="V18" s="18">
        <f t="shared" si="5"/>
        <v>47.121280000000006</v>
      </c>
      <c r="W18" s="18">
        <f t="shared" si="6"/>
        <v>47.121280000000006</v>
      </c>
      <c r="X18" s="18">
        <f t="shared" si="7"/>
        <v>15.6323602</v>
      </c>
      <c r="Y18" s="18">
        <f t="shared" si="8"/>
        <v>14.7011342</v>
      </c>
      <c r="Z18" s="18"/>
      <c r="AA18" s="18"/>
      <c r="AB18" s="18">
        <f t="shared" si="9"/>
        <v>24942.265919999998</v>
      </c>
      <c r="AC18" s="18">
        <f t="shared" si="10"/>
        <v>24942.265919999998</v>
      </c>
      <c r="AD18" s="18">
        <f t="shared" si="11"/>
        <v>8274.5308503</v>
      </c>
      <c r="AE18" s="18">
        <f t="shared" si="12"/>
        <v>7781.6137113</v>
      </c>
      <c r="AF18" s="18"/>
      <c r="AG18" s="18"/>
      <c r="AH18" s="18">
        <f t="shared" si="13"/>
        <v>17564.3776</v>
      </c>
      <c r="AI18" s="18">
        <f t="shared" si="14"/>
        <v>17564.3776</v>
      </c>
      <c r="AJ18" s="18">
        <f t="shared" si="15"/>
        <v>5826.935884</v>
      </c>
      <c r="AK18" s="18">
        <f t="shared" si="16"/>
        <v>5479.822964</v>
      </c>
      <c r="AL18" s="18"/>
      <c r="AM18" s="18"/>
      <c r="AN18" s="18">
        <f t="shared" si="17"/>
        <v>812.1491199999999</v>
      </c>
      <c r="AO18" s="18">
        <f t="shared" si="18"/>
        <v>812.1491199999999</v>
      </c>
      <c r="AP18" s="18">
        <f t="shared" si="19"/>
        <v>269.4283258</v>
      </c>
      <c r="AQ18" s="18">
        <f t="shared" si="20"/>
        <v>253.3783718</v>
      </c>
      <c r="AR18" s="18"/>
      <c r="AS18" s="18"/>
      <c r="AT18" s="18">
        <f t="shared" si="21"/>
        <v>59.34464</v>
      </c>
      <c r="AU18" s="18">
        <f t="shared" si="22"/>
        <v>59.34464</v>
      </c>
      <c r="AV18" s="18">
        <f t="shared" si="23"/>
        <v>19.6874276</v>
      </c>
      <c r="AW18" s="18">
        <f t="shared" si="24"/>
        <v>18.5146396</v>
      </c>
      <c r="AX18" s="18"/>
      <c r="AY18" s="18"/>
      <c r="AZ18" s="18">
        <f t="shared" si="25"/>
        <v>21772.689599999998</v>
      </c>
      <c r="BA18" s="18">
        <f t="shared" si="26"/>
        <v>21772.689599999998</v>
      </c>
      <c r="BB18" s="18">
        <f t="shared" si="27"/>
        <v>7223.0322765</v>
      </c>
      <c r="BC18" s="18">
        <f t="shared" si="28"/>
        <v>6792.7533315</v>
      </c>
      <c r="BD18" s="18"/>
      <c r="BE18" s="18"/>
      <c r="BF18" s="18">
        <f t="shared" si="29"/>
        <v>725.2905599999999</v>
      </c>
      <c r="BG18" s="18">
        <f t="shared" si="30"/>
        <v>725.2905599999999</v>
      </c>
      <c r="BH18" s="18">
        <f t="shared" si="31"/>
        <v>240.6132279</v>
      </c>
      <c r="BI18" s="18">
        <f t="shared" si="32"/>
        <v>226.2798009</v>
      </c>
      <c r="BJ18" s="18"/>
      <c r="BK18" s="18"/>
      <c r="BL18" s="18">
        <f t="shared" si="33"/>
        <v>88.35808000000002</v>
      </c>
      <c r="BM18" s="18">
        <f t="shared" si="34"/>
        <v>88.35808000000002</v>
      </c>
      <c r="BN18" s="18">
        <f t="shared" si="35"/>
        <v>29.3125597</v>
      </c>
      <c r="BO18" s="18">
        <f t="shared" si="36"/>
        <v>27.5663987</v>
      </c>
      <c r="BP18" s="18"/>
      <c r="BQ18" s="18"/>
      <c r="BR18" s="18">
        <f t="shared" si="37"/>
        <v>18342.992</v>
      </c>
      <c r="BS18" s="18">
        <f t="shared" si="38"/>
        <v>18342.992</v>
      </c>
      <c r="BT18" s="18">
        <f t="shared" si="39"/>
        <v>6085.239155</v>
      </c>
      <c r="BU18" s="18">
        <f t="shared" si="40"/>
        <v>5722.739005</v>
      </c>
      <c r="BV18" s="18"/>
      <c r="BW18" s="18"/>
      <c r="BX18" s="18">
        <f t="shared" si="41"/>
        <v>14966.368320000001</v>
      </c>
      <c r="BY18" s="18">
        <f t="shared" si="42"/>
        <v>14966.368320000001</v>
      </c>
      <c r="BZ18" s="18">
        <f t="shared" si="43"/>
        <v>4965.0531663</v>
      </c>
      <c r="CA18" s="18">
        <f t="shared" si="44"/>
        <v>4669.2829473</v>
      </c>
      <c r="CB18" s="18"/>
      <c r="CC18" s="18"/>
      <c r="CD18" s="18">
        <f t="shared" si="45"/>
        <v>34086.248</v>
      </c>
      <c r="CE18" s="18">
        <f t="shared" si="46"/>
        <v>34086.248</v>
      </c>
      <c r="CF18" s="18">
        <f t="shared" si="47"/>
        <v>11308.0227575</v>
      </c>
      <c r="CG18" s="18">
        <f t="shared" si="48"/>
        <v>10634.3992825</v>
      </c>
      <c r="CH18" s="18"/>
      <c r="CI18" s="18"/>
      <c r="CJ18" s="18">
        <f t="shared" si="49"/>
        <v>3720.6726400000002</v>
      </c>
      <c r="CK18" s="18">
        <f t="shared" si="50"/>
        <v>3720.6726400000002</v>
      </c>
      <c r="CL18" s="18">
        <f t="shared" si="51"/>
        <v>1234.3233226</v>
      </c>
      <c r="CM18" s="18">
        <f t="shared" si="52"/>
        <v>1160.7941846</v>
      </c>
      <c r="CN18" s="18"/>
      <c r="CO18" s="18"/>
      <c r="CP18" s="18">
        <f t="shared" si="53"/>
        <v>3725.35296</v>
      </c>
      <c r="CQ18" s="18">
        <f t="shared" si="54"/>
        <v>3725.35296</v>
      </c>
      <c r="CR18" s="18">
        <f t="shared" si="55"/>
        <v>1235.8760064</v>
      </c>
      <c r="CS18" s="18">
        <f t="shared" si="56"/>
        <v>1162.2543744</v>
      </c>
      <c r="CT18" s="18"/>
      <c r="CU18" s="18"/>
      <c r="CV18" s="18">
        <f t="shared" si="57"/>
        <v>105.03456</v>
      </c>
      <c r="CW18" s="18">
        <f t="shared" si="58"/>
        <v>105.03456</v>
      </c>
      <c r="CX18" s="18">
        <f t="shared" si="59"/>
        <v>34.8449379</v>
      </c>
      <c r="CY18" s="18">
        <f t="shared" si="60"/>
        <v>32.769210900000004</v>
      </c>
      <c r="CZ18" s="18"/>
      <c r="DA18" s="18"/>
      <c r="DB18" s="18">
        <f t="shared" si="61"/>
        <v>22464.37728</v>
      </c>
      <c r="DC18" s="18">
        <f t="shared" si="62"/>
        <v>22464.37728</v>
      </c>
      <c r="DD18" s="18">
        <f t="shared" si="63"/>
        <v>7452.4978377</v>
      </c>
      <c r="DE18" s="18">
        <f t="shared" si="64"/>
        <v>7008.5495367</v>
      </c>
      <c r="DF18" s="18"/>
      <c r="DG18" s="18"/>
      <c r="DH18" s="18">
        <f t="shared" si="65"/>
        <v>172.24032</v>
      </c>
      <c r="DI18" s="18">
        <f t="shared" si="66"/>
        <v>172.24032</v>
      </c>
      <c r="DJ18" s="18">
        <f t="shared" si="67"/>
        <v>57.1402713</v>
      </c>
      <c r="DK18" s="18">
        <f t="shared" si="68"/>
        <v>53.7364023</v>
      </c>
      <c r="DL18" s="18"/>
      <c r="DM18" s="18"/>
      <c r="DN18" s="18">
        <f t="shared" si="69"/>
        <v>1448.37728</v>
      </c>
      <c r="DO18" s="18">
        <f t="shared" si="70"/>
        <v>1448.37728</v>
      </c>
      <c r="DP18" s="18">
        <f t="shared" si="71"/>
        <v>480.4953377</v>
      </c>
      <c r="DQ18" s="18">
        <f t="shared" si="72"/>
        <v>451.8720367</v>
      </c>
      <c r="DR18" s="18"/>
      <c r="DS18" s="18"/>
      <c r="DT18" s="18">
        <f t="shared" si="73"/>
        <v>225.15519999999998</v>
      </c>
      <c r="DU18" s="18">
        <f t="shared" si="74"/>
        <v>225.15519999999998</v>
      </c>
      <c r="DV18" s="18">
        <f t="shared" si="75"/>
        <v>74.694643</v>
      </c>
      <c r="DW18" s="18">
        <f t="shared" si="76"/>
        <v>70.245053</v>
      </c>
      <c r="DX18" s="18"/>
      <c r="DY18" s="18"/>
      <c r="DZ18" s="18"/>
      <c r="EA18" s="18"/>
      <c r="EB18" s="18"/>
      <c r="EC18" s="18"/>
      <c r="ED18" s="18"/>
    </row>
    <row r="19" spans="1:134" s="35" customFormat="1" ht="12">
      <c r="A19" s="34">
        <v>43191</v>
      </c>
      <c r="C19" s="25">
        <v>5575000</v>
      </c>
      <c r="D19" s="25">
        <v>227200</v>
      </c>
      <c r="E19" s="19">
        <f t="shared" si="0"/>
        <v>5802200</v>
      </c>
      <c r="F19" s="19">
        <v>75373</v>
      </c>
      <c r="G19" s="19">
        <v>70883</v>
      </c>
      <c r="H19" s="33"/>
      <c r="I19" s="25">
        <f>'02A-12A Academic'!C19+'02A-12A Academic'!I19+'02A-12A Academic'!O19+'02A-12A Academic'!U19+'02A-12A Academic'!AA19+'02A-12A Academic'!AG19+'02A-12A Academic'!AM19+'02A-12A Academic'!AS19+'02A-12A Academic'!AY19+'02A-12A Academic'!BE19+'02A-12A Academic'!BK19+'02A-12A Academic'!BQ19+'02A-12A Academic'!BW19+'02A-12A Academic'!CC19+'02A-12A Academic'!CI19+'02A-12A Academic'!CO19+'02A-12A Academic'!CU19+'02A-12A Academic'!DA19+'02A-12A Academic'!DG19+'02A-12A Academic'!DM19+'02A-12A Academic'!DS19+'02A-12A Academic'!DY19+'02A-12A Academic'!EE19+'02A-12A Academic'!EK19</f>
        <v>1519669.18</v>
      </c>
      <c r="J19" s="25">
        <f>'02A-12A Academic'!D19+'02A-12A Academic'!J19+'02A-12A Academic'!P19+'02A-12A Academic'!V19+'02A-12A Academic'!AB19+'02A-12A Academic'!AH19+'02A-12A Academic'!AN19+'02A-12A Academic'!AT19+'02A-12A Academic'!AZ19+'02A-12A Academic'!BF19+'02A-12A Academic'!BL19+'02A-12A Academic'!BR19+'02A-12A Academic'!BX19+'02A-12A Academic'!CD19+'02A-12A Academic'!CJ19+'02A-12A Academic'!CP19+'02A-12A Academic'!CV19+'02A-12A Academic'!DB19+'02A-12A Academic'!DH19+'02A-12A Academic'!DN19+'02A-12A Academic'!DT19+'02A-12A Academic'!DZ19+'02A-12A Academic'!EF19+'02A-12A Academic'!EL19</f>
        <v>61931.63008</v>
      </c>
      <c r="K19" s="19">
        <f t="shared" si="1"/>
        <v>1581600.81008</v>
      </c>
      <c r="L19" s="25">
        <f>'02A-12A Academic'!F19+'02A-12A Academic'!L19+'02A-12A Academic'!R19+'02A-12A Academic'!X19+'02A-12A Academic'!AD19+'02A-12A Academic'!AJ19+'02A-12A Academic'!AP19+'02A-12A Academic'!AV19+'02A-12A Academic'!BB19+'02A-12A Academic'!BH19+'02A-12A Academic'!BN19+'02A-12A Academic'!BT19+'02A-12A Academic'!BZ19+'02A-12A Academic'!CF19+'02A-12A Academic'!CL19+'02A-12A Academic'!CR19+'02A-12A Academic'!CX19+'02A-12A Academic'!DD19+'02A-12A Academic'!DJ19+'02A-12A Academic'!DP19+'02A-12A Academic'!DV19+'02A-12A Academic'!EB19+'02A-12A Academic'!EH19+'02A-12A Academic'!EN19</f>
        <v>20545.654727200006</v>
      </c>
      <c r="M19" s="25">
        <f>'02A-12A Academic'!G19+'02A-12A Academic'!M19+'02A-12A Academic'!S19+'02A-12A Academic'!Y19+'02A-12A Academic'!AE19+'02A-12A Academic'!AK19+'02A-12A Academic'!AQ19+'02A-12A Academic'!AW19+'02A-12A Academic'!BC19+'02A-12A Academic'!BI19+'02A-12A Academic'!BO19+'02A-12A Academic'!BU19+'02A-12A Academic'!CA19+'02A-12A Academic'!CG19+'02A-12A Academic'!CM19+'02A-12A Academic'!CS19+'02A-12A Academic'!CY19+'02A-12A Academic'!DE19+'02A-12A Academic'!DK19+'02A-12A Academic'!DQ19+'02A-12A Academic'!DW19+'02A-12A Academic'!EC19+'02A-12A Academic'!EI19+'02A-12A Academic'!EO19</f>
        <v>19321.741791200002</v>
      </c>
      <c r="O19" s="18">
        <f t="shared" si="2"/>
        <v>4055331.9349999996</v>
      </c>
      <c r="P19" s="18">
        <f t="shared" si="2"/>
        <v>165268.41536</v>
      </c>
      <c r="Q19" s="18">
        <f t="shared" si="3"/>
        <v>4220600.35036</v>
      </c>
      <c r="R19" s="18">
        <f t="shared" si="4"/>
        <v>54827.360347400005</v>
      </c>
      <c r="S19" s="18">
        <f t="shared" si="4"/>
        <v>51561.27238539999</v>
      </c>
      <c r="U19" s="18">
        <f t="shared" si="5"/>
        <v>1156.255</v>
      </c>
      <c r="V19" s="18">
        <f t="shared" si="5"/>
        <v>47.121280000000006</v>
      </c>
      <c r="W19" s="18">
        <f t="shared" si="6"/>
        <v>1203.3762800000002</v>
      </c>
      <c r="X19" s="18">
        <f t="shared" si="7"/>
        <v>15.6323602</v>
      </c>
      <c r="Y19" s="18">
        <f t="shared" si="8"/>
        <v>14.7011342</v>
      </c>
      <c r="Z19" s="33"/>
      <c r="AA19" s="18">
        <f t="shared" si="9"/>
        <v>612029.6325</v>
      </c>
      <c r="AB19" s="18">
        <f t="shared" si="9"/>
        <v>24942.265919999998</v>
      </c>
      <c r="AC19" s="18">
        <f t="shared" si="10"/>
        <v>636971.89842</v>
      </c>
      <c r="AD19" s="18">
        <f t="shared" si="11"/>
        <v>8274.5308503</v>
      </c>
      <c r="AE19" s="18">
        <f t="shared" si="12"/>
        <v>7781.6137113</v>
      </c>
      <c r="AF19" s="33"/>
      <c r="AG19" s="18">
        <f t="shared" si="13"/>
        <v>430992.1</v>
      </c>
      <c r="AH19" s="18">
        <f t="shared" si="13"/>
        <v>17564.3776</v>
      </c>
      <c r="AI19" s="18">
        <f t="shared" si="14"/>
        <v>448556.4776</v>
      </c>
      <c r="AJ19" s="18">
        <f t="shared" si="15"/>
        <v>5826.935884</v>
      </c>
      <c r="AK19" s="18">
        <f t="shared" si="16"/>
        <v>5479.822964</v>
      </c>
      <c r="AL19" s="33"/>
      <c r="AM19" s="18">
        <f t="shared" si="17"/>
        <v>19928.395</v>
      </c>
      <c r="AN19" s="18">
        <f t="shared" si="17"/>
        <v>812.1491199999999</v>
      </c>
      <c r="AO19" s="18">
        <f t="shared" si="18"/>
        <v>20740.54412</v>
      </c>
      <c r="AP19" s="18">
        <f t="shared" si="19"/>
        <v>269.4283258</v>
      </c>
      <c r="AQ19" s="18">
        <f t="shared" si="20"/>
        <v>253.3783718</v>
      </c>
      <c r="AR19" s="33"/>
      <c r="AS19" s="18">
        <f t="shared" si="21"/>
        <v>1456.19</v>
      </c>
      <c r="AT19" s="18">
        <f t="shared" si="21"/>
        <v>59.34464</v>
      </c>
      <c r="AU19" s="18">
        <f t="shared" si="22"/>
        <v>1515.53464</v>
      </c>
      <c r="AV19" s="18">
        <f t="shared" si="23"/>
        <v>19.6874276</v>
      </c>
      <c r="AW19" s="18">
        <f t="shared" si="24"/>
        <v>18.5146396</v>
      </c>
      <c r="AX19" s="33"/>
      <c r="AY19" s="18">
        <f t="shared" si="25"/>
        <v>534255.0375</v>
      </c>
      <c r="AZ19" s="18">
        <f t="shared" si="25"/>
        <v>21772.689599999998</v>
      </c>
      <c r="BA19" s="18">
        <f t="shared" si="26"/>
        <v>556027.7271</v>
      </c>
      <c r="BB19" s="18">
        <f t="shared" si="27"/>
        <v>7223.0322765</v>
      </c>
      <c r="BC19" s="18">
        <f t="shared" si="28"/>
        <v>6792.7533315</v>
      </c>
      <c r="BD19" s="33"/>
      <c r="BE19" s="18">
        <f t="shared" si="29"/>
        <v>17797.0725</v>
      </c>
      <c r="BF19" s="18">
        <f t="shared" si="29"/>
        <v>725.2905599999999</v>
      </c>
      <c r="BG19" s="18">
        <f t="shared" si="30"/>
        <v>18522.36306</v>
      </c>
      <c r="BH19" s="18">
        <f t="shared" si="31"/>
        <v>240.6132279</v>
      </c>
      <c r="BI19" s="18">
        <f t="shared" si="32"/>
        <v>226.2798009</v>
      </c>
      <c r="BJ19" s="33"/>
      <c r="BK19" s="18">
        <f t="shared" si="33"/>
        <v>2168.1175</v>
      </c>
      <c r="BL19" s="18">
        <f t="shared" si="33"/>
        <v>88.35808000000002</v>
      </c>
      <c r="BM19" s="18">
        <f t="shared" si="34"/>
        <v>2256.47558</v>
      </c>
      <c r="BN19" s="18">
        <f t="shared" si="35"/>
        <v>29.3125597</v>
      </c>
      <c r="BO19" s="18">
        <f t="shared" si="36"/>
        <v>27.5663987</v>
      </c>
      <c r="BP19" s="33"/>
      <c r="BQ19" s="18">
        <f t="shared" si="37"/>
        <v>450097.62499999994</v>
      </c>
      <c r="BR19" s="18">
        <f t="shared" si="37"/>
        <v>18342.992</v>
      </c>
      <c r="BS19" s="18">
        <f t="shared" si="38"/>
        <v>468440.61699999997</v>
      </c>
      <c r="BT19" s="18">
        <f t="shared" si="39"/>
        <v>6085.239155</v>
      </c>
      <c r="BU19" s="18">
        <f t="shared" si="40"/>
        <v>5722.739005</v>
      </c>
      <c r="BV19" s="33"/>
      <c r="BW19" s="18">
        <f t="shared" si="41"/>
        <v>367242.5325</v>
      </c>
      <c r="BX19" s="18">
        <f t="shared" si="41"/>
        <v>14966.368320000001</v>
      </c>
      <c r="BY19" s="18">
        <f t="shared" si="42"/>
        <v>382208.90082</v>
      </c>
      <c r="BZ19" s="18">
        <f t="shared" si="43"/>
        <v>4965.0531663</v>
      </c>
      <c r="CA19" s="18">
        <f t="shared" si="44"/>
        <v>4669.2829473</v>
      </c>
      <c r="CB19" s="33"/>
      <c r="CC19" s="18">
        <f t="shared" si="45"/>
        <v>836403.3125</v>
      </c>
      <c r="CD19" s="18">
        <f t="shared" si="45"/>
        <v>34086.248</v>
      </c>
      <c r="CE19" s="18">
        <f t="shared" si="46"/>
        <v>870489.5605</v>
      </c>
      <c r="CF19" s="18">
        <f t="shared" si="47"/>
        <v>11308.0227575</v>
      </c>
      <c r="CG19" s="18">
        <f t="shared" si="48"/>
        <v>10634.3992825</v>
      </c>
      <c r="CH19" s="18"/>
      <c r="CI19" s="18">
        <f t="shared" si="49"/>
        <v>91297.315</v>
      </c>
      <c r="CJ19" s="18">
        <f t="shared" si="49"/>
        <v>3720.6726400000002</v>
      </c>
      <c r="CK19" s="18">
        <f t="shared" si="50"/>
        <v>95017.98764</v>
      </c>
      <c r="CL19" s="18">
        <f t="shared" si="51"/>
        <v>1234.3233226</v>
      </c>
      <c r="CM19" s="18">
        <f t="shared" si="52"/>
        <v>1160.7941846</v>
      </c>
      <c r="CN19" s="33"/>
      <c r="CO19" s="18">
        <f t="shared" si="53"/>
        <v>91412.16</v>
      </c>
      <c r="CP19" s="18">
        <f t="shared" si="53"/>
        <v>3725.35296</v>
      </c>
      <c r="CQ19" s="18">
        <f t="shared" si="54"/>
        <v>95137.51296000001</v>
      </c>
      <c r="CR19" s="18">
        <f t="shared" si="55"/>
        <v>1235.8760064</v>
      </c>
      <c r="CS19" s="18">
        <f t="shared" si="56"/>
        <v>1162.2543744</v>
      </c>
      <c r="CT19" s="33"/>
      <c r="CU19" s="18">
        <f t="shared" si="57"/>
        <v>2577.3225</v>
      </c>
      <c r="CV19" s="18">
        <f t="shared" si="57"/>
        <v>105.03456</v>
      </c>
      <c r="CW19" s="18">
        <f t="shared" si="58"/>
        <v>2682.3570600000003</v>
      </c>
      <c r="CX19" s="18">
        <f t="shared" si="59"/>
        <v>34.8449379</v>
      </c>
      <c r="CY19" s="18">
        <f t="shared" si="60"/>
        <v>32.769210900000004</v>
      </c>
      <c r="CZ19" s="33"/>
      <c r="DA19" s="18">
        <f t="shared" si="61"/>
        <v>551227.5675</v>
      </c>
      <c r="DB19" s="18">
        <f t="shared" si="61"/>
        <v>22464.37728</v>
      </c>
      <c r="DC19" s="18">
        <f t="shared" si="62"/>
        <v>573691.94478</v>
      </c>
      <c r="DD19" s="18">
        <f t="shared" si="63"/>
        <v>7452.4978377</v>
      </c>
      <c r="DE19" s="18">
        <f t="shared" si="64"/>
        <v>7008.5495367</v>
      </c>
      <c r="DF19" s="33"/>
      <c r="DG19" s="18">
        <f t="shared" si="65"/>
        <v>4226.4075</v>
      </c>
      <c r="DH19" s="18">
        <f t="shared" si="65"/>
        <v>172.24032</v>
      </c>
      <c r="DI19" s="18">
        <f t="shared" si="66"/>
        <v>4398.64782</v>
      </c>
      <c r="DJ19" s="18">
        <f t="shared" si="67"/>
        <v>57.1402713</v>
      </c>
      <c r="DK19" s="18">
        <f t="shared" si="68"/>
        <v>53.7364023</v>
      </c>
      <c r="DL19" s="33"/>
      <c r="DM19" s="18">
        <f t="shared" si="69"/>
        <v>35540.0675</v>
      </c>
      <c r="DN19" s="18">
        <f t="shared" si="69"/>
        <v>1448.37728</v>
      </c>
      <c r="DO19" s="18">
        <f t="shared" si="70"/>
        <v>36988.44478</v>
      </c>
      <c r="DP19" s="18">
        <f t="shared" si="71"/>
        <v>480.4953377</v>
      </c>
      <c r="DQ19" s="18">
        <f t="shared" si="72"/>
        <v>451.8720367</v>
      </c>
      <c r="DR19" s="33"/>
      <c r="DS19" s="18">
        <f t="shared" si="73"/>
        <v>5524.825</v>
      </c>
      <c r="DT19" s="18">
        <f t="shared" si="73"/>
        <v>225.15519999999998</v>
      </c>
      <c r="DU19" s="18">
        <f t="shared" si="74"/>
        <v>5749.9802</v>
      </c>
      <c r="DV19" s="18">
        <f t="shared" si="75"/>
        <v>74.694643</v>
      </c>
      <c r="DW19" s="18">
        <f t="shared" si="76"/>
        <v>70.245053</v>
      </c>
      <c r="DX19" s="33"/>
      <c r="DY19" s="18"/>
      <c r="DZ19" s="18"/>
      <c r="EA19" s="18"/>
      <c r="EB19" s="18"/>
      <c r="EC19" s="18"/>
      <c r="ED19" s="33"/>
    </row>
    <row r="20" spans="1:134" s="35" customFormat="1" ht="12">
      <c r="A20" s="34">
        <v>43374</v>
      </c>
      <c r="C20" s="25"/>
      <c r="D20" s="25">
        <v>115700</v>
      </c>
      <c r="E20" s="19">
        <f t="shared" si="0"/>
        <v>115700</v>
      </c>
      <c r="F20" s="19">
        <v>75373</v>
      </c>
      <c r="G20" s="19">
        <v>70883</v>
      </c>
      <c r="H20" s="33"/>
      <c r="I20" s="25">
        <f>'02A-12A Academic'!C20+'02A-12A Academic'!I20+'02A-12A Academic'!O20+'02A-12A Academic'!U20+'02A-12A Academic'!AA20+'02A-12A Academic'!AG20+'02A-12A Academic'!AM20+'02A-12A Academic'!AS20+'02A-12A Academic'!AY20+'02A-12A Academic'!BE20+'02A-12A Academic'!BK20+'02A-12A Academic'!BQ20+'02A-12A Academic'!BW20+'02A-12A Academic'!CC20+'02A-12A Academic'!CI20+'02A-12A Academic'!CO20+'02A-12A Academic'!CU20+'02A-12A Academic'!DA20+'02A-12A Academic'!DG20+'02A-12A Academic'!DM20+'02A-12A Academic'!DS20+'02A-12A Academic'!DY20+'02A-12A Academic'!EE20+'02A-12A Academic'!EK20</f>
        <v>0</v>
      </c>
      <c r="J20" s="25">
        <f>'02A-12A Academic'!D20+'02A-12A Academic'!J20+'02A-12A Academic'!P20+'02A-12A Academic'!V20+'02A-12A Academic'!AB20+'02A-12A Academic'!AH20+'02A-12A Academic'!AN20+'02A-12A Academic'!AT20+'02A-12A Academic'!AZ20+'02A-12A Academic'!BF20+'02A-12A Academic'!BL20+'02A-12A Academic'!BR20+'02A-12A Academic'!BX20+'02A-12A Academic'!CD20+'02A-12A Academic'!CJ20+'02A-12A Academic'!CP20+'02A-12A Academic'!CV20+'02A-12A Academic'!DB20+'02A-12A Academic'!DH20+'02A-12A Academic'!DN20+'02A-12A Academic'!DT20+'02A-12A Academic'!DZ20+'02A-12A Academic'!EF20+'02A-12A Academic'!EL20</f>
        <v>31538.246480000005</v>
      </c>
      <c r="K20" s="19">
        <f t="shared" si="1"/>
        <v>31538.246480000005</v>
      </c>
      <c r="L20" s="25">
        <f>'02A-12A Academic'!F20+'02A-12A Academic'!L20+'02A-12A Academic'!R20+'02A-12A Academic'!X20+'02A-12A Academic'!AD20+'02A-12A Academic'!AJ20+'02A-12A Academic'!AP20+'02A-12A Academic'!AV20+'02A-12A Academic'!BB20+'02A-12A Academic'!BH20+'02A-12A Academic'!BN20+'02A-12A Academic'!BT20+'02A-12A Academic'!BZ20+'02A-12A Academic'!CF20+'02A-12A Academic'!CL20+'02A-12A Academic'!CR20+'02A-12A Academic'!CX20+'02A-12A Academic'!DD20+'02A-12A Academic'!DJ20+'02A-12A Academic'!DP20+'02A-12A Academic'!DV20+'02A-12A Academic'!EB20+'02A-12A Academic'!EH20+'02A-12A Academic'!EN20</f>
        <v>20545.654727200006</v>
      </c>
      <c r="M20" s="25">
        <f>'02A-12A Academic'!G20+'02A-12A Academic'!M20+'02A-12A Academic'!S20+'02A-12A Academic'!Y20+'02A-12A Academic'!AE20+'02A-12A Academic'!AK20+'02A-12A Academic'!AQ20+'02A-12A Academic'!AW20+'02A-12A Academic'!BC20+'02A-12A Academic'!BI20+'02A-12A Academic'!BO20+'02A-12A Academic'!BU20+'02A-12A Academic'!CA20+'02A-12A Academic'!CG20+'02A-12A Academic'!CM20+'02A-12A Academic'!CS20+'02A-12A Academic'!CY20+'02A-12A Academic'!DE20+'02A-12A Academic'!DK20+'02A-12A Academic'!DQ20+'02A-12A Academic'!DW20+'02A-12A Academic'!EC20+'02A-12A Academic'!EI20+'02A-12A Academic'!EO20</f>
        <v>19321.741791200002</v>
      </c>
      <c r="O20" s="18"/>
      <c r="P20" s="18">
        <f t="shared" si="2"/>
        <v>84161.77666</v>
      </c>
      <c r="Q20" s="18">
        <f t="shared" si="3"/>
        <v>84161.77666</v>
      </c>
      <c r="R20" s="18">
        <f t="shared" si="4"/>
        <v>54827.360347400005</v>
      </c>
      <c r="S20" s="18">
        <f t="shared" si="4"/>
        <v>51561.27238539999</v>
      </c>
      <c r="U20" s="18"/>
      <c r="V20" s="18">
        <f t="shared" si="5"/>
        <v>23.996180000000003</v>
      </c>
      <c r="W20" s="18">
        <f t="shared" si="6"/>
        <v>23.996180000000003</v>
      </c>
      <c r="X20" s="18">
        <f t="shared" si="7"/>
        <v>15.6323602</v>
      </c>
      <c r="Y20" s="18">
        <f t="shared" si="8"/>
        <v>14.7011342</v>
      </c>
      <c r="Z20" s="33"/>
      <c r="AA20" s="18"/>
      <c r="AB20" s="18">
        <f t="shared" si="9"/>
        <v>12701.673269999998</v>
      </c>
      <c r="AC20" s="18">
        <f t="shared" si="10"/>
        <v>12701.673269999998</v>
      </c>
      <c r="AD20" s="18">
        <f t="shared" si="11"/>
        <v>8274.5308503</v>
      </c>
      <c r="AE20" s="18">
        <f t="shared" si="12"/>
        <v>7781.6137113</v>
      </c>
      <c r="AF20" s="33"/>
      <c r="AG20" s="18"/>
      <c r="AH20" s="18">
        <f t="shared" si="13"/>
        <v>8944.535600000001</v>
      </c>
      <c r="AI20" s="18">
        <f t="shared" si="14"/>
        <v>8944.535600000001</v>
      </c>
      <c r="AJ20" s="18">
        <f t="shared" si="15"/>
        <v>5826.935884</v>
      </c>
      <c r="AK20" s="18">
        <f t="shared" si="16"/>
        <v>5479.822964</v>
      </c>
      <c r="AL20" s="33"/>
      <c r="AM20" s="18"/>
      <c r="AN20" s="18">
        <f t="shared" si="17"/>
        <v>413.58122000000003</v>
      </c>
      <c r="AO20" s="18">
        <f t="shared" si="18"/>
        <v>413.58122000000003</v>
      </c>
      <c r="AP20" s="18">
        <f t="shared" si="19"/>
        <v>269.4283258</v>
      </c>
      <c r="AQ20" s="18">
        <f t="shared" si="20"/>
        <v>253.3783718</v>
      </c>
      <c r="AR20" s="33"/>
      <c r="AS20" s="18"/>
      <c r="AT20" s="18">
        <f t="shared" si="21"/>
        <v>30.220840000000003</v>
      </c>
      <c r="AU20" s="18">
        <f t="shared" si="22"/>
        <v>30.220840000000003</v>
      </c>
      <c r="AV20" s="18">
        <f t="shared" si="23"/>
        <v>19.6874276</v>
      </c>
      <c r="AW20" s="18">
        <f t="shared" si="24"/>
        <v>18.5146396</v>
      </c>
      <c r="AX20" s="33"/>
      <c r="AY20" s="18"/>
      <c r="AZ20" s="18">
        <f t="shared" si="25"/>
        <v>11087.58885</v>
      </c>
      <c r="BA20" s="18">
        <f t="shared" si="26"/>
        <v>11087.58885</v>
      </c>
      <c r="BB20" s="18">
        <f t="shared" si="27"/>
        <v>7223.0322765</v>
      </c>
      <c r="BC20" s="18">
        <f t="shared" si="28"/>
        <v>6792.7533315</v>
      </c>
      <c r="BD20" s="33"/>
      <c r="BE20" s="18"/>
      <c r="BF20" s="18">
        <f t="shared" si="29"/>
        <v>369.34911</v>
      </c>
      <c r="BG20" s="18">
        <f t="shared" si="30"/>
        <v>369.34911</v>
      </c>
      <c r="BH20" s="18">
        <f t="shared" si="31"/>
        <v>240.6132279</v>
      </c>
      <c r="BI20" s="18">
        <f t="shared" si="32"/>
        <v>226.2798009</v>
      </c>
      <c r="BJ20" s="33"/>
      <c r="BK20" s="18"/>
      <c r="BL20" s="18">
        <f t="shared" si="33"/>
        <v>44.99573</v>
      </c>
      <c r="BM20" s="18">
        <f t="shared" si="34"/>
        <v>44.99573</v>
      </c>
      <c r="BN20" s="18">
        <f t="shared" si="35"/>
        <v>29.3125597</v>
      </c>
      <c r="BO20" s="18">
        <f t="shared" si="36"/>
        <v>27.5663987</v>
      </c>
      <c r="BP20" s="33"/>
      <c r="BQ20" s="18"/>
      <c r="BR20" s="18">
        <f t="shared" si="37"/>
        <v>9341.039499999999</v>
      </c>
      <c r="BS20" s="18">
        <f t="shared" si="38"/>
        <v>9341.039499999999</v>
      </c>
      <c r="BT20" s="18">
        <f t="shared" si="39"/>
        <v>6085.239155</v>
      </c>
      <c r="BU20" s="18">
        <f t="shared" si="40"/>
        <v>5722.739005</v>
      </c>
      <c r="BV20" s="33"/>
      <c r="BW20" s="18"/>
      <c r="BX20" s="18">
        <f t="shared" si="41"/>
        <v>7621.517670000001</v>
      </c>
      <c r="BY20" s="18">
        <f t="shared" si="42"/>
        <v>7621.517670000001</v>
      </c>
      <c r="BZ20" s="18">
        <f t="shared" si="43"/>
        <v>4965.0531663</v>
      </c>
      <c r="CA20" s="18">
        <f t="shared" si="44"/>
        <v>4669.2829473</v>
      </c>
      <c r="CB20" s="33"/>
      <c r="CC20" s="18"/>
      <c r="CD20" s="18">
        <f t="shared" si="45"/>
        <v>17358.18175</v>
      </c>
      <c r="CE20" s="18">
        <f t="shared" si="46"/>
        <v>17358.18175</v>
      </c>
      <c r="CF20" s="18">
        <f t="shared" si="47"/>
        <v>11308.0227575</v>
      </c>
      <c r="CG20" s="18">
        <f t="shared" si="48"/>
        <v>10634.3992825</v>
      </c>
      <c r="CH20" s="18"/>
      <c r="CI20" s="18"/>
      <c r="CJ20" s="18">
        <f t="shared" si="49"/>
        <v>1894.7263400000002</v>
      </c>
      <c r="CK20" s="18">
        <f t="shared" si="50"/>
        <v>1894.7263400000002</v>
      </c>
      <c r="CL20" s="18">
        <f t="shared" si="51"/>
        <v>1234.3233226</v>
      </c>
      <c r="CM20" s="18">
        <f t="shared" si="52"/>
        <v>1160.7941846</v>
      </c>
      <c r="CN20" s="33"/>
      <c r="CO20" s="18"/>
      <c r="CP20" s="18">
        <f t="shared" si="53"/>
        <v>1897.10976</v>
      </c>
      <c r="CQ20" s="18">
        <f t="shared" si="54"/>
        <v>1897.10976</v>
      </c>
      <c r="CR20" s="18">
        <f t="shared" si="55"/>
        <v>1235.8760064</v>
      </c>
      <c r="CS20" s="18">
        <f t="shared" si="56"/>
        <v>1162.2543744</v>
      </c>
      <c r="CT20" s="33"/>
      <c r="CU20" s="18"/>
      <c r="CV20" s="18">
        <f t="shared" si="57"/>
        <v>53.48811</v>
      </c>
      <c r="CW20" s="18">
        <f t="shared" si="58"/>
        <v>53.48811</v>
      </c>
      <c r="CX20" s="18">
        <f t="shared" si="59"/>
        <v>34.8449379</v>
      </c>
      <c r="CY20" s="18">
        <f t="shared" si="60"/>
        <v>32.769210900000004</v>
      </c>
      <c r="CZ20" s="33"/>
      <c r="DA20" s="18"/>
      <c r="DB20" s="18">
        <f t="shared" si="61"/>
        <v>11439.825929999999</v>
      </c>
      <c r="DC20" s="18">
        <f t="shared" si="62"/>
        <v>11439.825929999999</v>
      </c>
      <c r="DD20" s="18">
        <f t="shared" si="63"/>
        <v>7452.4978377</v>
      </c>
      <c r="DE20" s="18">
        <f t="shared" si="64"/>
        <v>7008.5495367</v>
      </c>
      <c r="DF20" s="33"/>
      <c r="DG20" s="18"/>
      <c r="DH20" s="18">
        <f t="shared" si="65"/>
        <v>87.71217</v>
      </c>
      <c r="DI20" s="18">
        <f t="shared" si="66"/>
        <v>87.71217</v>
      </c>
      <c r="DJ20" s="18">
        <f t="shared" si="67"/>
        <v>57.1402713</v>
      </c>
      <c r="DK20" s="18">
        <f t="shared" si="68"/>
        <v>53.7364023</v>
      </c>
      <c r="DL20" s="33"/>
      <c r="DM20" s="18"/>
      <c r="DN20" s="18">
        <f t="shared" si="69"/>
        <v>737.57593</v>
      </c>
      <c r="DO20" s="18">
        <f t="shared" si="70"/>
        <v>737.57593</v>
      </c>
      <c r="DP20" s="18">
        <f t="shared" si="71"/>
        <v>480.4953377</v>
      </c>
      <c r="DQ20" s="18">
        <f t="shared" si="72"/>
        <v>451.8720367</v>
      </c>
      <c r="DR20" s="33"/>
      <c r="DS20" s="18"/>
      <c r="DT20" s="18">
        <f t="shared" si="73"/>
        <v>114.6587</v>
      </c>
      <c r="DU20" s="18">
        <f t="shared" si="74"/>
        <v>114.6587</v>
      </c>
      <c r="DV20" s="18">
        <f t="shared" si="75"/>
        <v>74.694643</v>
      </c>
      <c r="DW20" s="18">
        <f t="shared" si="76"/>
        <v>70.245053</v>
      </c>
      <c r="DX20" s="33"/>
      <c r="DY20" s="18"/>
      <c r="DZ20" s="18"/>
      <c r="EA20" s="18"/>
      <c r="EB20" s="18"/>
      <c r="EC20" s="18"/>
      <c r="ED20" s="33"/>
    </row>
    <row r="21" spans="1:134" s="35" customFormat="1" ht="12">
      <c r="A21" s="34">
        <v>43556</v>
      </c>
      <c r="C21" s="25">
        <v>5785000</v>
      </c>
      <c r="D21" s="25">
        <v>115700</v>
      </c>
      <c r="E21" s="19">
        <f t="shared" si="0"/>
        <v>5900700</v>
      </c>
      <c r="F21" s="19">
        <v>75373</v>
      </c>
      <c r="G21" s="19">
        <v>70883</v>
      </c>
      <c r="H21" s="33"/>
      <c r="I21" s="25">
        <f>'02A-12A Academic'!C21+'02A-12A Academic'!I21+'02A-12A Academic'!O21+'02A-12A Academic'!U21+'02A-12A Academic'!AA21+'02A-12A Academic'!AG21+'02A-12A Academic'!AM21+'02A-12A Academic'!AS21+'02A-12A Academic'!AY21+'02A-12A Academic'!BE21+'02A-12A Academic'!BK21+'02A-12A Academic'!BQ21+'02A-12A Academic'!BW21+'02A-12A Academic'!CC21+'02A-12A Academic'!CI21+'02A-12A Academic'!CO21+'02A-12A Academic'!CU21+'02A-12A Academic'!DA21+'02A-12A Academic'!DG21+'02A-12A Academic'!DM21+'02A-12A Academic'!DS21+'02A-12A Academic'!DY21+'02A-12A Academic'!EE21+'02A-12A Academic'!EK21</f>
        <v>1576912.3240000003</v>
      </c>
      <c r="J21" s="25">
        <f>'02A-12A Academic'!D21+'02A-12A Academic'!J21+'02A-12A Academic'!P21+'02A-12A Academic'!V21+'02A-12A Academic'!AB21+'02A-12A Academic'!AH21+'02A-12A Academic'!AN21+'02A-12A Academic'!AT21+'02A-12A Academic'!AZ21+'02A-12A Academic'!BF21+'02A-12A Academic'!BL21+'02A-12A Academic'!BR21+'02A-12A Academic'!BX21+'02A-12A Academic'!CD21+'02A-12A Academic'!CJ21+'02A-12A Academic'!CP21+'02A-12A Academic'!CV21+'02A-12A Academic'!DB21+'02A-12A Academic'!DH21+'02A-12A Academic'!DN21+'02A-12A Academic'!DT21+'02A-12A Academic'!DZ21+'02A-12A Academic'!EF21+'02A-12A Academic'!EL21</f>
        <v>31538.246480000005</v>
      </c>
      <c r="K21" s="19">
        <f t="shared" si="1"/>
        <v>1608450.5704800002</v>
      </c>
      <c r="L21" s="25">
        <f>'02A-12A Academic'!F21+'02A-12A Academic'!L21+'02A-12A Academic'!R21+'02A-12A Academic'!X21+'02A-12A Academic'!AD21+'02A-12A Academic'!AJ21+'02A-12A Academic'!AP21+'02A-12A Academic'!AV21+'02A-12A Academic'!BB21+'02A-12A Academic'!BH21+'02A-12A Academic'!BN21+'02A-12A Academic'!BT21+'02A-12A Academic'!BZ21+'02A-12A Academic'!CF21+'02A-12A Academic'!CL21+'02A-12A Academic'!CR21+'02A-12A Academic'!CX21+'02A-12A Academic'!DD21+'02A-12A Academic'!DJ21+'02A-12A Academic'!DP21+'02A-12A Academic'!DV21+'02A-12A Academic'!EB21+'02A-12A Academic'!EH21+'02A-12A Academic'!EN21</f>
        <v>20545.654727200006</v>
      </c>
      <c r="M21" s="25">
        <f>'02A-12A Academic'!G21+'02A-12A Academic'!M21+'02A-12A Academic'!S21+'02A-12A Academic'!Y21+'02A-12A Academic'!AE21+'02A-12A Academic'!AK21+'02A-12A Academic'!AQ21+'02A-12A Academic'!AW21+'02A-12A Academic'!BC21+'02A-12A Academic'!BI21+'02A-12A Academic'!BO21+'02A-12A Academic'!BU21+'02A-12A Academic'!CA21+'02A-12A Academic'!CG21+'02A-12A Academic'!CM21+'02A-12A Academic'!CS21+'02A-12A Academic'!CY21+'02A-12A Academic'!DE21+'02A-12A Academic'!DK21+'02A-12A Academic'!DQ21+'02A-12A Academic'!DW21+'02A-12A Academic'!EC21+'02A-12A Academic'!EI21+'02A-12A Academic'!EO21</f>
        <v>19321.741791200002</v>
      </c>
      <c r="O21" s="18">
        <f t="shared" si="2"/>
        <v>4208088.832999999</v>
      </c>
      <c r="P21" s="18">
        <f t="shared" si="2"/>
        <v>84161.77666</v>
      </c>
      <c r="Q21" s="18">
        <f t="shared" si="3"/>
        <v>4292250.609659999</v>
      </c>
      <c r="R21" s="18">
        <f t="shared" si="4"/>
        <v>54827.360347400005</v>
      </c>
      <c r="S21" s="18">
        <f t="shared" si="4"/>
        <v>51561.27238539999</v>
      </c>
      <c r="U21" s="18">
        <f t="shared" si="5"/>
        <v>1199.8090000000002</v>
      </c>
      <c r="V21" s="18">
        <f t="shared" si="5"/>
        <v>23.996180000000003</v>
      </c>
      <c r="W21" s="18">
        <f t="shared" si="6"/>
        <v>1223.8051800000003</v>
      </c>
      <c r="X21" s="18">
        <f t="shared" si="7"/>
        <v>15.6323602</v>
      </c>
      <c r="Y21" s="18">
        <f t="shared" si="8"/>
        <v>14.7011342</v>
      </c>
      <c r="Z21" s="33"/>
      <c r="AA21" s="18">
        <f t="shared" si="9"/>
        <v>635083.6634999999</v>
      </c>
      <c r="AB21" s="18">
        <f t="shared" si="9"/>
        <v>12701.673269999998</v>
      </c>
      <c r="AC21" s="18">
        <f t="shared" si="10"/>
        <v>647785.3367699999</v>
      </c>
      <c r="AD21" s="18">
        <f t="shared" si="11"/>
        <v>8274.5308503</v>
      </c>
      <c r="AE21" s="18">
        <f t="shared" si="12"/>
        <v>7781.6137113</v>
      </c>
      <c r="AF21" s="33"/>
      <c r="AG21" s="18">
        <f t="shared" si="13"/>
        <v>447226.78</v>
      </c>
      <c r="AH21" s="18">
        <f t="shared" si="13"/>
        <v>8944.535600000001</v>
      </c>
      <c r="AI21" s="18">
        <f t="shared" si="14"/>
        <v>456171.31560000003</v>
      </c>
      <c r="AJ21" s="18">
        <f t="shared" si="15"/>
        <v>5826.935884</v>
      </c>
      <c r="AK21" s="18">
        <f t="shared" si="16"/>
        <v>5479.822964</v>
      </c>
      <c r="AL21" s="33"/>
      <c r="AM21" s="18">
        <f t="shared" si="17"/>
        <v>20679.061</v>
      </c>
      <c r="AN21" s="18">
        <f t="shared" si="17"/>
        <v>413.58122000000003</v>
      </c>
      <c r="AO21" s="18">
        <f t="shared" si="18"/>
        <v>21092.64222</v>
      </c>
      <c r="AP21" s="18">
        <f t="shared" si="19"/>
        <v>269.4283258</v>
      </c>
      <c r="AQ21" s="18">
        <f t="shared" si="20"/>
        <v>253.3783718</v>
      </c>
      <c r="AR21" s="33"/>
      <c r="AS21" s="18">
        <f t="shared" si="21"/>
        <v>1511.0420000000001</v>
      </c>
      <c r="AT21" s="18">
        <f t="shared" si="21"/>
        <v>30.220840000000003</v>
      </c>
      <c r="AU21" s="18">
        <f t="shared" si="22"/>
        <v>1541.26284</v>
      </c>
      <c r="AV21" s="18">
        <f t="shared" si="23"/>
        <v>19.6874276</v>
      </c>
      <c r="AW21" s="18">
        <f t="shared" si="24"/>
        <v>18.5146396</v>
      </c>
      <c r="AX21" s="33"/>
      <c r="AY21" s="18">
        <f t="shared" si="25"/>
        <v>554379.4425</v>
      </c>
      <c r="AZ21" s="18">
        <f t="shared" si="25"/>
        <v>11087.58885</v>
      </c>
      <c r="BA21" s="18">
        <f t="shared" si="26"/>
        <v>565467.0313500001</v>
      </c>
      <c r="BB21" s="18">
        <f t="shared" si="27"/>
        <v>7223.0322765</v>
      </c>
      <c r="BC21" s="18">
        <f t="shared" si="28"/>
        <v>6792.7533315</v>
      </c>
      <c r="BD21" s="33"/>
      <c r="BE21" s="18">
        <f t="shared" si="29"/>
        <v>18467.4555</v>
      </c>
      <c r="BF21" s="18">
        <f t="shared" si="29"/>
        <v>369.34911</v>
      </c>
      <c r="BG21" s="18">
        <f t="shared" si="30"/>
        <v>18836.80461</v>
      </c>
      <c r="BH21" s="18">
        <f t="shared" si="31"/>
        <v>240.6132279</v>
      </c>
      <c r="BI21" s="18">
        <f t="shared" si="32"/>
        <v>226.2798009</v>
      </c>
      <c r="BJ21" s="33"/>
      <c r="BK21" s="18">
        <f t="shared" si="33"/>
        <v>2249.7865</v>
      </c>
      <c r="BL21" s="18">
        <f t="shared" si="33"/>
        <v>44.99573</v>
      </c>
      <c r="BM21" s="18">
        <f t="shared" si="34"/>
        <v>2294.7822300000003</v>
      </c>
      <c r="BN21" s="18">
        <f t="shared" si="35"/>
        <v>29.3125597</v>
      </c>
      <c r="BO21" s="18">
        <f t="shared" si="36"/>
        <v>27.5663987</v>
      </c>
      <c r="BP21" s="33"/>
      <c r="BQ21" s="18">
        <f t="shared" si="37"/>
        <v>467051.9749999999</v>
      </c>
      <c r="BR21" s="18">
        <f t="shared" si="37"/>
        <v>9341.039499999999</v>
      </c>
      <c r="BS21" s="18">
        <f t="shared" si="38"/>
        <v>476393.01449999993</v>
      </c>
      <c r="BT21" s="18">
        <f t="shared" si="39"/>
        <v>6085.239155</v>
      </c>
      <c r="BU21" s="18">
        <f t="shared" si="40"/>
        <v>5722.739005</v>
      </c>
      <c r="BV21" s="33"/>
      <c r="BW21" s="18">
        <f t="shared" si="41"/>
        <v>381075.8835</v>
      </c>
      <c r="BX21" s="18">
        <f t="shared" si="41"/>
        <v>7621.517670000001</v>
      </c>
      <c r="BY21" s="18">
        <f t="shared" si="42"/>
        <v>388697.40116999997</v>
      </c>
      <c r="BZ21" s="18">
        <f t="shared" si="43"/>
        <v>4965.0531663</v>
      </c>
      <c r="CA21" s="18">
        <f t="shared" si="44"/>
        <v>4669.2829473</v>
      </c>
      <c r="CB21" s="33"/>
      <c r="CC21" s="18">
        <f t="shared" si="45"/>
        <v>867909.0875</v>
      </c>
      <c r="CD21" s="18">
        <f t="shared" si="45"/>
        <v>17358.18175</v>
      </c>
      <c r="CE21" s="18">
        <f t="shared" si="46"/>
        <v>885267.26925</v>
      </c>
      <c r="CF21" s="18">
        <f t="shared" si="47"/>
        <v>11308.0227575</v>
      </c>
      <c r="CG21" s="18">
        <f t="shared" si="48"/>
        <v>10634.3992825</v>
      </c>
      <c r="CH21" s="18"/>
      <c r="CI21" s="18">
        <f t="shared" si="49"/>
        <v>94736.31700000001</v>
      </c>
      <c r="CJ21" s="18">
        <f t="shared" si="49"/>
        <v>1894.7263400000002</v>
      </c>
      <c r="CK21" s="18">
        <f t="shared" si="50"/>
        <v>96631.04334</v>
      </c>
      <c r="CL21" s="18">
        <f t="shared" si="51"/>
        <v>1234.3233226</v>
      </c>
      <c r="CM21" s="18">
        <f t="shared" si="52"/>
        <v>1160.7941846</v>
      </c>
      <c r="CN21" s="33"/>
      <c r="CO21" s="18">
        <f t="shared" si="53"/>
        <v>94855.48800000001</v>
      </c>
      <c r="CP21" s="18">
        <f t="shared" si="53"/>
        <v>1897.10976</v>
      </c>
      <c r="CQ21" s="18">
        <f t="shared" si="54"/>
        <v>96752.59776000002</v>
      </c>
      <c r="CR21" s="18">
        <f t="shared" si="55"/>
        <v>1235.8760064</v>
      </c>
      <c r="CS21" s="18">
        <f t="shared" si="56"/>
        <v>1162.2543744</v>
      </c>
      <c r="CT21" s="33"/>
      <c r="CU21" s="18">
        <f t="shared" si="57"/>
        <v>2674.4055</v>
      </c>
      <c r="CV21" s="18">
        <f t="shared" si="57"/>
        <v>53.48811</v>
      </c>
      <c r="CW21" s="18">
        <f t="shared" si="58"/>
        <v>2727.8936099999996</v>
      </c>
      <c r="CX21" s="18">
        <f t="shared" si="59"/>
        <v>34.8449379</v>
      </c>
      <c r="CY21" s="18">
        <f t="shared" si="60"/>
        <v>32.769210900000004</v>
      </c>
      <c r="CZ21" s="33"/>
      <c r="DA21" s="18">
        <f t="shared" si="61"/>
        <v>571991.2964999999</v>
      </c>
      <c r="DB21" s="18">
        <f t="shared" si="61"/>
        <v>11439.825929999999</v>
      </c>
      <c r="DC21" s="18">
        <f t="shared" si="62"/>
        <v>583431.12243</v>
      </c>
      <c r="DD21" s="18">
        <f t="shared" si="63"/>
        <v>7452.4978377</v>
      </c>
      <c r="DE21" s="18">
        <f t="shared" si="64"/>
        <v>7008.5495367</v>
      </c>
      <c r="DF21" s="33"/>
      <c r="DG21" s="18">
        <f t="shared" si="65"/>
        <v>4385.6085</v>
      </c>
      <c r="DH21" s="18">
        <f t="shared" si="65"/>
        <v>87.71217</v>
      </c>
      <c r="DI21" s="18">
        <f t="shared" si="66"/>
        <v>4473.32067</v>
      </c>
      <c r="DJ21" s="18">
        <f t="shared" si="67"/>
        <v>57.1402713</v>
      </c>
      <c r="DK21" s="18">
        <f t="shared" si="68"/>
        <v>53.7364023</v>
      </c>
      <c r="DL21" s="33"/>
      <c r="DM21" s="18">
        <f t="shared" si="69"/>
        <v>36878.7965</v>
      </c>
      <c r="DN21" s="18">
        <f t="shared" si="69"/>
        <v>737.57593</v>
      </c>
      <c r="DO21" s="18">
        <f t="shared" si="70"/>
        <v>37616.372429999996</v>
      </c>
      <c r="DP21" s="18">
        <f t="shared" si="71"/>
        <v>480.4953377</v>
      </c>
      <c r="DQ21" s="18">
        <f t="shared" si="72"/>
        <v>451.8720367</v>
      </c>
      <c r="DR21" s="33"/>
      <c r="DS21" s="18">
        <f t="shared" si="73"/>
        <v>5732.935</v>
      </c>
      <c r="DT21" s="18">
        <f t="shared" si="73"/>
        <v>114.6587</v>
      </c>
      <c r="DU21" s="18">
        <f t="shared" si="74"/>
        <v>5847.5937</v>
      </c>
      <c r="DV21" s="18">
        <f t="shared" si="75"/>
        <v>74.694643</v>
      </c>
      <c r="DW21" s="18">
        <f t="shared" si="76"/>
        <v>70.245053</v>
      </c>
      <c r="DX21" s="33"/>
      <c r="DY21" s="18"/>
      <c r="DZ21" s="18"/>
      <c r="EA21" s="18"/>
      <c r="EB21" s="18"/>
      <c r="EC21" s="18"/>
      <c r="ED21" s="33"/>
    </row>
    <row r="22" spans="1:134" s="35" customFormat="1" ht="12" hidden="1">
      <c r="A22" s="34">
        <v>43739</v>
      </c>
      <c r="C22" s="25"/>
      <c r="D22" s="25"/>
      <c r="E22" s="19">
        <f t="shared" si="0"/>
        <v>0</v>
      </c>
      <c r="F22" s="19"/>
      <c r="G22" s="19"/>
      <c r="H22" s="33"/>
      <c r="I22" s="25">
        <v>0</v>
      </c>
      <c r="J22" s="25">
        <v>0</v>
      </c>
      <c r="K22" s="19">
        <f>I22+J22</f>
        <v>0</v>
      </c>
      <c r="L22" s="19"/>
      <c r="M22" s="19"/>
      <c r="O22" s="18"/>
      <c r="P22" s="18">
        <f t="shared" si="2"/>
        <v>0</v>
      </c>
      <c r="Q22" s="18">
        <f t="shared" si="3"/>
        <v>0</v>
      </c>
      <c r="R22" s="18"/>
      <c r="S22" s="18"/>
      <c r="U22" s="18"/>
      <c r="V22" s="18">
        <f t="shared" si="5"/>
        <v>0</v>
      </c>
      <c r="W22" s="18">
        <f t="shared" si="6"/>
        <v>0</v>
      </c>
      <c r="X22" s="18"/>
      <c r="Y22" s="18"/>
      <c r="Z22" s="33"/>
      <c r="AA22" s="18"/>
      <c r="AB22" s="18">
        <f t="shared" si="9"/>
        <v>0</v>
      </c>
      <c r="AC22" s="18">
        <f t="shared" si="10"/>
        <v>0</v>
      </c>
      <c r="AD22" s="18"/>
      <c r="AE22" s="18"/>
      <c r="AF22" s="33"/>
      <c r="AG22" s="18"/>
      <c r="AH22" s="18">
        <f t="shared" si="13"/>
        <v>0</v>
      </c>
      <c r="AI22" s="18">
        <f t="shared" si="14"/>
        <v>0</v>
      </c>
      <c r="AJ22" s="18"/>
      <c r="AK22" s="18"/>
      <c r="AL22" s="33"/>
      <c r="AM22" s="18"/>
      <c r="AN22" s="18">
        <f t="shared" si="17"/>
        <v>0</v>
      </c>
      <c r="AO22" s="18">
        <f t="shared" si="18"/>
        <v>0</v>
      </c>
      <c r="AP22" s="18"/>
      <c r="AQ22" s="18"/>
      <c r="AR22" s="33"/>
      <c r="AS22" s="18"/>
      <c r="AT22" s="18">
        <f t="shared" si="21"/>
        <v>0</v>
      </c>
      <c r="AU22" s="18">
        <f t="shared" si="22"/>
        <v>0</v>
      </c>
      <c r="AV22" s="18"/>
      <c r="AW22" s="18"/>
      <c r="AX22" s="33"/>
      <c r="AY22" s="18"/>
      <c r="AZ22" s="18">
        <f t="shared" si="25"/>
        <v>0</v>
      </c>
      <c r="BA22" s="18">
        <f t="shared" si="26"/>
        <v>0</v>
      </c>
      <c r="BB22" s="18"/>
      <c r="BC22" s="18"/>
      <c r="BD22" s="33"/>
      <c r="BE22" s="18"/>
      <c r="BF22" s="18">
        <f t="shared" si="29"/>
        <v>0</v>
      </c>
      <c r="BG22" s="18">
        <f t="shared" si="30"/>
        <v>0</v>
      </c>
      <c r="BH22" s="18"/>
      <c r="BI22" s="18"/>
      <c r="BJ22" s="33"/>
      <c r="BK22" s="18"/>
      <c r="BL22" s="18">
        <f t="shared" si="33"/>
        <v>0</v>
      </c>
      <c r="BM22" s="18">
        <f t="shared" si="34"/>
        <v>0</v>
      </c>
      <c r="BN22" s="18"/>
      <c r="BO22" s="18"/>
      <c r="BP22" s="33"/>
      <c r="BQ22" s="18"/>
      <c r="BR22" s="18">
        <f t="shared" si="37"/>
        <v>0</v>
      </c>
      <c r="BS22" s="18">
        <f t="shared" si="38"/>
        <v>0</v>
      </c>
      <c r="BT22" s="18"/>
      <c r="BU22" s="18"/>
      <c r="BV22" s="33"/>
      <c r="BW22" s="18"/>
      <c r="BX22" s="18">
        <f t="shared" si="41"/>
        <v>0</v>
      </c>
      <c r="BY22" s="18">
        <f t="shared" si="42"/>
        <v>0</v>
      </c>
      <c r="BZ22" s="18"/>
      <c r="CA22" s="18"/>
      <c r="CB22" s="33"/>
      <c r="CC22" s="18"/>
      <c r="CD22" s="18">
        <f t="shared" si="45"/>
        <v>0</v>
      </c>
      <c r="CE22" s="18">
        <f t="shared" si="46"/>
        <v>0</v>
      </c>
      <c r="CF22" s="18"/>
      <c r="CG22" s="18"/>
      <c r="CH22" s="18"/>
      <c r="CI22" s="18"/>
      <c r="CJ22" s="18">
        <f t="shared" si="49"/>
        <v>0</v>
      </c>
      <c r="CK22" s="18">
        <f t="shared" si="50"/>
        <v>0</v>
      </c>
      <c r="CL22" s="18"/>
      <c r="CM22" s="18"/>
      <c r="CN22" s="33"/>
      <c r="CO22" s="18"/>
      <c r="CP22" s="18">
        <f t="shared" si="53"/>
        <v>0</v>
      </c>
      <c r="CQ22" s="18">
        <f t="shared" si="54"/>
        <v>0</v>
      </c>
      <c r="CR22" s="18"/>
      <c r="CS22" s="18"/>
      <c r="CT22" s="33"/>
      <c r="CU22" s="18"/>
      <c r="CV22" s="18">
        <f t="shared" si="57"/>
        <v>0</v>
      </c>
      <c r="CW22" s="18">
        <f t="shared" si="58"/>
        <v>0</v>
      </c>
      <c r="CX22" s="18"/>
      <c r="CY22" s="18"/>
      <c r="CZ22" s="33"/>
      <c r="DA22" s="18"/>
      <c r="DB22" s="18">
        <f t="shared" si="61"/>
        <v>0</v>
      </c>
      <c r="DC22" s="18">
        <f t="shared" si="62"/>
        <v>0</v>
      </c>
      <c r="DD22" s="18"/>
      <c r="DE22" s="18"/>
      <c r="DF22" s="33"/>
      <c r="DG22" s="18"/>
      <c r="DH22" s="18">
        <f t="shared" si="65"/>
        <v>0</v>
      </c>
      <c r="DI22" s="18">
        <f t="shared" si="66"/>
        <v>0</v>
      </c>
      <c r="DJ22" s="18"/>
      <c r="DK22" s="18"/>
      <c r="DL22" s="33"/>
      <c r="DM22" s="18"/>
      <c r="DN22" s="18">
        <f t="shared" si="69"/>
        <v>0</v>
      </c>
      <c r="DO22" s="18">
        <f t="shared" si="70"/>
        <v>0</v>
      </c>
      <c r="DP22" s="18"/>
      <c r="DQ22" s="18"/>
      <c r="DR22" s="33"/>
      <c r="DS22" s="18"/>
      <c r="DT22" s="18">
        <f t="shared" si="73"/>
        <v>0</v>
      </c>
      <c r="DU22" s="18">
        <f t="shared" si="74"/>
        <v>0</v>
      </c>
      <c r="DV22" s="18"/>
      <c r="DW22" s="18"/>
      <c r="DX22" s="33"/>
      <c r="DY22" s="18"/>
      <c r="DZ22" s="18"/>
      <c r="EA22" s="18"/>
      <c r="EB22" s="18"/>
      <c r="EC22" s="18"/>
      <c r="ED22" s="33"/>
    </row>
    <row r="23" spans="1:134" s="35" customFormat="1" ht="12" hidden="1">
      <c r="A23" s="34">
        <v>43922</v>
      </c>
      <c r="C23" s="25"/>
      <c r="D23" s="25"/>
      <c r="E23" s="19">
        <f t="shared" si="0"/>
        <v>0</v>
      </c>
      <c r="F23" s="19"/>
      <c r="G23" s="19"/>
      <c r="H23" s="33"/>
      <c r="I23" s="25">
        <v>0</v>
      </c>
      <c r="J23" s="25">
        <v>0</v>
      </c>
      <c r="K23" s="19">
        <f>I23+J23</f>
        <v>0</v>
      </c>
      <c r="L23" s="19"/>
      <c r="M23" s="19"/>
      <c r="O23" s="18">
        <f t="shared" si="2"/>
        <v>0</v>
      </c>
      <c r="P23" s="18">
        <f t="shared" si="2"/>
        <v>0</v>
      </c>
      <c r="Q23" s="18">
        <f t="shared" si="3"/>
        <v>0</v>
      </c>
      <c r="R23" s="18"/>
      <c r="S23" s="18"/>
      <c r="U23" s="18">
        <f t="shared" si="5"/>
        <v>0</v>
      </c>
      <c r="V23" s="18">
        <f t="shared" si="5"/>
        <v>0</v>
      </c>
      <c r="W23" s="18">
        <f t="shared" si="6"/>
        <v>0</v>
      </c>
      <c r="X23" s="18"/>
      <c r="Y23" s="18"/>
      <c r="Z23" s="33"/>
      <c r="AA23" s="18">
        <f t="shared" si="9"/>
        <v>0</v>
      </c>
      <c r="AB23" s="18">
        <f t="shared" si="9"/>
        <v>0</v>
      </c>
      <c r="AC23" s="18">
        <f t="shared" si="10"/>
        <v>0</v>
      </c>
      <c r="AD23" s="18"/>
      <c r="AE23" s="18"/>
      <c r="AF23" s="33"/>
      <c r="AG23" s="18">
        <f t="shared" si="13"/>
        <v>0</v>
      </c>
      <c r="AH23" s="18">
        <f t="shared" si="13"/>
        <v>0</v>
      </c>
      <c r="AI23" s="18">
        <f t="shared" si="14"/>
        <v>0</v>
      </c>
      <c r="AJ23" s="18"/>
      <c r="AK23" s="18"/>
      <c r="AL23" s="33"/>
      <c r="AM23" s="18">
        <f t="shared" si="17"/>
        <v>0</v>
      </c>
      <c r="AN23" s="18">
        <f t="shared" si="17"/>
        <v>0</v>
      </c>
      <c r="AO23" s="18">
        <f t="shared" si="18"/>
        <v>0</v>
      </c>
      <c r="AP23" s="18"/>
      <c r="AQ23" s="18"/>
      <c r="AR23" s="33"/>
      <c r="AS23" s="18">
        <f t="shared" si="21"/>
        <v>0</v>
      </c>
      <c r="AT23" s="18">
        <f t="shared" si="21"/>
        <v>0</v>
      </c>
      <c r="AU23" s="18">
        <f t="shared" si="22"/>
        <v>0</v>
      </c>
      <c r="AV23" s="18"/>
      <c r="AW23" s="18"/>
      <c r="AX23" s="33"/>
      <c r="AY23" s="18">
        <f t="shared" si="25"/>
        <v>0</v>
      </c>
      <c r="AZ23" s="18">
        <f t="shared" si="25"/>
        <v>0</v>
      </c>
      <c r="BA23" s="18">
        <f t="shared" si="26"/>
        <v>0</v>
      </c>
      <c r="BB23" s="18"/>
      <c r="BC23" s="18"/>
      <c r="BD23" s="33"/>
      <c r="BE23" s="18">
        <f t="shared" si="29"/>
        <v>0</v>
      </c>
      <c r="BF23" s="18">
        <f t="shared" si="29"/>
        <v>0</v>
      </c>
      <c r="BG23" s="18">
        <f t="shared" si="30"/>
        <v>0</v>
      </c>
      <c r="BH23" s="18"/>
      <c r="BI23" s="18"/>
      <c r="BJ23" s="33"/>
      <c r="BK23" s="18">
        <f t="shared" si="33"/>
        <v>0</v>
      </c>
      <c r="BL23" s="18">
        <f t="shared" si="33"/>
        <v>0</v>
      </c>
      <c r="BM23" s="18">
        <f t="shared" si="34"/>
        <v>0</v>
      </c>
      <c r="BN23" s="18"/>
      <c r="BO23" s="18"/>
      <c r="BP23" s="33"/>
      <c r="BQ23" s="18">
        <f t="shared" si="37"/>
        <v>0</v>
      </c>
      <c r="BR23" s="18">
        <f t="shared" si="37"/>
        <v>0</v>
      </c>
      <c r="BS23" s="18">
        <f t="shared" si="38"/>
        <v>0</v>
      </c>
      <c r="BT23" s="18"/>
      <c r="BU23" s="18"/>
      <c r="BV23" s="33"/>
      <c r="BW23" s="18">
        <f t="shared" si="41"/>
        <v>0</v>
      </c>
      <c r="BX23" s="18">
        <f t="shared" si="41"/>
        <v>0</v>
      </c>
      <c r="BY23" s="18">
        <f t="shared" si="42"/>
        <v>0</v>
      </c>
      <c r="BZ23" s="18"/>
      <c r="CA23" s="18"/>
      <c r="CB23" s="33"/>
      <c r="CC23" s="18">
        <f t="shared" si="45"/>
        <v>0</v>
      </c>
      <c r="CD23" s="18">
        <f t="shared" si="45"/>
        <v>0</v>
      </c>
      <c r="CE23" s="18">
        <f t="shared" si="46"/>
        <v>0</v>
      </c>
      <c r="CF23" s="18"/>
      <c r="CG23" s="18"/>
      <c r="CH23" s="18"/>
      <c r="CI23" s="18">
        <f t="shared" si="49"/>
        <v>0</v>
      </c>
      <c r="CJ23" s="18">
        <f t="shared" si="49"/>
        <v>0</v>
      </c>
      <c r="CK23" s="18">
        <f t="shared" si="50"/>
        <v>0</v>
      </c>
      <c r="CL23" s="18"/>
      <c r="CM23" s="18"/>
      <c r="CN23" s="33"/>
      <c r="CO23" s="18">
        <f t="shared" si="53"/>
        <v>0</v>
      </c>
      <c r="CP23" s="18">
        <f t="shared" si="53"/>
        <v>0</v>
      </c>
      <c r="CQ23" s="18">
        <f t="shared" si="54"/>
        <v>0</v>
      </c>
      <c r="CR23" s="18"/>
      <c r="CS23" s="18"/>
      <c r="CT23" s="33"/>
      <c r="CU23" s="18">
        <f t="shared" si="57"/>
        <v>0</v>
      </c>
      <c r="CV23" s="18">
        <f t="shared" si="57"/>
        <v>0</v>
      </c>
      <c r="CW23" s="18">
        <f t="shared" si="58"/>
        <v>0</v>
      </c>
      <c r="CX23" s="18"/>
      <c r="CY23" s="18"/>
      <c r="CZ23" s="33"/>
      <c r="DA23" s="18">
        <f t="shared" si="61"/>
        <v>0</v>
      </c>
      <c r="DB23" s="18">
        <f t="shared" si="61"/>
        <v>0</v>
      </c>
      <c r="DC23" s="18">
        <f t="shared" si="62"/>
        <v>0</v>
      </c>
      <c r="DD23" s="18"/>
      <c r="DE23" s="18"/>
      <c r="DF23" s="33"/>
      <c r="DG23" s="18">
        <f t="shared" si="65"/>
        <v>0</v>
      </c>
      <c r="DH23" s="18">
        <f t="shared" si="65"/>
        <v>0</v>
      </c>
      <c r="DI23" s="18">
        <f t="shared" si="66"/>
        <v>0</v>
      </c>
      <c r="DJ23" s="18"/>
      <c r="DK23" s="18"/>
      <c r="DL23" s="33"/>
      <c r="DM23" s="18">
        <f t="shared" si="69"/>
        <v>0</v>
      </c>
      <c r="DN23" s="18">
        <f t="shared" si="69"/>
        <v>0</v>
      </c>
      <c r="DO23" s="18">
        <f t="shared" si="70"/>
        <v>0</v>
      </c>
      <c r="DP23" s="18"/>
      <c r="DQ23" s="18"/>
      <c r="DR23" s="33"/>
      <c r="DS23" s="18">
        <f t="shared" si="73"/>
        <v>0</v>
      </c>
      <c r="DT23" s="18">
        <f t="shared" si="73"/>
        <v>0</v>
      </c>
      <c r="DU23" s="18">
        <f t="shared" si="74"/>
        <v>0</v>
      </c>
      <c r="DV23" s="18"/>
      <c r="DW23" s="18"/>
      <c r="DX23" s="33"/>
      <c r="DY23" s="18"/>
      <c r="DZ23" s="18"/>
      <c r="EA23" s="18"/>
      <c r="EB23" s="18"/>
      <c r="EC23" s="18"/>
      <c r="ED23" s="33"/>
    </row>
    <row r="24" spans="1:134" s="35" customFormat="1" ht="12" hidden="1">
      <c r="A24" s="34">
        <v>44105</v>
      </c>
      <c r="C24" s="25"/>
      <c r="D24" s="25"/>
      <c r="E24" s="19">
        <f t="shared" si="0"/>
        <v>0</v>
      </c>
      <c r="F24" s="19"/>
      <c r="G24" s="19"/>
      <c r="H24" s="33"/>
      <c r="I24" s="25">
        <v>0</v>
      </c>
      <c r="J24" s="25">
        <v>0</v>
      </c>
      <c r="K24" s="19">
        <f>I24+J24</f>
        <v>0</v>
      </c>
      <c r="L24" s="19"/>
      <c r="M24" s="19"/>
      <c r="O24" s="18"/>
      <c r="P24" s="18">
        <f t="shared" si="2"/>
        <v>0</v>
      </c>
      <c r="Q24" s="18">
        <f t="shared" si="3"/>
        <v>0</v>
      </c>
      <c r="R24" s="18"/>
      <c r="S24" s="18"/>
      <c r="U24" s="18"/>
      <c r="V24" s="18">
        <f>D24*0.02074/100</f>
        <v>0</v>
      </c>
      <c r="W24" s="18">
        <f t="shared" si="6"/>
        <v>0</v>
      </c>
      <c r="X24" s="18"/>
      <c r="Y24" s="18"/>
      <c r="Z24" s="33"/>
      <c r="AA24" s="18"/>
      <c r="AB24" s="18">
        <f>D24*10.97811/100</f>
        <v>0</v>
      </c>
      <c r="AC24" s="18">
        <f>AA24+AB24</f>
        <v>0</v>
      </c>
      <c r="AD24" s="18"/>
      <c r="AE24" s="18"/>
      <c r="AF24" s="33"/>
      <c r="AG24" s="18"/>
      <c r="AH24" s="18">
        <f t="shared" si="13"/>
        <v>0</v>
      </c>
      <c r="AI24" s="18">
        <f t="shared" si="14"/>
        <v>0</v>
      </c>
      <c r="AJ24" s="18"/>
      <c r="AK24" s="18"/>
      <c r="AL24" s="33"/>
      <c r="AM24" s="18"/>
      <c r="AN24" s="18">
        <f t="shared" si="17"/>
        <v>0</v>
      </c>
      <c r="AO24" s="18">
        <f t="shared" si="18"/>
        <v>0</v>
      </c>
      <c r="AP24" s="18"/>
      <c r="AQ24" s="18"/>
      <c r="AR24" s="33"/>
      <c r="AS24" s="18"/>
      <c r="AT24" s="18">
        <f t="shared" si="21"/>
        <v>0</v>
      </c>
      <c r="AU24" s="18">
        <f t="shared" si="22"/>
        <v>0</v>
      </c>
      <c r="AV24" s="18"/>
      <c r="AW24" s="18"/>
      <c r="AX24" s="33"/>
      <c r="AY24" s="18"/>
      <c r="AZ24" s="18">
        <f t="shared" si="25"/>
        <v>0</v>
      </c>
      <c r="BA24" s="18">
        <f t="shared" si="26"/>
        <v>0</v>
      </c>
      <c r="BB24" s="18"/>
      <c r="BC24" s="18"/>
      <c r="BD24" s="33"/>
      <c r="BE24" s="18"/>
      <c r="BF24" s="18">
        <f t="shared" si="29"/>
        <v>0</v>
      </c>
      <c r="BG24" s="18">
        <f t="shared" si="30"/>
        <v>0</v>
      </c>
      <c r="BH24" s="18"/>
      <c r="BI24" s="18"/>
      <c r="BJ24" s="33"/>
      <c r="BK24" s="18"/>
      <c r="BL24" s="18">
        <f t="shared" si="33"/>
        <v>0</v>
      </c>
      <c r="BM24" s="18">
        <f t="shared" si="34"/>
        <v>0</v>
      </c>
      <c r="BN24" s="18"/>
      <c r="BO24" s="18"/>
      <c r="BP24" s="33"/>
      <c r="BQ24" s="18"/>
      <c r="BR24" s="18">
        <f t="shared" si="37"/>
        <v>0</v>
      </c>
      <c r="BS24" s="18">
        <f t="shared" si="38"/>
        <v>0</v>
      </c>
      <c r="BT24" s="18"/>
      <c r="BU24" s="18"/>
      <c r="BV24" s="33"/>
      <c r="BW24" s="18"/>
      <c r="BX24" s="18">
        <f t="shared" si="41"/>
        <v>0</v>
      </c>
      <c r="BY24" s="18">
        <f t="shared" si="42"/>
        <v>0</v>
      </c>
      <c r="BZ24" s="18"/>
      <c r="CA24" s="18"/>
      <c r="CB24" s="33"/>
      <c r="CC24" s="18"/>
      <c r="CD24" s="18">
        <f t="shared" si="45"/>
        <v>0</v>
      </c>
      <c r="CE24" s="18">
        <f t="shared" si="46"/>
        <v>0</v>
      </c>
      <c r="CF24" s="18"/>
      <c r="CG24" s="18"/>
      <c r="CH24" s="18"/>
      <c r="CI24" s="18"/>
      <c r="CJ24" s="18">
        <f t="shared" si="49"/>
        <v>0</v>
      </c>
      <c r="CK24" s="18">
        <f t="shared" si="50"/>
        <v>0</v>
      </c>
      <c r="CL24" s="18"/>
      <c r="CM24" s="18"/>
      <c r="CN24" s="33"/>
      <c r="CO24" s="18"/>
      <c r="CP24" s="18">
        <f t="shared" si="53"/>
        <v>0</v>
      </c>
      <c r="CQ24" s="18">
        <f t="shared" si="54"/>
        <v>0</v>
      </c>
      <c r="CR24" s="18"/>
      <c r="CS24" s="18"/>
      <c r="CT24" s="33"/>
      <c r="CU24" s="18"/>
      <c r="CV24" s="18">
        <f t="shared" si="57"/>
        <v>0</v>
      </c>
      <c r="CW24" s="18">
        <f t="shared" si="58"/>
        <v>0</v>
      </c>
      <c r="CX24" s="18"/>
      <c r="CY24" s="18"/>
      <c r="CZ24" s="33"/>
      <c r="DA24" s="18"/>
      <c r="DB24" s="18">
        <f t="shared" si="61"/>
        <v>0</v>
      </c>
      <c r="DC24" s="18">
        <f t="shared" si="62"/>
        <v>0</v>
      </c>
      <c r="DD24" s="18"/>
      <c r="DE24" s="18"/>
      <c r="DF24" s="33"/>
      <c r="DG24" s="18"/>
      <c r="DH24" s="18">
        <f t="shared" si="65"/>
        <v>0</v>
      </c>
      <c r="DI24" s="18">
        <f t="shared" si="66"/>
        <v>0</v>
      </c>
      <c r="DJ24" s="18"/>
      <c r="DK24" s="18"/>
      <c r="DL24" s="33"/>
      <c r="DM24" s="18"/>
      <c r="DN24" s="18">
        <f t="shared" si="69"/>
        <v>0</v>
      </c>
      <c r="DO24" s="18">
        <f t="shared" si="70"/>
        <v>0</v>
      </c>
      <c r="DP24" s="18"/>
      <c r="DQ24" s="18"/>
      <c r="DR24" s="33"/>
      <c r="DS24" s="18"/>
      <c r="DT24" s="18">
        <f t="shared" si="73"/>
        <v>0</v>
      </c>
      <c r="DU24" s="18">
        <f t="shared" si="74"/>
        <v>0</v>
      </c>
      <c r="DV24" s="18"/>
      <c r="DW24" s="18"/>
      <c r="DX24" s="33"/>
      <c r="DY24" s="18"/>
      <c r="DZ24" s="18"/>
      <c r="EA24" s="18"/>
      <c r="EB24" s="18"/>
      <c r="EC24" s="18"/>
      <c r="ED24" s="33"/>
    </row>
    <row r="25" spans="1:134" ht="12" hidden="1">
      <c r="A25" s="34">
        <v>44287</v>
      </c>
      <c r="C25" s="25"/>
      <c r="D25" s="25"/>
      <c r="E25" s="19">
        <f t="shared" si="0"/>
        <v>0</v>
      </c>
      <c r="I25" s="25">
        <v>0</v>
      </c>
      <c r="J25" s="25">
        <v>0</v>
      </c>
      <c r="K25" s="19">
        <f>I25+J25</f>
        <v>0</v>
      </c>
      <c r="L25" s="19"/>
      <c r="M25" s="19"/>
      <c r="O25" s="18">
        <f t="shared" si="2"/>
        <v>0</v>
      </c>
      <c r="P25" s="18">
        <f t="shared" si="2"/>
        <v>0</v>
      </c>
      <c r="Q25" s="18">
        <f>O25+P25</f>
        <v>0</v>
      </c>
      <c r="R25" s="18"/>
      <c r="S25" s="18"/>
      <c r="U25" s="18">
        <f>C25*0.02074/100</f>
        <v>0</v>
      </c>
      <c r="V25" s="18">
        <f>D25*0.02074/100</f>
        <v>0</v>
      </c>
      <c r="W25" s="18">
        <f>U25+V25</f>
        <v>0</v>
      </c>
      <c r="X25" s="18"/>
      <c r="Y25" s="18"/>
      <c r="Z25" s="18"/>
      <c r="AA25" s="18">
        <f>C25*10.97811/100</f>
        <v>0</v>
      </c>
      <c r="AB25" s="18">
        <f>D25*10.97811/100</f>
        <v>0</v>
      </c>
      <c r="AC25" s="18">
        <f>AA25+AB25</f>
        <v>0</v>
      </c>
      <c r="AD25" s="18"/>
      <c r="AE25" s="18"/>
      <c r="AF25" s="18"/>
      <c r="AG25" s="18">
        <f t="shared" si="13"/>
        <v>0</v>
      </c>
      <c r="AH25" s="18">
        <f t="shared" si="13"/>
        <v>0</v>
      </c>
      <c r="AI25" s="18">
        <f t="shared" si="14"/>
        <v>0</v>
      </c>
      <c r="AJ25" s="18"/>
      <c r="AK25" s="18"/>
      <c r="AL25" s="18"/>
      <c r="AM25" s="18">
        <f t="shared" si="17"/>
        <v>0</v>
      </c>
      <c r="AN25" s="18">
        <f t="shared" si="17"/>
        <v>0</v>
      </c>
      <c r="AO25" s="18">
        <f t="shared" si="18"/>
        <v>0</v>
      </c>
      <c r="AP25" s="18"/>
      <c r="AQ25" s="18"/>
      <c r="AR25" s="18"/>
      <c r="AS25" s="18">
        <f t="shared" si="21"/>
        <v>0</v>
      </c>
      <c r="AT25" s="18">
        <f t="shared" si="21"/>
        <v>0</v>
      </c>
      <c r="AU25" s="18">
        <f t="shared" si="22"/>
        <v>0</v>
      </c>
      <c r="AV25" s="18"/>
      <c r="AW25" s="18"/>
      <c r="AX25" s="18"/>
      <c r="AY25" s="18">
        <f t="shared" si="25"/>
        <v>0</v>
      </c>
      <c r="AZ25" s="18">
        <f t="shared" si="25"/>
        <v>0</v>
      </c>
      <c r="BA25" s="18">
        <f t="shared" si="26"/>
        <v>0</v>
      </c>
      <c r="BB25" s="18"/>
      <c r="BC25" s="18"/>
      <c r="BD25" s="18"/>
      <c r="BE25" s="18">
        <f t="shared" si="29"/>
        <v>0</v>
      </c>
      <c r="BF25" s="18">
        <f t="shared" si="29"/>
        <v>0</v>
      </c>
      <c r="BG25" s="18">
        <f t="shared" si="30"/>
        <v>0</v>
      </c>
      <c r="BH25" s="18"/>
      <c r="BI25" s="18"/>
      <c r="BJ25" s="18"/>
      <c r="BK25" s="18">
        <f t="shared" si="33"/>
        <v>0</v>
      </c>
      <c r="BL25" s="18">
        <f t="shared" si="33"/>
        <v>0</v>
      </c>
      <c r="BM25" s="18">
        <f t="shared" si="34"/>
        <v>0</v>
      </c>
      <c r="BN25" s="18"/>
      <c r="BO25" s="18"/>
      <c r="BP25" s="18"/>
      <c r="BQ25" s="18">
        <f t="shared" si="37"/>
        <v>0</v>
      </c>
      <c r="BR25" s="18">
        <f t="shared" si="37"/>
        <v>0</v>
      </c>
      <c r="BS25" s="18">
        <f t="shared" si="38"/>
        <v>0</v>
      </c>
      <c r="BT25" s="18"/>
      <c r="BU25" s="18"/>
      <c r="BV25" s="18"/>
      <c r="BW25" s="18">
        <f t="shared" si="41"/>
        <v>0</v>
      </c>
      <c r="BX25" s="18">
        <f t="shared" si="41"/>
        <v>0</v>
      </c>
      <c r="BY25" s="18">
        <f t="shared" si="42"/>
        <v>0</v>
      </c>
      <c r="BZ25" s="18"/>
      <c r="CA25" s="18"/>
      <c r="CB25" s="18"/>
      <c r="CC25" s="18">
        <f t="shared" si="45"/>
        <v>0</v>
      </c>
      <c r="CD25" s="18">
        <f t="shared" si="45"/>
        <v>0</v>
      </c>
      <c r="CE25" s="18">
        <f t="shared" si="46"/>
        <v>0</v>
      </c>
      <c r="CF25" s="18"/>
      <c r="CG25" s="18"/>
      <c r="CH25" s="18"/>
      <c r="CI25" s="18">
        <f t="shared" si="49"/>
        <v>0</v>
      </c>
      <c r="CJ25" s="18">
        <f t="shared" si="49"/>
        <v>0</v>
      </c>
      <c r="CK25" s="18">
        <f t="shared" si="50"/>
        <v>0</v>
      </c>
      <c r="CL25" s="18"/>
      <c r="CM25" s="18"/>
      <c r="CN25" s="18"/>
      <c r="CO25" s="18">
        <f t="shared" si="53"/>
        <v>0</v>
      </c>
      <c r="CP25" s="18">
        <f t="shared" si="53"/>
        <v>0</v>
      </c>
      <c r="CQ25" s="18">
        <f t="shared" si="54"/>
        <v>0</v>
      </c>
      <c r="CR25" s="18"/>
      <c r="CS25" s="18"/>
      <c r="CT25" s="33"/>
      <c r="CU25" s="18">
        <f t="shared" si="57"/>
        <v>0</v>
      </c>
      <c r="CV25" s="18">
        <f t="shared" si="57"/>
        <v>0</v>
      </c>
      <c r="CW25" s="18">
        <f t="shared" si="58"/>
        <v>0</v>
      </c>
      <c r="CX25" s="18"/>
      <c r="CY25" s="18"/>
      <c r="CZ25" s="18"/>
      <c r="DA25" s="18">
        <f t="shared" si="61"/>
        <v>0</v>
      </c>
      <c r="DB25" s="18">
        <f t="shared" si="61"/>
        <v>0</v>
      </c>
      <c r="DC25" s="18">
        <f t="shared" si="62"/>
        <v>0</v>
      </c>
      <c r="DD25" s="18"/>
      <c r="DE25" s="18"/>
      <c r="DF25" s="18"/>
      <c r="DG25" s="18">
        <f t="shared" si="65"/>
        <v>0</v>
      </c>
      <c r="DH25" s="18">
        <f t="shared" si="65"/>
        <v>0</v>
      </c>
      <c r="DI25" s="18">
        <f t="shared" si="66"/>
        <v>0</v>
      </c>
      <c r="DJ25" s="18"/>
      <c r="DK25" s="18"/>
      <c r="DL25" s="18"/>
      <c r="DM25" s="18">
        <f t="shared" si="69"/>
        <v>0</v>
      </c>
      <c r="DN25" s="18">
        <f t="shared" si="69"/>
        <v>0</v>
      </c>
      <c r="DO25" s="18">
        <f t="shared" si="70"/>
        <v>0</v>
      </c>
      <c r="DP25" s="18"/>
      <c r="DQ25" s="18"/>
      <c r="DR25" s="18"/>
      <c r="DS25" s="18">
        <f t="shared" si="73"/>
        <v>0</v>
      </c>
      <c r="DT25" s="18">
        <f t="shared" si="73"/>
        <v>0</v>
      </c>
      <c r="DU25" s="18">
        <f t="shared" si="74"/>
        <v>0</v>
      </c>
      <c r="DV25" s="18"/>
      <c r="DW25" s="18"/>
      <c r="DX25" s="18"/>
      <c r="DY25" s="33"/>
      <c r="DZ25" s="33"/>
      <c r="EA25" s="33"/>
      <c r="EB25" s="33"/>
      <c r="EC25" s="33"/>
      <c r="ED25" s="18"/>
    </row>
    <row r="26" spans="3:134" ht="12">
      <c r="C26" s="25"/>
      <c r="D26" s="25"/>
      <c r="E26" s="25"/>
      <c r="F26" s="25"/>
      <c r="G26" s="25"/>
      <c r="ED26" s="18"/>
    </row>
    <row r="27" spans="1:133" ht="12.75" thickBot="1">
      <c r="A27" s="16" t="s">
        <v>0</v>
      </c>
      <c r="C27" s="32">
        <f>SUM(C8:C26)</f>
        <v>11755000</v>
      </c>
      <c r="D27" s="32">
        <f>SUM(D8:D26)</f>
        <v>3066120</v>
      </c>
      <c r="E27" s="32">
        <f>SUM(E8:E26)</f>
        <v>14821120</v>
      </c>
      <c r="F27" s="32">
        <f>SUM(F8:F26)</f>
        <v>1055222</v>
      </c>
      <c r="G27" s="32">
        <f>SUM(G8:G26)</f>
        <v>992355</v>
      </c>
      <c r="I27" s="32">
        <f>SUM(I8:I26)</f>
        <v>3204253.132</v>
      </c>
      <c r="J27" s="32">
        <f>SUM(J8:J26)</f>
        <v>835782.6127680002</v>
      </c>
      <c r="K27" s="32">
        <f>SUM(K8:K26)</f>
        <v>4040035.7447680007</v>
      </c>
      <c r="L27" s="32">
        <f>SUM(L8:L26)</f>
        <v>287639.1661808001</v>
      </c>
      <c r="M27" s="32">
        <f>SUM(M8:M26)</f>
        <v>270502.4769720001</v>
      </c>
      <c r="O27" s="32">
        <f>SUM(O8:O26)</f>
        <v>8550749.218999999</v>
      </c>
      <c r="P27" s="32">
        <f>SUM(P8:P26)</f>
        <v>2230338.000456</v>
      </c>
      <c r="Q27" s="32">
        <f>SUM(Q8:Q26)</f>
        <v>10781087.219455998</v>
      </c>
      <c r="R27" s="32">
        <f>SUM(R8:R26)</f>
        <v>767583.0448635998</v>
      </c>
      <c r="S27" s="32">
        <f>SUM(S8:S26)</f>
        <v>721852.7214990001</v>
      </c>
      <c r="U27" s="32">
        <f>SUM(U8:U26)</f>
        <v>2437.987</v>
      </c>
      <c r="V27" s="32">
        <f>SUM(V8:V26)</f>
        <v>635.913288</v>
      </c>
      <c r="W27" s="32">
        <f>SUM(W8:W26)</f>
        <v>3073.9002880000007</v>
      </c>
      <c r="X27" s="32">
        <f>SUM(X8:X26)</f>
        <v>218.85304279999994</v>
      </c>
      <c r="Y27" s="32">
        <f>SUM(Y8:Y26)</f>
        <v>205.81442700000005</v>
      </c>
      <c r="Z27" s="18"/>
      <c r="AA27" s="32">
        <f>SUM(AA8:AA26)</f>
        <v>1290476.8304999997</v>
      </c>
      <c r="AB27" s="32">
        <f>SUM(AB8:AB26)</f>
        <v>336602.0263319999</v>
      </c>
      <c r="AC27" s="32">
        <f>SUM(AC8:AC26)</f>
        <v>1627078.856832</v>
      </c>
      <c r="AD27" s="32">
        <f>SUM(AD8:AD26)</f>
        <v>115843.43190419998</v>
      </c>
      <c r="AE27" s="32">
        <f>SUM(AE8:AE26)</f>
        <v>108941.8234905</v>
      </c>
      <c r="AF27" s="18"/>
      <c r="AG27" s="32">
        <f>SUM(AG8:AG26)</f>
        <v>908755.54</v>
      </c>
      <c r="AH27" s="32">
        <f>SUM(AH8:AH26)</f>
        <v>237035.60496000003</v>
      </c>
      <c r="AI27" s="32">
        <f>SUM(AI8:AI26)</f>
        <v>1145791.14496</v>
      </c>
      <c r="AJ27" s="32">
        <f>SUM(AJ8:AJ26)</f>
        <v>81577.10237600001</v>
      </c>
      <c r="AK27" s="32">
        <f>SUM(AK8:AK26)</f>
        <v>76716.98034000001</v>
      </c>
      <c r="AL27" s="18"/>
      <c r="AM27" s="32">
        <f>SUM(AM8:AM26)</f>
        <v>42019.423</v>
      </c>
      <c r="AN27" s="32">
        <f>SUM(AN8:AN26)</f>
        <v>10960.152552</v>
      </c>
      <c r="AO27" s="32">
        <f>SUM(AO8:AO26)</f>
        <v>52979.575552</v>
      </c>
      <c r="AP27" s="32">
        <f>SUM(AP8:AP26)</f>
        <v>3771.9965612</v>
      </c>
      <c r="AQ27" s="32">
        <f>SUM(AQ8:AQ26)</f>
        <v>3547.2721829999996</v>
      </c>
      <c r="AR27" s="18"/>
      <c r="AS27" s="32">
        <f>SUM(AS8:AS26)</f>
        <v>3070.406</v>
      </c>
      <c r="AT27" s="32">
        <f>SUM(AT8:AT26)</f>
        <v>800.870544</v>
      </c>
      <c r="AU27" s="32">
        <f>SUM(AU8:AU26)</f>
        <v>3871.2765440000003</v>
      </c>
      <c r="AV27" s="32">
        <f>SUM(AV8:AV26)</f>
        <v>275.62398640000004</v>
      </c>
      <c r="AW27" s="32">
        <f>SUM(AW8:AW26)</f>
        <v>259.20312600000005</v>
      </c>
      <c r="AX27" s="18"/>
      <c r="AY27" s="32">
        <f>SUM(AY8:AY26)</f>
        <v>1126487.5274999999</v>
      </c>
      <c r="AZ27" s="32">
        <f>SUM(AZ8:AZ26)</f>
        <v>293827.81266</v>
      </c>
      <c r="BA27" s="32">
        <f>SUM(BA8:BA26)</f>
        <v>1420315.3401600001</v>
      </c>
      <c r="BB27" s="32">
        <f>SUM(BB8:BB26)</f>
        <v>101122.45187100001</v>
      </c>
      <c r="BC27" s="32">
        <f>SUM(BC8:BC26)</f>
        <v>95097.87582750003</v>
      </c>
      <c r="BD27" s="18"/>
      <c r="BE27" s="32">
        <f>SUM(BE8:BE26)</f>
        <v>37525.4865</v>
      </c>
      <c r="BF27" s="32">
        <f>SUM(BF8:BF26)</f>
        <v>9787.974875999997</v>
      </c>
      <c r="BG27" s="32">
        <f>SUM(BG8:BG26)</f>
        <v>47313.46137599999</v>
      </c>
      <c r="BH27" s="32">
        <f>SUM(BH8:BH26)</f>
        <v>3368.5851905999994</v>
      </c>
      <c r="BI27" s="32">
        <f>SUM(BI8:BI26)</f>
        <v>3167.8948664999994</v>
      </c>
      <c r="BJ27" s="18"/>
      <c r="BK27" s="32">
        <f>SUM(BK8:BK26)</f>
        <v>4571.5195</v>
      </c>
      <c r="BL27" s="32">
        <f>SUM(BL8:BL26)</f>
        <v>1192.4140680000003</v>
      </c>
      <c r="BM27" s="32">
        <f>SUM(BM8:BM26)</f>
        <v>5763.933568</v>
      </c>
      <c r="BN27" s="32">
        <f>SUM(BN8:BN26)</f>
        <v>410.37583580000006</v>
      </c>
      <c r="BO27" s="32">
        <f>SUM(BO8:BO26)</f>
        <v>385.9268595</v>
      </c>
      <c r="BP27" s="18"/>
      <c r="BQ27" s="32">
        <f>SUM(BQ8:BQ26)</f>
        <v>949039.9249999998</v>
      </c>
      <c r="BR27" s="32">
        <f>SUM(BR8:BR26)</f>
        <v>247543.19819999998</v>
      </c>
      <c r="BS27" s="32">
        <f>SUM(BS8:BS26)</f>
        <v>1196583.1231999998</v>
      </c>
      <c r="BT27" s="32">
        <f>SUM(BT8:BT26)</f>
        <v>85193.34817000003</v>
      </c>
      <c r="BU27" s="32">
        <f>SUM(BU8:BU26)</f>
        <v>80117.78092500001</v>
      </c>
      <c r="BV27" s="18"/>
      <c r="BW27" s="32">
        <f>SUM(BW8:BW26)</f>
        <v>774338.2905</v>
      </c>
      <c r="BX27" s="32">
        <f>SUM(BX8:BX26)</f>
        <v>201974.82937200004</v>
      </c>
      <c r="BY27" s="32">
        <f>SUM(BY8:BY26)</f>
        <v>976313.119872</v>
      </c>
      <c r="BZ27" s="32">
        <f>SUM(BZ8:BZ26)</f>
        <v>69510.7443282</v>
      </c>
      <c r="CA27" s="32">
        <f>SUM(CA8:CA26)</f>
        <v>65369.50015050002</v>
      </c>
      <c r="CB27" s="18"/>
      <c r="CC27" s="32">
        <f>SUM(CC8:CC26)</f>
        <v>1763573.2625000002</v>
      </c>
      <c r="CD27" s="32">
        <f>SUM(CD8:CD26)</f>
        <v>460002.31830000004</v>
      </c>
      <c r="CE27" s="32">
        <f>SUM(CE8:CE26)</f>
        <v>2223575.5808</v>
      </c>
      <c r="CF27" s="32">
        <f>SUM(CF8:CF26)</f>
        <v>158312.318605</v>
      </c>
      <c r="CG27" s="32">
        <f>SUM(CG8:CG26)</f>
        <v>148880.5397625</v>
      </c>
      <c r="CH27" s="25"/>
      <c r="CI27" s="32">
        <f>SUM(CI8:CI26)</f>
        <v>192502.23100000003</v>
      </c>
      <c r="CJ27" s="32">
        <f>SUM(CJ8:CJ26)</f>
        <v>50211.39434399999</v>
      </c>
      <c r="CK27" s="32">
        <f>SUM(CK8:CK26)</f>
        <v>242713.625344</v>
      </c>
      <c r="CL27" s="32">
        <f>SUM(CL8:CL26)</f>
        <v>17280.526516399997</v>
      </c>
      <c r="CM27" s="32">
        <f>SUM(CM8:CM26)</f>
        <v>16251.003950999999</v>
      </c>
      <c r="CN27" s="18"/>
      <c r="CO27" s="32">
        <f>SUM(CO8:CO26)</f>
        <v>192744.38400000002</v>
      </c>
      <c r="CP27" s="32">
        <f>SUM(CP8:CP26)</f>
        <v>50274.55641600001</v>
      </c>
      <c r="CQ27" s="32">
        <f>SUM(CQ8:CQ26)</f>
        <v>243018.94041600003</v>
      </c>
      <c r="CR27" s="32">
        <f>SUM(CR8:CR26)</f>
        <v>17302.2640896</v>
      </c>
      <c r="CS27" s="32">
        <f>SUM(CS8:CS26)</f>
        <v>16271.446463999995</v>
      </c>
      <c r="CT27" s="25"/>
      <c r="CU27" s="32">
        <f>SUM(CU8:CU26)</f>
        <v>5434.336499999999</v>
      </c>
      <c r="CV27" s="32">
        <f>SUM(CV8:CV26)</f>
        <v>1417.4672760000003</v>
      </c>
      <c r="CW27" s="32">
        <f>SUM(CW8:CW26)</f>
        <v>6851.803776000001</v>
      </c>
      <c r="CX27" s="32">
        <f>SUM(CX8:CX26)</f>
        <v>487.8291305999999</v>
      </c>
      <c r="CY27" s="32">
        <f>SUM(CY8:CY26)</f>
        <v>458.76571650000017</v>
      </c>
      <c r="CZ27" s="18"/>
      <c r="DA27" s="32">
        <f>SUM(DA8:DA26)</f>
        <v>1162274.4495</v>
      </c>
      <c r="DB27" s="32">
        <f>SUM(DB8:DB26)</f>
        <v>303162.308388</v>
      </c>
      <c r="DC27" s="32">
        <f>SUM(DC8:DC26)</f>
        <v>1465436.757888</v>
      </c>
      <c r="DD27" s="32">
        <f>SUM(DD8:DD26)</f>
        <v>104334.96972779997</v>
      </c>
      <c r="DE27" s="32">
        <f>SUM(DE8:DE26)</f>
        <v>98119.00138949997</v>
      </c>
      <c r="DF27" s="18"/>
      <c r="DG27" s="32">
        <f>SUM(DG8:DG26)</f>
        <v>8911.4655</v>
      </c>
      <c r="DH27" s="32">
        <f>SUM(DH8:DH26)</f>
        <v>2324.4255719999996</v>
      </c>
      <c r="DI27" s="32">
        <f>SUM(DI8:DI26)</f>
        <v>11235.891072</v>
      </c>
      <c r="DJ27" s="32">
        <f>SUM(DJ8:DJ26)</f>
        <v>799.9637982</v>
      </c>
      <c r="DK27" s="32">
        <f>SUM(DK8:DK26)</f>
        <v>752.3043255000001</v>
      </c>
      <c r="DL27" s="18"/>
      <c r="DM27" s="32">
        <f>SUM(DM8:DM26)</f>
        <v>74936.94949999999</v>
      </c>
      <c r="DN27" s="32">
        <f>SUM(DN8:DN26)</f>
        <v>19546.208387999995</v>
      </c>
      <c r="DO27" s="32">
        <f>SUM(DO8:DO26)</f>
        <v>94483.15788799999</v>
      </c>
      <c r="DP27" s="32">
        <f>SUM(DP8:DP26)</f>
        <v>6726.934727800001</v>
      </c>
      <c r="DQ27" s="32">
        <f>SUM(DQ8:DQ26)</f>
        <v>6326.163889499999</v>
      </c>
      <c r="DR27" s="18"/>
      <c r="DS27" s="32">
        <f>SUM(DS8:DS26)</f>
        <v>11649.205</v>
      </c>
      <c r="DT27" s="32">
        <f>SUM(DT8:DT26)</f>
        <v>3038.5249200000003</v>
      </c>
      <c r="DU27" s="32">
        <f>SUM(DU8:DU26)</f>
        <v>14687.729920000002</v>
      </c>
      <c r="DV27" s="32">
        <f>SUM(DV8:DV26)</f>
        <v>1045.7250020000001</v>
      </c>
      <c r="DW27" s="32">
        <f>SUM(DW8:DW26)</f>
        <v>983.4238049999998</v>
      </c>
      <c r="DX27" s="18"/>
      <c r="DY27" s="32">
        <f>SUM(DY8:DY26)</f>
        <v>0</v>
      </c>
      <c r="DZ27" s="32">
        <f>SUM(DZ8:DZ26)</f>
        <v>0</v>
      </c>
      <c r="EA27" s="32">
        <f>SUM(EA8:EA26)</f>
        <v>0</v>
      </c>
      <c r="EB27" s="25"/>
      <c r="EC27" s="25"/>
    </row>
    <row r="28" ht="12.75" thickTop="1"/>
    <row r="30" spans="3:7" ht="12">
      <c r="C30" s="19">
        <f>I27+O27</f>
        <v>11755002.351</v>
      </c>
      <c r="D30" s="19">
        <f>J27+P27</f>
        <v>3066120.6132240007</v>
      </c>
      <c r="F30" s="19">
        <f>L27+R27</f>
        <v>1055222.2110444</v>
      </c>
      <c r="G30" s="19">
        <f>M27+S27</f>
        <v>992355.1984710002</v>
      </c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S27"/>
  <sheetViews>
    <sheetView workbookViewId="0" topLeftCell="A1">
      <selection activeCell="D13" sqref="D13"/>
    </sheetView>
  </sheetViews>
  <sheetFormatPr defaultColWidth="8.8515625" defaultRowHeight="12.75"/>
  <cols>
    <col min="1" max="1" width="9.7109375" style="2" customWidth="1"/>
    <col min="2" max="2" width="4.00390625" style="0" customWidth="1"/>
    <col min="3" max="6" width="13.7109375" style="0" customWidth="1"/>
    <col min="7" max="7" width="15.8515625" style="0" customWidth="1"/>
    <col min="8" max="8" width="3.7109375" style="0" customWidth="1"/>
    <col min="9" max="12" width="13.7109375" style="0" customWidth="1"/>
    <col min="13" max="13" width="16.421875" style="0" customWidth="1"/>
    <col min="14" max="14" width="3.7109375" style="0" customWidth="1"/>
    <col min="15" max="18" width="13.7109375" style="0" customWidth="1"/>
    <col min="19" max="19" width="16.421875" style="0" customWidth="1"/>
    <col min="20" max="20" width="3.7109375" style="0" customWidth="1"/>
    <col min="21" max="24" width="13.7109375" style="0" customWidth="1"/>
    <col min="25" max="25" width="16.28125" style="0" customWidth="1"/>
    <col min="26" max="26" width="3.7109375" style="0" customWidth="1"/>
    <col min="27" max="30" width="13.7109375" style="0" customWidth="1"/>
    <col min="31" max="31" width="15.8515625" style="0" customWidth="1"/>
    <col min="32" max="32" width="3.7109375" style="0" customWidth="1"/>
    <col min="33" max="36" width="13.7109375" style="0" customWidth="1"/>
    <col min="37" max="37" width="16.421875" style="0" customWidth="1"/>
    <col min="38" max="38" width="3.7109375" style="0" customWidth="1"/>
    <col min="39" max="42" width="13.7109375" style="0" customWidth="1"/>
    <col min="43" max="43" width="15.7109375" style="0" customWidth="1"/>
    <col min="44" max="44" width="3.7109375" style="0" customWidth="1"/>
    <col min="45" max="48" width="13.7109375" style="0" customWidth="1"/>
    <col min="49" max="49" width="16.421875" style="0" customWidth="1"/>
    <col min="50" max="50" width="3.7109375" style="0" customWidth="1"/>
    <col min="51" max="54" width="13.7109375" style="0" customWidth="1"/>
    <col min="55" max="55" width="16.140625" style="0" customWidth="1"/>
    <col min="56" max="56" width="3.7109375" style="0" customWidth="1"/>
    <col min="57" max="60" width="13.7109375" style="0" customWidth="1"/>
    <col min="61" max="61" width="16.421875" style="0" customWidth="1"/>
    <col min="62" max="62" width="3.7109375" style="0" customWidth="1"/>
    <col min="63" max="66" width="13.7109375" style="0" customWidth="1"/>
    <col min="67" max="67" width="16.28125" style="0" customWidth="1"/>
    <col min="68" max="68" width="3.7109375" style="0" customWidth="1"/>
    <col min="69" max="72" width="13.7109375" style="0" customWidth="1"/>
    <col min="73" max="73" width="18.00390625" style="0" customWidth="1"/>
    <col min="74" max="74" width="3.7109375" style="0" customWidth="1"/>
    <col min="75" max="78" width="13.7109375" style="0" customWidth="1"/>
    <col min="79" max="79" width="16.28125" style="0" customWidth="1"/>
    <col min="80" max="80" width="3.7109375" style="0" customWidth="1"/>
    <col min="81" max="84" width="13.7109375" style="0" customWidth="1"/>
    <col min="85" max="85" width="15.421875" style="0" customWidth="1"/>
    <col min="86" max="86" width="3.7109375" style="0" customWidth="1"/>
    <col min="87" max="90" width="13.7109375" style="0" customWidth="1"/>
    <col min="91" max="91" width="16.140625" style="0" customWidth="1"/>
    <col min="92" max="92" width="3.7109375" style="0" customWidth="1"/>
    <col min="93" max="96" width="13.7109375" style="0" customWidth="1"/>
    <col min="97" max="97" width="16.421875" style="0" customWidth="1"/>
    <col min="98" max="98" width="3.7109375" style="0" customWidth="1"/>
    <col min="99" max="102" width="13.7109375" style="0" customWidth="1"/>
    <col min="103" max="103" width="16.421875" style="0" customWidth="1"/>
    <col min="104" max="104" width="3.7109375" style="0" customWidth="1"/>
    <col min="105" max="108" width="13.7109375" style="0" customWidth="1"/>
    <col min="109" max="109" width="16.421875" style="0" customWidth="1"/>
    <col min="110" max="110" width="3.7109375" style="0" customWidth="1"/>
    <col min="111" max="114" width="13.7109375" style="0" customWidth="1"/>
    <col min="115" max="115" width="16.421875" style="0" customWidth="1"/>
    <col min="116" max="116" width="3.7109375" style="0" customWidth="1"/>
    <col min="117" max="120" width="13.7109375" style="0" customWidth="1"/>
    <col min="121" max="121" width="16.28125" style="0" customWidth="1"/>
    <col min="122" max="122" width="3.7109375" style="0" customWidth="1"/>
    <col min="123" max="126" width="13.7109375" style="0" customWidth="1"/>
    <col min="127" max="127" width="15.8515625" style="0" customWidth="1"/>
    <col min="128" max="128" width="3.7109375" style="0" customWidth="1"/>
    <col min="129" max="132" width="13.7109375" style="0" customWidth="1"/>
    <col min="133" max="133" width="16.28125" style="0" customWidth="1"/>
    <col min="134" max="134" width="3.7109375" style="0" customWidth="1"/>
    <col min="135" max="138" width="13.7109375" style="0" customWidth="1"/>
    <col min="139" max="139" width="16.28125" style="0" customWidth="1"/>
    <col min="140" max="140" width="3.7109375" style="0" customWidth="1"/>
    <col min="141" max="144" width="13.7109375" style="0" customWidth="1"/>
    <col min="145" max="145" width="16.140625" style="0" customWidth="1"/>
  </cols>
  <sheetData>
    <row r="1" spans="1:99" ht="12">
      <c r="A1" s="27"/>
      <c r="B1" s="13"/>
      <c r="C1" s="26"/>
      <c r="D1" s="28"/>
      <c r="E1" s="19"/>
      <c r="F1" s="28" t="s">
        <v>24</v>
      </c>
      <c r="G1" s="19"/>
      <c r="H1" s="19"/>
      <c r="I1" s="19"/>
      <c r="J1" s="19"/>
      <c r="K1" s="28"/>
      <c r="L1" s="28"/>
      <c r="M1" s="19"/>
      <c r="N1" s="18"/>
      <c r="O1" s="18"/>
      <c r="P1" s="28"/>
      <c r="Q1" s="19"/>
      <c r="S1" s="28" t="s">
        <v>24</v>
      </c>
      <c r="W1" s="3"/>
      <c r="X1" s="4"/>
      <c r="Y1" s="3"/>
      <c r="Z1" s="3"/>
      <c r="AA1" s="3"/>
      <c r="AB1" s="4"/>
      <c r="AC1" s="3"/>
      <c r="AD1" s="3"/>
      <c r="AE1" s="28" t="s">
        <v>24</v>
      </c>
      <c r="AF1" s="4"/>
      <c r="AG1" s="3"/>
      <c r="AH1" s="3"/>
      <c r="AI1" s="3"/>
      <c r="AJ1" s="3"/>
      <c r="AK1" s="3"/>
      <c r="AL1" s="3"/>
      <c r="AM1" s="28"/>
      <c r="AN1" s="4"/>
      <c r="AO1" s="3"/>
      <c r="AP1" s="3"/>
      <c r="AQ1" s="28" t="s">
        <v>24</v>
      </c>
      <c r="AR1" s="3"/>
      <c r="AS1" s="3"/>
      <c r="AT1" s="3"/>
      <c r="AU1" s="3"/>
      <c r="AV1" s="3"/>
      <c r="AW1" s="3"/>
      <c r="AX1" s="3"/>
      <c r="AY1" s="28"/>
      <c r="AZ1" s="3"/>
      <c r="BA1" s="3"/>
      <c r="BB1" s="3"/>
      <c r="BC1" s="28" t="s">
        <v>24</v>
      </c>
      <c r="BD1" s="3"/>
      <c r="BE1" s="3"/>
      <c r="BF1" s="3"/>
      <c r="BG1" s="3"/>
      <c r="BH1" s="3"/>
      <c r="BI1" s="3"/>
      <c r="BJ1" s="3"/>
      <c r="BK1" s="28"/>
      <c r="BL1" s="3"/>
      <c r="BM1" s="3"/>
      <c r="BN1" s="3"/>
      <c r="BO1" s="28" t="s">
        <v>24</v>
      </c>
      <c r="BP1" s="3"/>
      <c r="BQ1" s="3"/>
      <c r="BR1" s="3"/>
      <c r="BS1" s="3"/>
      <c r="BT1" s="4"/>
      <c r="BU1" s="3"/>
      <c r="BV1" s="3"/>
      <c r="BW1" s="28"/>
      <c r="BX1" s="3"/>
      <c r="BY1" s="3"/>
      <c r="BZ1" s="3"/>
      <c r="CA1" s="28" t="s">
        <v>24</v>
      </c>
      <c r="CB1" s="3"/>
      <c r="CC1" s="3"/>
      <c r="CD1" s="3"/>
      <c r="CE1" s="3"/>
      <c r="CF1" s="3"/>
      <c r="CG1" s="3"/>
      <c r="CH1" s="3"/>
      <c r="CI1" s="28"/>
      <c r="CJ1" s="3"/>
      <c r="CK1" s="3"/>
      <c r="CL1" s="3"/>
      <c r="CM1" s="28" t="s">
        <v>24</v>
      </c>
      <c r="CN1" s="3"/>
      <c r="CO1" s="3"/>
      <c r="CP1" s="3"/>
      <c r="CQ1" s="3"/>
      <c r="CR1" s="4"/>
      <c r="CS1" s="3"/>
      <c r="CT1" s="3"/>
      <c r="CU1" s="28"/>
    </row>
    <row r="2" spans="1:99" ht="12">
      <c r="A2" s="27"/>
      <c r="B2" s="13"/>
      <c r="C2" s="26"/>
      <c r="D2" s="28"/>
      <c r="E2" s="19"/>
      <c r="F2" s="26" t="s">
        <v>61</v>
      </c>
      <c r="G2" s="19"/>
      <c r="H2" s="19"/>
      <c r="I2" s="19"/>
      <c r="J2" s="19"/>
      <c r="K2" s="28"/>
      <c r="L2" s="28"/>
      <c r="M2" s="19"/>
      <c r="N2" s="18"/>
      <c r="O2" s="18"/>
      <c r="P2" s="28"/>
      <c r="Q2" s="19"/>
      <c r="S2" s="26" t="str">
        <f>F2</f>
        <v>Distribution of Debt Service after 2012 A Bond Issue</v>
      </c>
      <c r="W2" s="3"/>
      <c r="X2" s="4"/>
      <c r="Y2" s="3"/>
      <c r="Z2" s="3"/>
      <c r="AA2" s="3"/>
      <c r="AB2" s="4"/>
      <c r="AC2" s="3"/>
      <c r="AD2" s="3"/>
      <c r="AE2" s="26" t="str">
        <f>S2</f>
        <v>Distribution of Debt Service after 2012 A Bond Issue</v>
      </c>
      <c r="AF2" s="4"/>
      <c r="AG2" s="3"/>
      <c r="AH2" s="3"/>
      <c r="AI2" s="3"/>
      <c r="AJ2" s="3"/>
      <c r="AK2" s="3"/>
      <c r="AL2" s="3"/>
      <c r="AM2" s="28"/>
      <c r="AN2" s="4"/>
      <c r="AO2" s="3"/>
      <c r="AP2" s="3"/>
      <c r="AQ2" s="26" t="str">
        <f>AE2</f>
        <v>Distribution of Debt Service after 2012 A Bond Issue</v>
      </c>
      <c r="AR2" s="3"/>
      <c r="AS2" s="3"/>
      <c r="AT2" s="3"/>
      <c r="AU2" s="3"/>
      <c r="AV2" s="3"/>
      <c r="AW2" s="3"/>
      <c r="AX2" s="3"/>
      <c r="AY2" s="28"/>
      <c r="AZ2" s="3"/>
      <c r="BA2" s="3"/>
      <c r="BB2" s="3"/>
      <c r="BC2" s="26" t="str">
        <f>AQ2</f>
        <v>Distribution of Debt Service after 2012 A Bond Issue</v>
      </c>
      <c r="BD2" s="3"/>
      <c r="BE2" s="3"/>
      <c r="BF2" s="3"/>
      <c r="BG2" s="3"/>
      <c r="BH2" s="3"/>
      <c r="BI2" s="3"/>
      <c r="BJ2" s="3"/>
      <c r="BK2" s="28"/>
      <c r="BL2" s="3"/>
      <c r="BM2" s="3"/>
      <c r="BN2" s="3"/>
      <c r="BO2" s="26" t="str">
        <f>BC2</f>
        <v>Distribution of Debt Service after 2012 A Bond Issue</v>
      </c>
      <c r="BP2" s="3"/>
      <c r="BQ2" s="3"/>
      <c r="BR2" s="3"/>
      <c r="BS2" s="3"/>
      <c r="BT2" s="4"/>
      <c r="BU2" s="3"/>
      <c r="BV2" s="3"/>
      <c r="BW2" s="28"/>
      <c r="BX2" s="3"/>
      <c r="BY2" s="3"/>
      <c r="BZ2" s="3"/>
      <c r="CA2" s="26" t="str">
        <f>BO2</f>
        <v>Distribution of Debt Service after 2012 A Bond Issue</v>
      </c>
      <c r="CB2" s="3"/>
      <c r="CC2" s="3"/>
      <c r="CD2" s="3"/>
      <c r="CE2" s="3"/>
      <c r="CF2" s="3"/>
      <c r="CG2" s="3"/>
      <c r="CH2" s="3"/>
      <c r="CI2" s="28"/>
      <c r="CJ2" s="3"/>
      <c r="CK2" s="3"/>
      <c r="CL2" s="3"/>
      <c r="CM2" s="26" t="str">
        <f>CA2</f>
        <v>Distribution of Debt Service after 2012 A Bond Issue</v>
      </c>
      <c r="CN2" s="3"/>
      <c r="CO2" s="3"/>
      <c r="CP2" s="3"/>
      <c r="CQ2" s="3"/>
      <c r="CR2" s="4"/>
      <c r="CS2" s="3"/>
      <c r="CT2" s="3"/>
      <c r="CU2" s="28"/>
    </row>
    <row r="3" spans="1:99" ht="12">
      <c r="A3" s="27"/>
      <c r="B3" s="13"/>
      <c r="C3" s="26"/>
      <c r="D3" s="26"/>
      <c r="E3" s="19"/>
      <c r="F3" s="28" t="s">
        <v>25</v>
      </c>
      <c r="G3" s="19"/>
      <c r="H3" s="19"/>
      <c r="I3" s="19"/>
      <c r="J3" s="19"/>
      <c r="K3" s="26"/>
      <c r="L3" s="26"/>
      <c r="M3" s="19"/>
      <c r="N3" s="18"/>
      <c r="O3" s="18"/>
      <c r="P3" s="26"/>
      <c r="Q3" s="19"/>
      <c r="S3" s="28" t="s">
        <v>25</v>
      </c>
      <c r="W3" s="3"/>
      <c r="X3" s="3"/>
      <c r="Y3" s="3"/>
      <c r="Z3" s="3"/>
      <c r="AA3" s="3"/>
      <c r="AB3" s="3"/>
      <c r="AC3" s="3"/>
      <c r="AD3" s="3"/>
      <c r="AE3" s="28" t="s">
        <v>25</v>
      </c>
      <c r="AF3" s="3"/>
      <c r="AG3" s="3"/>
      <c r="AH3" s="3"/>
      <c r="AI3" s="3"/>
      <c r="AJ3" s="3"/>
      <c r="AK3" s="3"/>
      <c r="AL3" s="3"/>
      <c r="AM3" s="28"/>
      <c r="AN3" s="3"/>
      <c r="AO3" s="3"/>
      <c r="AP3" s="3"/>
      <c r="AQ3" s="28" t="s">
        <v>25</v>
      </c>
      <c r="AR3" s="3"/>
      <c r="AS3" s="3"/>
      <c r="AT3" s="3"/>
      <c r="AU3" s="3"/>
      <c r="AV3" s="3"/>
      <c r="AW3" s="3"/>
      <c r="AX3" s="3"/>
      <c r="AY3" s="28"/>
      <c r="AZ3" s="3"/>
      <c r="BA3" s="3"/>
      <c r="BB3" s="3"/>
      <c r="BC3" s="28" t="s">
        <v>25</v>
      </c>
      <c r="BD3" s="3"/>
      <c r="BE3" s="3"/>
      <c r="BF3" s="3"/>
      <c r="BG3" s="3"/>
      <c r="BH3" s="3"/>
      <c r="BI3" s="3"/>
      <c r="BJ3" s="3"/>
      <c r="BK3" s="28"/>
      <c r="BL3" s="3"/>
      <c r="BM3" s="3"/>
      <c r="BN3" s="3"/>
      <c r="BO3" s="28" t="s">
        <v>25</v>
      </c>
      <c r="BP3" s="3"/>
      <c r="BQ3" s="3"/>
      <c r="BR3" s="3"/>
      <c r="BS3" s="3"/>
      <c r="BT3" s="3"/>
      <c r="BU3" s="3"/>
      <c r="BV3" s="3"/>
      <c r="BW3" s="28"/>
      <c r="BX3" s="3"/>
      <c r="BY3" s="3"/>
      <c r="BZ3" s="3"/>
      <c r="CA3" s="28" t="s">
        <v>25</v>
      </c>
      <c r="CB3" s="3"/>
      <c r="CC3" s="3"/>
      <c r="CD3" s="3"/>
      <c r="CE3" s="3"/>
      <c r="CF3" s="3"/>
      <c r="CG3" s="3"/>
      <c r="CH3" s="3"/>
      <c r="CI3" s="28"/>
      <c r="CJ3" s="3"/>
      <c r="CK3" s="3"/>
      <c r="CL3" s="3"/>
      <c r="CM3" s="28" t="s">
        <v>25</v>
      </c>
      <c r="CN3" s="3"/>
      <c r="CO3" s="3"/>
      <c r="CP3" s="3"/>
      <c r="CQ3" s="3"/>
      <c r="CR3" s="3"/>
      <c r="CS3" s="3"/>
      <c r="CT3" s="3"/>
      <c r="CU3" s="28"/>
    </row>
    <row r="4" ht="12">
      <c r="A4" s="27"/>
    </row>
    <row r="5" spans="1:145" ht="12">
      <c r="A5" s="5" t="s">
        <v>1</v>
      </c>
      <c r="C5" s="6" t="s">
        <v>27</v>
      </c>
      <c r="D5" s="7"/>
      <c r="E5" s="8"/>
      <c r="F5" s="24"/>
      <c r="G5" s="24"/>
      <c r="H5" s="3"/>
      <c r="I5" s="43" t="s">
        <v>28</v>
      </c>
      <c r="J5" s="44"/>
      <c r="K5" s="45"/>
      <c r="L5" s="24"/>
      <c r="M5" s="24"/>
      <c r="N5" s="3"/>
      <c r="O5" s="6" t="s">
        <v>29</v>
      </c>
      <c r="P5" s="7"/>
      <c r="Q5" s="8"/>
      <c r="R5" s="24"/>
      <c r="S5" s="24"/>
      <c r="T5" s="14"/>
      <c r="U5" s="6" t="s">
        <v>30</v>
      </c>
      <c r="V5" s="7"/>
      <c r="W5" s="8"/>
      <c r="X5" s="24"/>
      <c r="Y5" s="24"/>
      <c r="Z5" s="14"/>
      <c r="AA5" s="6" t="s">
        <v>31</v>
      </c>
      <c r="AB5" s="7"/>
      <c r="AC5" s="8"/>
      <c r="AD5" s="24"/>
      <c r="AE5" s="24"/>
      <c r="AF5" s="14"/>
      <c r="AG5" s="6" t="s">
        <v>32</v>
      </c>
      <c r="AH5" s="7"/>
      <c r="AI5" s="8"/>
      <c r="AJ5" s="24"/>
      <c r="AK5" s="24"/>
      <c r="AL5" s="3"/>
      <c r="AM5" s="6" t="s">
        <v>33</v>
      </c>
      <c r="AN5" s="7"/>
      <c r="AO5" s="8"/>
      <c r="AP5" s="24"/>
      <c r="AQ5" s="24"/>
      <c r="AR5" s="3"/>
      <c r="AS5" s="6" t="s">
        <v>34</v>
      </c>
      <c r="AT5" s="7"/>
      <c r="AU5" s="8"/>
      <c r="AV5" s="24"/>
      <c r="AW5" s="24"/>
      <c r="AX5" s="3"/>
      <c r="AY5" s="37" t="s">
        <v>35</v>
      </c>
      <c r="AZ5" s="38"/>
      <c r="BA5" s="39"/>
      <c r="BB5" s="24"/>
      <c r="BC5" s="24"/>
      <c r="BD5" s="3"/>
      <c r="BE5" s="6" t="s">
        <v>36</v>
      </c>
      <c r="BF5" s="7"/>
      <c r="BG5" s="8"/>
      <c r="BH5" s="24"/>
      <c r="BI5" s="24"/>
      <c r="BJ5" s="3"/>
      <c r="BK5" s="6" t="s">
        <v>37</v>
      </c>
      <c r="BL5" s="7"/>
      <c r="BM5" s="8"/>
      <c r="BN5" s="24"/>
      <c r="BO5" s="24"/>
      <c r="BP5" s="14"/>
      <c r="BQ5" s="6" t="s">
        <v>38</v>
      </c>
      <c r="BR5" s="7"/>
      <c r="BS5" s="8"/>
      <c r="BT5" s="24"/>
      <c r="BU5" s="24"/>
      <c r="BV5" s="3"/>
      <c r="BW5" s="37" t="s">
        <v>39</v>
      </c>
      <c r="BX5" s="7"/>
      <c r="BY5" s="8"/>
      <c r="BZ5" s="24"/>
      <c r="CA5" s="24"/>
      <c r="CB5" s="14"/>
      <c r="CC5" s="46" t="s">
        <v>40</v>
      </c>
      <c r="CD5" s="7"/>
      <c r="CE5" s="8"/>
      <c r="CF5" s="24"/>
      <c r="CG5" s="24"/>
      <c r="CH5" s="3"/>
      <c r="CI5" s="46" t="s">
        <v>41</v>
      </c>
      <c r="CJ5" s="7"/>
      <c r="CK5" s="8"/>
      <c r="CL5" s="24"/>
      <c r="CM5" s="24"/>
      <c r="CN5" s="3"/>
      <c r="CO5" s="6" t="s">
        <v>42</v>
      </c>
      <c r="CP5" s="7"/>
      <c r="CQ5" s="8"/>
      <c r="CR5" s="24"/>
      <c r="CS5" s="24"/>
      <c r="CT5" s="3"/>
      <c r="CU5" s="6" t="s">
        <v>43</v>
      </c>
      <c r="CV5" s="7"/>
      <c r="CW5" s="8"/>
      <c r="CX5" s="24"/>
      <c r="CY5" s="24"/>
      <c r="CZ5" s="3"/>
      <c r="DA5" s="6" t="s">
        <v>44</v>
      </c>
      <c r="DB5" s="7"/>
      <c r="DC5" s="8"/>
      <c r="DD5" s="24"/>
      <c r="DE5" s="24"/>
      <c r="DF5" s="14"/>
      <c r="DG5" s="6" t="s">
        <v>45</v>
      </c>
      <c r="DH5" s="7"/>
      <c r="DI5" s="8"/>
      <c r="DJ5" s="24"/>
      <c r="DK5" s="24"/>
      <c r="DL5" s="14"/>
      <c r="DM5" s="6" t="s">
        <v>46</v>
      </c>
      <c r="DN5" s="7"/>
      <c r="DO5" s="8"/>
      <c r="DP5" s="24"/>
      <c r="DQ5" s="24"/>
      <c r="DR5" s="14"/>
      <c r="DS5" s="6" t="s">
        <v>49</v>
      </c>
      <c r="DT5" s="7"/>
      <c r="DU5" s="8"/>
      <c r="DV5" s="24"/>
      <c r="DW5" s="24"/>
      <c r="DX5" s="14"/>
      <c r="DY5" s="6" t="s">
        <v>47</v>
      </c>
      <c r="DZ5" s="7"/>
      <c r="EA5" s="8"/>
      <c r="EB5" s="24"/>
      <c r="EC5" s="24"/>
      <c r="ED5" s="14"/>
      <c r="EE5" s="43" t="s">
        <v>50</v>
      </c>
      <c r="EF5" s="7"/>
      <c r="EG5" s="8"/>
      <c r="EH5" s="24"/>
      <c r="EI5" s="24"/>
      <c r="EJ5" s="14"/>
      <c r="EK5" s="6" t="s">
        <v>48</v>
      </c>
      <c r="EL5" s="7"/>
      <c r="EM5" s="8"/>
      <c r="EN5" s="24"/>
      <c r="EO5" s="24"/>
    </row>
    <row r="6" spans="1:145" ht="12">
      <c r="A6" s="29" t="s">
        <v>3</v>
      </c>
      <c r="C6" s="30"/>
      <c r="D6" s="17">
        <v>0.0254216</v>
      </c>
      <c r="E6" s="31"/>
      <c r="F6" s="24" t="s">
        <v>54</v>
      </c>
      <c r="G6" s="24" t="s">
        <v>54</v>
      </c>
      <c r="H6" s="1"/>
      <c r="I6" s="30"/>
      <c r="J6" s="17">
        <v>0.0515093</v>
      </c>
      <c r="K6" s="31"/>
      <c r="L6" s="24" t="s">
        <v>54</v>
      </c>
      <c r="M6" s="24" t="s">
        <v>54</v>
      </c>
      <c r="N6" s="1"/>
      <c r="O6" s="30"/>
      <c r="P6" s="17">
        <v>0.0015841</v>
      </c>
      <c r="Q6" s="31"/>
      <c r="R6" s="24" t="s">
        <v>54</v>
      </c>
      <c r="S6" s="24" t="s">
        <v>54</v>
      </c>
      <c r="T6" s="12"/>
      <c r="U6" s="30"/>
      <c r="V6" s="17">
        <v>0.0139298</v>
      </c>
      <c r="W6" s="31"/>
      <c r="X6" s="24" t="s">
        <v>54</v>
      </c>
      <c r="Y6" s="24" t="s">
        <v>54</v>
      </c>
      <c r="Z6" s="12"/>
      <c r="AA6" s="30"/>
      <c r="AB6" s="17">
        <v>0.0179703</v>
      </c>
      <c r="AC6" s="31"/>
      <c r="AD6" s="24" t="s">
        <v>54</v>
      </c>
      <c r="AE6" s="24" t="s">
        <v>54</v>
      </c>
      <c r="AF6" s="12"/>
      <c r="AG6" s="30"/>
      <c r="AH6" s="17">
        <v>0.0008919</v>
      </c>
      <c r="AI6" s="31"/>
      <c r="AJ6" s="24" t="s">
        <v>54</v>
      </c>
      <c r="AK6" s="24" t="s">
        <v>54</v>
      </c>
      <c r="AL6" s="1"/>
      <c r="AM6" s="30"/>
      <c r="AN6" s="17">
        <v>0.0039122</v>
      </c>
      <c r="AO6" s="31"/>
      <c r="AP6" s="24" t="s">
        <v>54</v>
      </c>
      <c r="AQ6" s="24" t="s">
        <v>54</v>
      </c>
      <c r="AR6" s="1"/>
      <c r="AS6" s="30"/>
      <c r="AT6" s="17">
        <v>0.0062341</v>
      </c>
      <c r="AU6" s="31"/>
      <c r="AV6" s="24" t="s">
        <v>54</v>
      </c>
      <c r="AW6" s="24" t="s">
        <v>54</v>
      </c>
      <c r="AX6" s="1"/>
      <c r="AY6" s="40"/>
      <c r="AZ6" s="41">
        <v>0.0192415</v>
      </c>
      <c r="BA6" s="42"/>
      <c r="BB6" s="24" t="s">
        <v>54</v>
      </c>
      <c r="BC6" s="24" t="s">
        <v>54</v>
      </c>
      <c r="BD6" s="1"/>
      <c r="BE6" s="30"/>
      <c r="BF6" s="17">
        <v>0.0012309</v>
      </c>
      <c r="BG6" s="31"/>
      <c r="BH6" s="24" t="s">
        <v>54</v>
      </c>
      <c r="BI6" s="24" t="s">
        <v>54</v>
      </c>
      <c r="BJ6" s="1"/>
      <c r="BK6" s="30"/>
      <c r="BL6" s="17">
        <v>0.0002497</v>
      </c>
      <c r="BM6" s="31"/>
      <c r="BN6" s="24" t="s">
        <v>54</v>
      </c>
      <c r="BO6" s="24" t="s">
        <v>54</v>
      </c>
      <c r="BP6" s="12"/>
      <c r="BQ6" s="30"/>
      <c r="BR6" s="17">
        <v>0.0706439</v>
      </c>
      <c r="BS6" s="31"/>
      <c r="BT6" s="24" t="s">
        <v>54</v>
      </c>
      <c r="BU6" s="24" t="s">
        <v>54</v>
      </c>
      <c r="BV6" s="1"/>
      <c r="BW6" s="30"/>
      <c r="BX6" s="17">
        <v>0.0024016</v>
      </c>
      <c r="BY6" s="31"/>
      <c r="BZ6" s="24" t="s">
        <v>54</v>
      </c>
      <c r="CA6" s="24" t="s">
        <v>54</v>
      </c>
      <c r="CB6" s="12"/>
      <c r="CC6" s="30"/>
      <c r="CD6" s="17">
        <v>0.0100876</v>
      </c>
      <c r="CE6" s="31"/>
      <c r="CF6" s="24" t="s">
        <v>54</v>
      </c>
      <c r="CG6" s="24" t="s">
        <v>54</v>
      </c>
      <c r="CH6" s="1"/>
      <c r="CI6" s="30"/>
      <c r="CJ6" s="17">
        <v>0.0063046</v>
      </c>
      <c r="CK6" s="31"/>
      <c r="CL6" s="24" t="s">
        <v>54</v>
      </c>
      <c r="CM6" s="24" t="s">
        <v>54</v>
      </c>
      <c r="CN6" s="1"/>
      <c r="CO6" s="30"/>
      <c r="CP6" s="17">
        <v>0.001324</v>
      </c>
      <c r="CQ6" s="31"/>
      <c r="CR6" s="24" t="s">
        <v>54</v>
      </c>
      <c r="CS6" s="24" t="s">
        <v>54</v>
      </c>
      <c r="CT6" s="1"/>
      <c r="CU6" s="30"/>
      <c r="CV6" s="17">
        <v>0.0085343</v>
      </c>
      <c r="CW6" s="31"/>
      <c r="CX6" s="24" t="s">
        <v>54</v>
      </c>
      <c r="CY6" s="24" t="s">
        <v>54</v>
      </c>
      <c r="CZ6" s="1"/>
      <c r="DA6" s="30"/>
      <c r="DB6" s="17">
        <v>0.0096243</v>
      </c>
      <c r="DC6" s="31"/>
      <c r="DD6" s="24" t="s">
        <v>54</v>
      </c>
      <c r="DE6" s="24" t="s">
        <v>54</v>
      </c>
      <c r="DF6" s="12"/>
      <c r="DG6" s="30"/>
      <c r="DH6" s="17">
        <v>0.0015935</v>
      </c>
      <c r="DI6" s="31"/>
      <c r="DJ6" s="24" t="s">
        <v>54</v>
      </c>
      <c r="DK6" s="24" t="s">
        <v>54</v>
      </c>
      <c r="DL6" s="12"/>
      <c r="DM6" s="30"/>
      <c r="DN6" s="17">
        <v>0.0063148</v>
      </c>
      <c r="DO6" s="31"/>
      <c r="DP6" s="24" t="s">
        <v>54</v>
      </c>
      <c r="DQ6" s="24" t="s">
        <v>54</v>
      </c>
      <c r="DR6" s="12"/>
      <c r="DS6" s="30"/>
      <c r="DT6" s="17">
        <v>8.56E-05</v>
      </c>
      <c r="DU6" s="31"/>
      <c r="DV6" s="24" t="s">
        <v>54</v>
      </c>
      <c r="DW6" s="24" t="s">
        <v>54</v>
      </c>
      <c r="DX6" s="12"/>
      <c r="DY6" s="30"/>
      <c r="DZ6" s="17">
        <v>0.0060033</v>
      </c>
      <c r="EA6" s="31"/>
      <c r="EB6" s="24" t="s">
        <v>54</v>
      </c>
      <c r="EC6" s="24" t="s">
        <v>54</v>
      </c>
      <c r="ED6" s="12"/>
      <c r="EE6" s="30"/>
      <c r="EF6" s="17">
        <v>0.0025696</v>
      </c>
      <c r="EG6" s="31"/>
      <c r="EH6" s="24" t="s">
        <v>54</v>
      </c>
      <c r="EI6" s="24" t="s">
        <v>54</v>
      </c>
      <c r="EJ6" s="12"/>
      <c r="EK6" s="30"/>
      <c r="EL6" s="17">
        <v>0.0049239</v>
      </c>
      <c r="EM6" s="31"/>
      <c r="EN6" s="24" t="s">
        <v>54</v>
      </c>
      <c r="EO6" s="24" t="s">
        <v>54</v>
      </c>
    </row>
    <row r="7" spans="1:145" ht="12">
      <c r="A7" s="9"/>
      <c r="C7" s="10" t="s">
        <v>4</v>
      </c>
      <c r="D7" s="10" t="s">
        <v>5</v>
      </c>
      <c r="E7" s="10" t="s">
        <v>0</v>
      </c>
      <c r="F7" s="24" t="s">
        <v>55</v>
      </c>
      <c r="G7" s="24" t="s">
        <v>56</v>
      </c>
      <c r="H7" s="3"/>
      <c r="I7" s="10" t="s">
        <v>4</v>
      </c>
      <c r="J7" s="10" t="s">
        <v>5</v>
      </c>
      <c r="K7" s="10" t="s">
        <v>0</v>
      </c>
      <c r="L7" s="24" t="s">
        <v>55</v>
      </c>
      <c r="M7" s="24" t="s">
        <v>56</v>
      </c>
      <c r="N7" s="3"/>
      <c r="O7" s="10" t="s">
        <v>4</v>
      </c>
      <c r="P7" s="10" t="s">
        <v>5</v>
      </c>
      <c r="Q7" s="10" t="s">
        <v>0</v>
      </c>
      <c r="R7" s="24" t="s">
        <v>55</v>
      </c>
      <c r="S7" s="24" t="s">
        <v>56</v>
      </c>
      <c r="T7" s="15"/>
      <c r="U7" s="10" t="s">
        <v>4</v>
      </c>
      <c r="V7" s="10" t="s">
        <v>5</v>
      </c>
      <c r="W7" s="10" t="s">
        <v>0</v>
      </c>
      <c r="X7" s="24" t="s">
        <v>55</v>
      </c>
      <c r="Y7" s="24" t="s">
        <v>56</v>
      </c>
      <c r="Z7" s="15"/>
      <c r="AA7" s="10" t="s">
        <v>4</v>
      </c>
      <c r="AB7" s="10" t="s">
        <v>5</v>
      </c>
      <c r="AC7" s="10" t="s">
        <v>0</v>
      </c>
      <c r="AD7" s="24" t="s">
        <v>55</v>
      </c>
      <c r="AE7" s="24" t="s">
        <v>56</v>
      </c>
      <c r="AF7" s="15"/>
      <c r="AG7" s="10" t="s">
        <v>4</v>
      </c>
      <c r="AH7" s="10" t="s">
        <v>5</v>
      </c>
      <c r="AI7" s="10" t="s">
        <v>0</v>
      </c>
      <c r="AJ7" s="24" t="s">
        <v>55</v>
      </c>
      <c r="AK7" s="24" t="s">
        <v>56</v>
      </c>
      <c r="AL7" s="3"/>
      <c r="AM7" s="10" t="s">
        <v>4</v>
      </c>
      <c r="AN7" s="10" t="s">
        <v>5</v>
      </c>
      <c r="AO7" s="10" t="s">
        <v>0</v>
      </c>
      <c r="AP7" s="24" t="s">
        <v>55</v>
      </c>
      <c r="AQ7" s="24" t="s">
        <v>56</v>
      </c>
      <c r="AR7" s="3"/>
      <c r="AS7" s="10" t="s">
        <v>4</v>
      </c>
      <c r="AT7" s="10" t="s">
        <v>5</v>
      </c>
      <c r="AU7" s="10" t="s">
        <v>0</v>
      </c>
      <c r="AV7" s="24" t="s">
        <v>55</v>
      </c>
      <c r="AW7" s="24" t="s">
        <v>56</v>
      </c>
      <c r="AX7" s="3"/>
      <c r="AY7" s="10" t="s">
        <v>4</v>
      </c>
      <c r="AZ7" s="10" t="s">
        <v>5</v>
      </c>
      <c r="BA7" s="10" t="s">
        <v>0</v>
      </c>
      <c r="BB7" s="24" t="s">
        <v>55</v>
      </c>
      <c r="BC7" s="24" t="s">
        <v>56</v>
      </c>
      <c r="BD7" s="3"/>
      <c r="BE7" s="10" t="s">
        <v>4</v>
      </c>
      <c r="BF7" s="10" t="s">
        <v>5</v>
      </c>
      <c r="BG7" s="10" t="s">
        <v>0</v>
      </c>
      <c r="BH7" s="24" t="s">
        <v>55</v>
      </c>
      <c r="BI7" s="24" t="s">
        <v>56</v>
      </c>
      <c r="BJ7" s="3"/>
      <c r="BK7" s="10" t="s">
        <v>4</v>
      </c>
      <c r="BL7" s="10" t="s">
        <v>5</v>
      </c>
      <c r="BM7" s="10" t="s">
        <v>0</v>
      </c>
      <c r="BN7" s="24" t="s">
        <v>55</v>
      </c>
      <c r="BO7" s="24" t="s">
        <v>56</v>
      </c>
      <c r="BP7" s="15"/>
      <c r="BQ7" s="10" t="s">
        <v>4</v>
      </c>
      <c r="BR7" s="10" t="s">
        <v>5</v>
      </c>
      <c r="BS7" s="10" t="s">
        <v>0</v>
      </c>
      <c r="BT7" s="24" t="s">
        <v>55</v>
      </c>
      <c r="BU7" s="24" t="s">
        <v>56</v>
      </c>
      <c r="BV7" s="3"/>
      <c r="BW7" s="10" t="s">
        <v>4</v>
      </c>
      <c r="BX7" s="10" t="s">
        <v>5</v>
      </c>
      <c r="BY7" s="10" t="s">
        <v>0</v>
      </c>
      <c r="BZ7" s="24" t="s">
        <v>55</v>
      </c>
      <c r="CA7" s="24" t="s">
        <v>56</v>
      </c>
      <c r="CB7" s="15"/>
      <c r="CC7" s="10" t="s">
        <v>4</v>
      </c>
      <c r="CD7" s="10" t="s">
        <v>5</v>
      </c>
      <c r="CE7" s="10" t="s">
        <v>0</v>
      </c>
      <c r="CF7" s="24" t="s">
        <v>55</v>
      </c>
      <c r="CG7" s="24" t="s">
        <v>56</v>
      </c>
      <c r="CH7" s="3"/>
      <c r="CI7" s="10" t="s">
        <v>4</v>
      </c>
      <c r="CJ7" s="10" t="s">
        <v>5</v>
      </c>
      <c r="CK7" s="10" t="s">
        <v>0</v>
      </c>
      <c r="CL7" s="24" t="s">
        <v>55</v>
      </c>
      <c r="CM7" s="24" t="s">
        <v>56</v>
      </c>
      <c r="CN7" s="3"/>
      <c r="CO7" s="10" t="s">
        <v>4</v>
      </c>
      <c r="CP7" s="10" t="s">
        <v>5</v>
      </c>
      <c r="CQ7" s="10" t="s">
        <v>0</v>
      </c>
      <c r="CR7" s="24" t="s">
        <v>55</v>
      </c>
      <c r="CS7" s="24" t="s">
        <v>56</v>
      </c>
      <c r="CT7" s="3"/>
      <c r="CU7" s="10" t="s">
        <v>4</v>
      </c>
      <c r="CV7" s="10" t="s">
        <v>5</v>
      </c>
      <c r="CW7" s="10" t="s">
        <v>0</v>
      </c>
      <c r="CX7" s="24" t="s">
        <v>55</v>
      </c>
      <c r="CY7" s="24" t="s">
        <v>56</v>
      </c>
      <c r="CZ7" s="3"/>
      <c r="DA7" s="10" t="s">
        <v>4</v>
      </c>
      <c r="DB7" s="10" t="s">
        <v>5</v>
      </c>
      <c r="DC7" s="10" t="s">
        <v>0</v>
      </c>
      <c r="DD7" s="24" t="s">
        <v>55</v>
      </c>
      <c r="DE7" s="24" t="s">
        <v>56</v>
      </c>
      <c r="DF7" s="15"/>
      <c r="DG7" s="10" t="s">
        <v>4</v>
      </c>
      <c r="DH7" s="10" t="s">
        <v>5</v>
      </c>
      <c r="DI7" s="10" t="s">
        <v>0</v>
      </c>
      <c r="DJ7" s="24" t="s">
        <v>55</v>
      </c>
      <c r="DK7" s="24" t="s">
        <v>56</v>
      </c>
      <c r="DL7" s="15"/>
      <c r="DM7" s="10" t="s">
        <v>4</v>
      </c>
      <c r="DN7" s="10" t="s">
        <v>5</v>
      </c>
      <c r="DO7" s="10" t="s">
        <v>0</v>
      </c>
      <c r="DP7" s="24" t="s">
        <v>55</v>
      </c>
      <c r="DQ7" s="24" t="s">
        <v>56</v>
      </c>
      <c r="DR7" s="15"/>
      <c r="DS7" s="10" t="s">
        <v>4</v>
      </c>
      <c r="DT7" s="10" t="s">
        <v>5</v>
      </c>
      <c r="DU7" s="10" t="s">
        <v>0</v>
      </c>
      <c r="DV7" s="24" t="s">
        <v>55</v>
      </c>
      <c r="DW7" s="24" t="s">
        <v>56</v>
      </c>
      <c r="DX7" s="15"/>
      <c r="DY7" s="10" t="s">
        <v>4</v>
      </c>
      <c r="DZ7" s="10" t="s">
        <v>5</v>
      </c>
      <c r="EA7" s="10" t="s">
        <v>0</v>
      </c>
      <c r="EB7" s="24" t="s">
        <v>55</v>
      </c>
      <c r="EC7" s="24" t="s">
        <v>56</v>
      </c>
      <c r="ED7" s="15"/>
      <c r="EE7" s="10" t="s">
        <v>4</v>
      </c>
      <c r="EF7" s="10" t="s">
        <v>5</v>
      </c>
      <c r="EG7" s="10" t="s">
        <v>0</v>
      </c>
      <c r="EH7" s="24" t="s">
        <v>55</v>
      </c>
      <c r="EI7" s="24" t="s">
        <v>56</v>
      </c>
      <c r="EJ7" s="15"/>
      <c r="EK7" s="10" t="s">
        <v>4</v>
      </c>
      <c r="EL7" s="10" t="s">
        <v>5</v>
      </c>
      <c r="EM7" s="10" t="s">
        <v>0</v>
      </c>
      <c r="EN7" s="24" t="s">
        <v>55</v>
      </c>
      <c r="EO7" s="24" t="s">
        <v>56</v>
      </c>
    </row>
    <row r="8" spans="1:149" ht="12">
      <c r="A8" s="2">
        <v>41183</v>
      </c>
      <c r="C8" s="51">
        <f>D$6*'02A-12A'!$C8</f>
        <v>0</v>
      </c>
      <c r="D8" s="51">
        <f>D$6*'02A-12A'!$D8</f>
        <v>7652.410032</v>
      </c>
      <c r="E8" s="51">
        <f aca="true" t="shared" si="0" ref="E8:E21">C8+D8</f>
        <v>7652.410032</v>
      </c>
      <c r="F8" s="51">
        <f>D$6*'02A-12A'!$F8</f>
        <v>1916.1022567999999</v>
      </c>
      <c r="G8" s="51">
        <f>D$6*'02A-12A'!$G8</f>
        <v>1801.7813216</v>
      </c>
      <c r="H8" s="51"/>
      <c r="I8" s="51">
        <f>J$6*'02A-12A'!$C8</f>
        <v>0</v>
      </c>
      <c r="J8" s="51">
        <f>J$6*'02A-12A'!$D8</f>
        <v>15505.329486</v>
      </c>
      <c r="K8" s="51">
        <f aca="true" t="shared" si="1" ref="K8:K21">I8+J8</f>
        <v>15505.329486</v>
      </c>
      <c r="L8" s="51">
        <f>J$6*'02A-12A'!$F8</f>
        <v>3882.4104689</v>
      </c>
      <c r="M8" s="51">
        <f>J$6*'02A-12A'!$G8</f>
        <v>3650.7731468</v>
      </c>
      <c r="N8" s="51"/>
      <c r="O8" s="51">
        <f>P$6*'02A-12A'!$C8</f>
        <v>0</v>
      </c>
      <c r="P8" s="51">
        <f>P$6*'02A-12A'!$D8</f>
        <v>476.845782</v>
      </c>
      <c r="Q8" s="51">
        <f aca="true" t="shared" si="2" ref="Q8:Q21">O8+P8</f>
        <v>476.845782</v>
      </c>
      <c r="R8" s="51">
        <f>P$6*'02A-12A'!$F8</f>
        <v>119.3983693</v>
      </c>
      <c r="S8" s="51">
        <f>P$6*'02A-12A'!$G8</f>
        <v>112.27467159999999</v>
      </c>
      <c r="T8" s="51"/>
      <c r="U8" s="51">
        <f>V$6*'02A-12A'!$C8</f>
        <v>0</v>
      </c>
      <c r="V8" s="51">
        <f>V$6*'02A-12A'!$D8</f>
        <v>4193.1483960000005</v>
      </c>
      <c r="W8" s="51">
        <f aca="true" t="shared" si="3" ref="W8:W21">U8+V8</f>
        <v>4193.1483960000005</v>
      </c>
      <c r="X8" s="51">
        <f>V$6*'02A-12A'!$F8</f>
        <v>1049.9308154</v>
      </c>
      <c r="Y8" s="51">
        <f>V$6*'02A-12A'!$G8</f>
        <v>987.2885048</v>
      </c>
      <c r="Z8" s="51"/>
      <c r="AA8" s="51">
        <f>AB$6*'02A-12A'!$C8</f>
        <v>0</v>
      </c>
      <c r="AB8" s="51">
        <f>AB$6*'02A-12A'!$D8</f>
        <v>5409.419706000001</v>
      </c>
      <c r="AC8" s="51">
        <f aca="true" t="shared" si="4" ref="AC8:AC21">AA8+AB8</f>
        <v>5409.419706000001</v>
      </c>
      <c r="AD8" s="51">
        <f>AB$6*'02A-12A'!$F8</f>
        <v>1354.4754219000001</v>
      </c>
      <c r="AE8" s="51">
        <f>AB$6*'02A-12A'!$G8</f>
        <v>1273.6629828</v>
      </c>
      <c r="AF8" s="51"/>
      <c r="AG8" s="51">
        <f>AH$6*'02A-12A'!$C8</f>
        <v>0</v>
      </c>
      <c r="AH8" s="51">
        <f>AH$6*'02A-12A'!$D8</f>
        <v>268.479738</v>
      </c>
      <c r="AI8" s="51">
        <f aca="true" t="shared" si="5" ref="AI8:AI21">AG8+AH8</f>
        <v>268.479738</v>
      </c>
      <c r="AJ8" s="51">
        <f>AH$6*'02A-12A'!$F8</f>
        <v>67.2251787</v>
      </c>
      <c r="AK8" s="51">
        <f>AH$6*'02A-12A'!$G8</f>
        <v>63.2143044</v>
      </c>
      <c r="AL8" s="51"/>
      <c r="AM8" s="51">
        <f>AN$6*'02A-12A'!$C8</f>
        <v>0</v>
      </c>
      <c r="AN8" s="51">
        <f>AN$6*'02A-12A'!$D8</f>
        <v>1177.650444</v>
      </c>
      <c r="AO8" s="51">
        <f aca="true" t="shared" si="6" ref="AO8:AO21">AM8+AN8</f>
        <v>1177.650444</v>
      </c>
      <c r="AP8" s="51">
        <f>AN$6*'02A-12A'!$F8</f>
        <v>294.87425060000004</v>
      </c>
      <c r="AQ8" s="51">
        <f>AN$6*'02A-12A'!$G8</f>
        <v>277.2810872</v>
      </c>
      <c r="AR8" s="51"/>
      <c r="AS8" s="51">
        <f>AT$6*'02A-12A'!$C8</f>
        <v>0</v>
      </c>
      <c r="AT8" s="51">
        <f>AT$6*'02A-12A'!$D8</f>
        <v>1876.588782</v>
      </c>
      <c r="AU8" s="51">
        <f aca="true" t="shared" si="7" ref="AU8:AU21">AS8+AT8</f>
        <v>1876.588782</v>
      </c>
      <c r="AV8" s="51">
        <f>AT$6*'02A-12A'!$F8</f>
        <v>469.8828193</v>
      </c>
      <c r="AW8" s="51">
        <f>AT$6*'02A-12A'!$G8</f>
        <v>441.8480716</v>
      </c>
      <c r="AX8" s="51"/>
      <c r="AY8" s="51">
        <f>AZ$6*'02A-12A'!$C8</f>
        <v>0</v>
      </c>
      <c r="AZ8" s="51">
        <f>AZ$6*'02A-12A'!$D8</f>
        <v>5792.076330000001</v>
      </c>
      <c r="BA8" s="51">
        <f aca="true" t="shared" si="8" ref="BA8:BA21">AY8+AZ8</f>
        <v>5792.076330000001</v>
      </c>
      <c r="BB8" s="51">
        <f>AZ$6*'02A-12A'!$F8</f>
        <v>1450.2895795000002</v>
      </c>
      <c r="BC8" s="51">
        <f>AZ$6*'02A-12A'!$G8</f>
        <v>1363.7605540000002</v>
      </c>
      <c r="BD8" s="51"/>
      <c r="BE8" s="51">
        <f>BF$6*'02A-12A'!$C8</f>
        <v>0</v>
      </c>
      <c r="BF8" s="51">
        <f>BF$6*'02A-12A'!$D8</f>
        <v>370.52551800000003</v>
      </c>
      <c r="BG8" s="51">
        <f aca="true" t="shared" si="9" ref="BG8:BG21">BE8+BF8</f>
        <v>370.52551800000003</v>
      </c>
      <c r="BH8" s="51">
        <f>BF$6*'02A-12A'!$F8</f>
        <v>92.7766257</v>
      </c>
      <c r="BI8" s="51">
        <f>BF$6*'02A-12A'!$G8</f>
        <v>87.24126840000001</v>
      </c>
      <c r="BJ8" s="51"/>
      <c r="BK8" s="51">
        <f>BL$6*'02A-12A'!$C8</f>
        <v>0</v>
      </c>
      <c r="BL8" s="51">
        <f>BL$6*'02A-12A'!$D8</f>
        <v>75.164694</v>
      </c>
      <c r="BM8" s="51">
        <f aca="true" t="shared" si="10" ref="BM8:BM21">BK8+BL8</f>
        <v>75.164694</v>
      </c>
      <c r="BN8" s="51">
        <f>BL$6*'02A-12A'!$F8</f>
        <v>18.8206381</v>
      </c>
      <c r="BO8" s="51">
        <f>BL$6*'02A-12A'!$G8</f>
        <v>17.6977372</v>
      </c>
      <c r="BP8" s="51"/>
      <c r="BQ8" s="51">
        <f>BR$6*'02A-12A'!$C8</f>
        <v>0</v>
      </c>
      <c r="BR8" s="51">
        <f>BR$6*'02A-12A'!$D8</f>
        <v>21265.226778</v>
      </c>
      <c r="BS8" s="51">
        <f aca="true" t="shared" si="11" ref="BS8:BS21">BQ8+BR8</f>
        <v>21265.226778</v>
      </c>
      <c r="BT8" s="51">
        <f>BR$6*'02A-12A'!$F8</f>
        <v>5324.6426747</v>
      </c>
      <c r="BU8" s="51">
        <f>BR$6*'02A-12A'!$G8</f>
        <v>5006.9570564</v>
      </c>
      <c r="BV8" s="51"/>
      <c r="BW8" s="51">
        <f>BX$6*'02A-12A'!$C8</f>
        <v>0</v>
      </c>
      <c r="BX8" s="51">
        <f>BX$6*'02A-12A'!$D8</f>
        <v>722.929632</v>
      </c>
      <c r="BY8" s="51">
        <f aca="true" t="shared" si="12" ref="BY8:BY21">BW8+BX8</f>
        <v>722.929632</v>
      </c>
      <c r="BZ8" s="51">
        <f>BX$6*'02A-12A'!$F8</f>
        <v>181.01579679999998</v>
      </c>
      <c r="CA8" s="51">
        <f>BX$6*'02A-12A'!$G8</f>
        <v>170.2158016</v>
      </c>
      <c r="CB8" s="51"/>
      <c r="CC8" s="51">
        <f>CD$6*'02A-12A'!$C8</f>
        <v>0</v>
      </c>
      <c r="CD8" s="51">
        <f>CD$6*'02A-12A'!$D8</f>
        <v>3036.569352</v>
      </c>
      <c r="CE8" s="51">
        <f aca="true" t="shared" si="13" ref="CE8:CE21">CC8+CD8</f>
        <v>3036.569352</v>
      </c>
      <c r="CF8" s="51">
        <f>CD$6*'02A-12A'!$F8</f>
        <v>760.3326748000001</v>
      </c>
      <c r="CG8" s="51">
        <f>CD$6*'02A-12A'!$G8</f>
        <v>714.9687376</v>
      </c>
      <c r="CH8" s="51"/>
      <c r="CI8" s="51">
        <f>CJ$6*'02A-12A'!$C8</f>
        <v>0</v>
      </c>
      <c r="CJ8" s="51">
        <f>CJ$6*'02A-12A'!$D8</f>
        <v>1897.8106919999998</v>
      </c>
      <c r="CK8" s="51">
        <f aca="true" t="shared" si="14" ref="CK8:CK21">CI8+CJ8</f>
        <v>1897.8106919999998</v>
      </c>
      <c r="CL8" s="51">
        <f>CJ$6*'02A-12A'!$F8</f>
        <v>475.19661579999996</v>
      </c>
      <c r="CM8" s="51">
        <f>CJ$6*'02A-12A'!$G8</f>
        <v>446.84482959999997</v>
      </c>
      <c r="CN8" s="51"/>
      <c r="CO8" s="51">
        <f>CP$6*'02A-12A'!$C8</f>
        <v>0</v>
      </c>
      <c r="CP8" s="51">
        <f>CP$6*'02A-12A'!$D8</f>
        <v>398.55048000000005</v>
      </c>
      <c r="CQ8" s="51">
        <f aca="true" t="shared" si="15" ref="CQ8:CQ21">CO8+CP8</f>
        <v>398.55048000000005</v>
      </c>
      <c r="CR8" s="51">
        <f>CP$6*'02A-12A'!$F8</f>
        <v>99.793852</v>
      </c>
      <c r="CS8" s="51">
        <f>CP$6*'02A-12A'!$G8</f>
        <v>93.83982400000001</v>
      </c>
      <c r="CT8" s="51"/>
      <c r="CU8" s="51">
        <f>CV$6*'02A-12A'!$C8</f>
        <v>0</v>
      </c>
      <c r="CV8" s="51">
        <f>CV$6*'02A-12A'!$D8</f>
        <v>2568.994986</v>
      </c>
      <c r="CW8" s="51">
        <f aca="true" t="shared" si="16" ref="CW8:CW21">CU8+CV8</f>
        <v>2568.994986</v>
      </c>
      <c r="CX8" s="51">
        <f>CV$6*'02A-12A'!$F8</f>
        <v>643.2557939</v>
      </c>
      <c r="CY8" s="51">
        <f>CV$6*'02A-12A'!$G8</f>
        <v>604.8770468</v>
      </c>
      <c r="CZ8" s="51"/>
      <c r="DA8" s="51">
        <f>DB$6*'02A-12A'!$C8</f>
        <v>0</v>
      </c>
      <c r="DB8" s="51">
        <f>DB$6*'02A-12A'!$D8</f>
        <v>2897.1067860000003</v>
      </c>
      <c r="DC8" s="51">
        <f aca="true" t="shared" si="17" ref="DC8:DC21">DA8+DB8</f>
        <v>2897.1067860000003</v>
      </c>
      <c r="DD8" s="51">
        <f>DB$6*'02A-12A'!$F8</f>
        <v>725.4123639000001</v>
      </c>
      <c r="DE8" s="51">
        <f>DB$6*'02A-12A'!$G8</f>
        <v>682.1318868000001</v>
      </c>
      <c r="DF8" s="51"/>
      <c r="DG8" s="51">
        <f>DH$6*'02A-12A'!$C8</f>
        <v>0</v>
      </c>
      <c r="DH8" s="51">
        <f>DH$6*'02A-12A'!$D8</f>
        <v>479.67537000000004</v>
      </c>
      <c r="DI8" s="51">
        <f aca="true" t="shared" si="18" ref="DI8:DI21">DG8+DH8</f>
        <v>479.67537000000004</v>
      </c>
      <c r="DJ8" s="51">
        <f>DH$6*'02A-12A'!$F8</f>
        <v>120.1068755</v>
      </c>
      <c r="DK8" s="51">
        <f>DH$6*'02A-12A'!$G8</f>
        <v>112.94090600000001</v>
      </c>
      <c r="DL8" s="51"/>
      <c r="DM8" s="51">
        <f>DN$6*'02A-12A'!$C8</f>
        <v>0</v>
      </c>
      <c r="DN8" s="51">
        <f>DN$6*'02A-12A'!$D8</f>
        <v>1900.8810959999998</v>
      </c>
      <c r="DO8" s="51">
        <f aca="true" t="shared" si="19" ref="DO8:DO21">DM8+DN8</f>
        <v>1900.8810959999998</v>
      </c>
      <c r="DP8" s="51">
        <f>DN$6*'02A-12A'!$F8</f>
        <v>475.96542039999997</v>
      </c>
      <c r="DQ8" s="51">
        <f>DN$6*'02A-12A'!$G8</f>
        <v>447.56776479999996</v>
      </c>
      <c r="DR8" s="51"/>
      <c r="DS8" s="51">
        <f>DT$6*'02A-12A'!$C8</f>
        <v>0</v>
      </c>
      <c r="DT8" s="51">
        <f>DT$6*'02A-12A'!$D8</f>
        <v>25.767311999999997</v>
      </c>
      <c r="DU8" s="51">
        <f aca="true" t="shared" si="20" ref="DU8:DU21">DS8+DT8</f>
        <v>25.767311999999997</v>
      </c>
      <c r="DV8" s="51">
        <f>DT$6*'02A-12A'!$F8</f>
        <v>6.451928799999999</v>
      </c>
      <c r="DW8" s="51">
        <f>DT$6*'02A-12A'!$G8</f>
        <v>6.0669856</v>
      </c>
      <c r="DX8" s="51"/>
      <c r="DY8" s="51">
        <f>DZ$6*'02A-12A'!$C8</f>
        <v>0</v>
      </c>
      <c r="DZ8" s="51">
        <f>DZ$6*'02A-12A'!$D8</f>
        <v>1807.1133659999998</v>
      </c>
      <c r="EA8" s="51">
        <f aca="true" t="shared" si="21" ref="EA8:EA21">DY8+DZ8</f>
        <v>1807.1133659999998</v>
      </c>
      <c r="EB8" s="51">
        <f>DZ$6*'02A-12A'!$F8</f>
        <v>452.4867309</v>
      </c>
      <c r="EC8" s="51">
        <f>DZ$6*'02A-12A'!$G8</f>
        <v>425.48989079999996</v>
      </c>
      <c r="ED8" s="51"/>
      <c r="EE8" s="51">
        <f>EF$6*'02A-12A'!$C8</f>
        <v>0</v>
      </c>
      <c r="EF8" s="51">
        <f>EF$6*'02A-12A'!$D8</f>
        <v>773.500992</v>
      </c>
      <c r="EG8" s="51">
        <f aca="true" t="shared" si="22" ref="EG8:EG21">EE8+EF8</f>
        <v>773.500992</v>
      </c>
      <c r="EH8" s="51">
        <f>EF$6*'02A-12A'!$F8</f>
        <v>193.6784608</v>
      </c>
      <c r="EI8" s="51">
        <f>EF$6*'02A-12A'!$G8</f>
        <v>182.1229696</v>
      </c>
      <c r="EJ8" s="51"/>
      <c r="EK8" s="51">
        <f>EL$6*'02A-12A'!$C8</f>
        <v>0</v>
      </c>
      <c r="EL8" s="51">
        <f>EL$6*'02A-12A'!$D8</f>
        <v>1482.192378</v>
      </c>
      <c r="EM8" s="51">
        <f aca="true" t="shared" si="23" ref="EM8:EM21">EK8+EL8</f>
        <v>1482.192378</v>
      </c>
      <c r="EN8" s="51">
        <f>EL$6*'02A-12A'!$F8</f>
        <v>371.1291147</v>
      </c>
      <c r="EO8" s="51">
        <f>EL$6*'02A-12A'!$G8</f>
        <v>348.9863364</v>
      </c>
      <c r="EP8" s="51"/>
      <c r="EQ8" s="51"/>
      <c r="ER8" s="51"/>
      <c r="ES8" s="51"/>
    </row>
    <row r="9" spans="1:149" ht="12">
      <c r="A9" s="2">
        <v>41365</v>
      </c>
      <c r="C9" s="51">
        <f>D$6*'02A-12A'!$C9</f>
        <v>1906.62</v>
      </c>
      <c r="D9" s="51">
        <f>D$6*'02A-12A'!$D9</f>
        <v>5937.21468</v>
      </c>
      <c r="E9" s="51">
        <f t="shared" si="0"/>
        <v>7843.83468</v>
      </c>
      <c r="F9" s="51">
        <f>D$6*'02A-12A'!$F9</f>
        <v>1916.1022567999999</v>
      </c>
      <c r="G9" s="51">
        <f>D$6*'02A-12A'!$G9</f>
        <v>1801.9592728</v>
      </c>
      <c r="H9" s="51"/>
      <c r="I9" s="51">
        <f>J$6*'02A-12A'!$C9</f>
        <v>3863.1975</v>
      </c>
      <c r="J9" s="51">
        <f>J$6*'02A-12A'!$D9</f>
        <v>12029.997015</v>
      </c>
      <c r="K9" s="51">
        <f t="shared" si="1"/>
        <v>15893.194515000001</v>
      </c>
      <c r="L9" s="51">
        <f>J$6*'02A-12A'!$F9</f>
        <v>3882.4104689</v>
      </c>
      <c r="M9" s="51">
        <f>J$6*'02A-12A'!$G9</f>
        <v>3651.1337119</v>
      </c>
      <c r="N9" s="51"/>
      <c r="O9" s="51">
        <f>P$6*'02A-12A'!$C9</f>
        <v>118.80749999999999</v>
      </c>
      <c r="P9" s="51">
        <f>P$6*'02A-12A'!$D9</f>
        <v>369.96655499999997</v>
      </c>
      <c r="Q9" s="51">
        <f t="shared" si="2"/>
        <v>488.774055</v>
      </c>
      <c r="R9" s="51">
        <f>P$6*'02A-12A'!$F9</f>
        <v>119.3983693</v>
      </c>
      <c r="S9" s="51">
        <f>P$6*'02A-12A'!$G9</f>
        <v>112.28576029999999</v>
      </c>
      <c r="T9" s="51"/>
      <c r="U9" s="51">
        <f>V$6*'02A-12A'!$C9</f>
        <v>1044.7350000000001</v>
      </c>
      <c r="V9" s="51">
        <f>V$6*'02A-12A'!$D9</f>
        <v>3253.30479</v>
      </c>
      <c r="W9" s="51">
        <f t="shared" si="3"/>
        <v>4298.039790000001</v>
      </c>
      <c r="X9" s="51">
        <f>V$6*'02A-12A'!$F9</f>
        <v>1049.9308154</v>
      </c>
      <c r="Y9" s="51">
        <f>V$6*'02A-12A'!$G9</f>
        <v>987.3860134</v>
      </c>
      <c r="Z9" s="51"/>
      <c r="AA9" s="51">
        <f>AB$6*'02A-12A'!$C9</f>
        <v>1347.7725</v>
      </c>
      <c r="AB9" s="51">
        <f>AB$6*'02A-12A'!$D9</f>
        <v>4196.963565</v>
      </c>
      <c r="AC9" s="51">
        <f t="shared" si="4"/>
        <v>5544.736065</v>
      </c>
      <c r="AD9" s="51">
        <f>AB$6*'02A-12A'!$F9</f>
        <v>1354.4754219000001</v>
      </c>
      <c r="AE9" s="51">
        <f>AB$6*'02A-12A'!$G9</f>
        <v>1273.7887749000001</v>
      </c>
      <c r="AF9" s="51"/>
      <c r="AG9" s="51">
        <f>AH$6*'02A-12A'!$C9</f>
        <v>66.8925</v>
      </c>
      <c r="AH9" s="51">
        <f>AH$6*'02A-12A'!$D9</f>
        <v>208.303245</v>
      </c>
      <c r="AI9" s="51">
        <f t="shared" si="5"/>
        <v>275.195745</v>
      </c>
      <c r="AJ9" s="51">
        <f>AH$6*'02A-12A'!$F9</f>
        <v>67.2251787</v>
      </c>
      <c r="AK9" s="51">
        <f>AH$6*'02A-12A'!$G9</f>
        <v>63.220547700000004</v>
      </c>
      <c r="AL9" s="51"/>
      <c r="AM9" s="51">
        <f>AN$6*'02A-12A'!$C9</f>
        <v>293.415</v>
      </c>
      <c r="AN9" s="51">
        <f>AN$6*'02A-12A'!$D9</f>
        <v>913.6943100000001</v>
      </c>
      <c r="AO9" s="51">
        <f t="shared" si="6"/>
        <v>1207.10931</v>
      </c>
      <c r="AP9" s="51">
        <f>AN$6*'02A-12A'!$F9</f>
        <v>294.87425060000004</v>
      </c>
      <c r="AQ9" s="51">
        <f>AN$6*'02A-12A'!$G9</f>
        <v>277.3084726</v>
      </c>
      <c r="AR9" s="51"/>
      <c r="AS9" s="51">
        <f>AT$6*'02A-12A'!$C9</f>
        <v>467.5575</v>
      </c>
      <c r="AT9" s="51">
        <f>AT$6*'02A-12A'!$D9</f>
        <v>1455.9740550000001</v>
      </c>
      <c r="AU9" s="51">
        <f t="shared" si="7"/>
        <v>1923.531555</v>
      </c>
      <c r="AV9" s="51">
        <f>AT$6*'02A-12A'!$F9</f>
        <v>469.8828193</v>
      </c>
      <c r="AW9" s="51">
        <f>AT$6*'02A-12A'!$G9</f>
        <v>441.8917103</v>
      </c>
      <c r="AX9" s="51"/>
      <c r="AY9" s="51">
        <f>AZ$6*'02A-12A'!$C9</f>
        <v>1443.1125000000002</v>
      </c>
      <c r="AZ9" s="51">
        <f>AZ$6*'02A-12A'!$D9</f>
        <v>4493.852325000001</v>
      </c>
      <c r="BA9" s="51">
        <f t="shared" si="8"/>
        <v>5936.964825000001</v>
      </c>
      <c r="BB9" s="51">
        <f>AZ$6*'02A-12A'!$F9</f>
        <v>1450.2895795000002</v>
      </c>
      <c r="BC9" s="51">
        <f>AZ$6*'02A-12A'!$G9</f>
        <v>1363.8952445000002</v>
      </c>
      <c r="BD9" s="51"/>
      <c r="BE9" s="51">
        <f>BF$6*'02A-12A'!$C9</f>
        <v>92.31750000000001</v>
      </c>
      <c r="BF9" s="51">
        <f>BF$6*'02A-12A'!$D9</f>
        <v>287.476695</v>
      </c>
      <c r="BG9" s="51">
        <f t="shared" si="9"/>
        <v>379.794195</v>
      </c>
      <c r="BH9" s="51">
        <f>BF$6*'02A-12A'!$F9</f>
        <v>92.7766257</v>
      </c>
      <c r="BI9" s="51">
        <f>BF$6*'02A-12A'!$G9</f>
        <v>87.24988470000001</v>
      </c>
      <c r="BJ9" s="51"/>
      <c r="BK9" s="51">
        <f>BL$6*'02A-12A'!$C9</f>
        <v>18.7275</v>
      </c>
      <c r="BL9" s="51">
        <f>BL$6*'02A-12A'!$D9</f>
        <v>58.317434999999996</v>
      </c>
      <c r="BM9" s="51">
        <f t="shared" si="10"/>
        <v>77.044935</v>
      </c>
      <c r="BN9" s="51">
        <f>BL$6*'02A-12A'!$F9</f>
        <v>18.8206381</v>
      </c>
      <c r="BO9" s="51">
        <f>BL$6*'02A-12A'!$G9</f>
        <v>17.6994851</v>
      </c>
      <c r="BP9" s="51"/>
      <c r="BQ9" s="51">
        <f>BR$6*'02A-12A'!$C9</f>
        <v>5298.2925</v>
      </c>
      <c r="BR9" s="51">
        <f>BR$6*'02A-12A'!$D9</f>
        <v>16498.882845</v>
      </c>
      <c r="BS9" s="51">
        <f t="shared" si="11"/>
        <v>21797.175345</v>
      </c>
      <c r="BT9" s="51">
        <f>BR$6*'02A-12A'!$F9</f>
        <v>5324.6426747</v>
      </c>
      <c r="BU9" s="51">
        <f>BR$6*'02A-12A'!$G9</f>
        <v>5007.4515636999995</v>
      </c>
      <c r="BV9" s="51"/>
      <c r="BW9" s="51">
        <f>BX$6*'02A-12A'!$C9</f>
        <v>180.11999999999998</v>
      </c>
      <c r="BX9" s="51">
        <f>BX$6*'02A-12A'!$D9</f>
        <v>560.8936799999999</v>
      </c>
      <c r="BY9" s="51">
        <f t="shared" si="12"/>
        <v>741.0136799999999</v>
      </c>
      <c r="BZ9" s="51">
        <f>BX$6*'02A-12A'!$F9</f>
        <v>181.01579679999998</v>
      </c>
      <c r="CA9" s="51">
        <f>BX$6*'02A-12A'!$G9</f>
        <v>170.2326128</v>
      </c>
      <c r="CB9" s="51"/>
      <c r="CC9" s="51">
        <f>CD$6*'02A-12A'!$C9</f>
        <v>756.57</v>
      </c>
      <c r="CD9" s="51">
        <f>CD$6*'02A-12A'!$D9</f>
        <v>2355.95898</v>
      </c>
      <c r="CE9" s="51">
        <f t="shared" si="13"/>
        <v>3112.52898</v>
      </c>
      <c r="CF9" s="51">
        <f>CD$6*'02A-12A'!$F9</f>
        <v>760.3326748000001</v>
      </c>
      <c r="CG9" s="51">
        <f>CD$6*'02A-12A'!$G9</f>
        <v>715.0393508000001</v>
      </c>
      <c r="CH9" s="51"/>
      <c r="CI9" s="51">
        <f>CJ$6*'02A-12A'!$C9</f>
        <v>472.84499999999997</v>
      </c>
      <c r="CJ9" s="51">
        <f>CJ$6*'02A-12A'!$D9</f>
        <v>1472.43933</v>
      </c>
      <c r="CK9" s="51">
        <f t="shared" si="14"/>
        <v>1945.28433</v>
      </c>
      <c r="CL9" s="51">
        <f>CJ$6*'02A-12A'!$F9</f>
        <v>475.19661579999996</v>
      </c>
      <c r="CM9" s="51">
        <f>CJ$6*'02A-12A'!$G9</f>
        <v>446.88896179999995</v>
      </c>
      <c r="CN9" s="51"/>
      <c r="CO9" s="51">
        <f>CP$6*'02A-12A'!$C9</f>
        <v>99.30000000000001</v>
      </c>
      <c r="CP9" s="51">
        <f>CP$6*'02A-12A'!$D9</f>
        <v>309.22020000000003</v>
      </c>
      <c r="CQ9" s="51">
        <f t="shared" si="15"/>
        <v>408.52020000000005</v>
      </c>
      <c r="CR9" s="51">
        <f>CP$6*'02A-12A'!$F9</f>
        <v>99.793852</v>
      </c>
      <c r="CS9" s="51">
        <f>CP$6*'02A-12A'!$G9</f>
        <v>93.84909200000001</v>
      </c>
      <c r="CT9" s="51"/>
      <c r="CU9" s="51">
        <f>CV$6*'02A-12A'!$C9</f>
        <v>640.0725</v>
      </c>
      <c r="CV9" s="51">
        <f>CV$6*'02A-12A'!$D9</f>
        <v>1993.185765</v>
      </c>
      <c r="CW9" s="51">
        <f t="shared" si="16"/>
        <v>2633.258265</v>
      </c>
      <c r="CX9" s="51">
        <f>CV$6*'02A-12A'!$F9</f>
        <v>643.2557939</v>
      </c>
      <c r="CY9" s="51">
        <f>CV$6*'02A-12A'!$G9</f>
        <v>604.9367869</v>
      </c>
      <c r="CZ9" s="51"/>
      <c r="DA9" s="51">
        <f>DB$6*'02A-12A'!$C9</f>
        <v>721.8225</v>
      </c>
      <c r="DB9" s="51">
        <f>DB$6*'02A-12A'!$D9</f>
        <v>2247.7552650000002</v>
      </c>
      <c r="DC9" s="51">
        <f t="shared" si="17"/>
        <v>2969.577765</v>
      </c>
      <c r="DD9" s="51">
        <f>DB$6*'02A-12A'!$F9</f>
        <v>725.4123639000001</v>
      </c>
      <c r="DE9" s="51">
        <f>DB$6*'02A-12A'!$G9</f>
        <v>682.1992569</v>
      </c>
      <c r="DF9" s="51"/>
      <c r="DG9" s="51">
        <f>DH$6*'02A-12A'!$C9</f>
        <v>119.5125</v>
      </c>
      <c r="DH9" s="51">
        <f>DH$6*'02A-12A'!$D9</f>
        <v>372.161925</v>
      </c>
      <c r="DI9" s="51">
        <f t="shared" si="18"/>
        <v>491.674425</v>
      </c>
      <c r="DJ9" s="51">
        <f>DH$6*'02A-12A'!$F9</f>
        <v>120.1068755</v>
      </c>
      <c r="DK9" s="51">
        <f>DH$6*'02A-12A'!$G9</f>
        <v>112.9520605</v>
      </c>
      <c r="DL9" s="51"/>
      <c r="DM9" s="51">
        <f>DN$6*'02A-12A'!$C9</f>
        <v>473.60999999999996</v>
      </c>
      <c r="DN9" s="51">
        <f>DN$6*'02A-12A'!$D9</f>
        <v>1474.82154</v>
      </c>
      <c r="DO9" s="51">
        <f t="shared" si="19"/>
        <v>1948.4315399999998</v>
      </c>
      <c r="DP9" s="51">
        <f>DN$6*'02A-12A'!$F9</f>
        <v>475.96542039999997</v>
      </c>
      <c r="DQ9" s="51">
        <f>DN$6*'02A-12A'!$G9</f>
        <v>447.61196839999997</v>
      </c>
      <c r="DR9" s="51"/>
      <c r="DS9" s="51">
        <f>DT$6*'02A-12A'!$C9</f>
        <v>6.42</v>
      </c>
      <c r="DT9" s="51">
        <f>DT$6*'02A-12A'!$D9</f>
        <v>19.99188</v>
      </c>
      <c r="DU9" s="51">
        <f t="shared" si="20"/>
        <v>26.411879999999996</v>
      </c>
      <c r="DV9" s="51">
        <f>DT$6*'02A-12A'!$F9</f>
        <v>6.451928799999999</v>
      </c>
      <c r="DW9" s="51">
        <f>DT$6*'02A-12A'!$G9</f>
        <v>6.0675848</v>
      </c>
      <c r="DX9" s="51"/>
      <c r="DY9" s="51">
        <f>DZ$6*'02A-12A'!$C9</f>
        <v>450.24749999999995</v>
      </c>
      <c r="DZ9" s="51">
        <f>DZ$6*'02A-12A'!$D9</f>
        <v>1402.0707149999998</v>
      </c>
      <c r="EA9" s="51">
        <f t="shared" si="21"/>
        <v>1852.3182149999998</v>
      </c>
      <c r="EB9" s="51">
        <f>DZ$6*'02A-12A'!$F9</f>
        <v>452.4867309</v>
      </c>
      <c r="EC9" s="51">
        <f>DZ$6*'02A-12A'!$G9</f>
        <v>425.53191389999995</v>
      </c>
      <c r="ED9" s="51"/>
      <c r="EE9" s="51">
        <f>EF$6*'02A-12A'!$C9</f>
        <v>192.72</v>
      </c>
      <c r="EF9" s="51">
        <f>EF$6*'02A-12A'!$D9</f>
        <v>600.13008</v>
      </c>
      <c r="EG9" s="51">
        <f t="shared" si="22"/>
        <v>792.85008</v>
      </c>
      <c r="EH9" s="51">
        <f>EF$6*'02A-12A'!$F9</f>
        <v>193.6784608</v>
      </c>
      <c r="EI9" s="51">
        <f>EF$6*'02A-12A'!$G9</f>
        <v>182.1409568</v>
      </c>
      <c r="EJ9" s="51"/>
      <c r="EK9" s="51">
        <f>EL$6*'02A-12A'!$C9</f>
        <v>369.2925</v>
      </c>
      <c r="EL9" s="51">
        <f>EL$6*'02A-12A'!$D9</f>
        <v>1149.9768450000001</v>
      </c>
      <c r="EM9" s="51">
        <f t="shared" si="23"/>
        <v>1519.2693450000002</v>
      </c>
      <c r="EN9" s="51">
        <f>EL$6*'02A-12A'!$F9</f>
        <v>371.1291147</v>
      </c>
      <c r="EO9" s="51">
        <f>EL$6*'02A-12A'!$G9</f>
        <v>349.0208037</v>
      </c>
      <c r="EP9" s="51"/>
      <c r="EQ9" s="51"/>
      <c r="ER9" s="51"/>
      <c r="ES9" s="51"/>
    </row>
    <row r="10" spans="1:149" ht="12">
      <c r="A10" s="2">
        <v>41548</v>
      </c>
      <c r="C10" s="51">
        <f>D$6*'02A-12A'!$C10</f>
        <v>0</v>
      </c>
      <c r="D10" s="51">
        <f>D$6*'02A-12A'!$D10</f>
        <v>5908.61538</v>
      </c>
      <c r="E10" s="51">
        <f t="shared" si="0"/>
        <v>5908.61538</v>
      </c>
      <c r="F10" s="51">
        <f>D$6*'02A-12A'!$F10</f>
        <v>1916.1022567999999</v>
      </c>
      <c r="G10" s="51">
        <f>D$6*'02A-12A'!$G10</f>
        <v>1801.9592728</v>
      </c>
      <c r="H10" s="51"/>
      <c r="I10" s="51">
        <f>J$6*'02A-12A'!$C10</f>
        <v>0</v>
      </c>
      <c r="J10" s="51">
        <f>J$6*'02A-12A'!$D10</f>
        <v>11972.0490525</v>
      </c>
      <c r="K10" s="51">
        <f t="shared" si="1"/>
        <v>11972.0490525</v>
      </c>
      <c r="L10" s="51">
        <f>J$6*'02A-12A'!$F10</f>
        <v>3882.4104689</v>
      </c>
      <c r="M10" s="51">
        <f>J$6*'02A-12A'!$G10</f>
        <v>3651.1337119</v>
      </c>
      <c r="N10" s="51"/>
      <c r="O10" s="51">
        <f>P$6*'02A-12A'!$C10</f>
        <v>0</v>
      </c>
      <c r="P10" s="51">
        <f>P$6*'02A-12A'!$D10</f>
        <v>368.1844425</v>
      </c>
      <c r="Q10" s="51">
        <f t="shared" si="2"/>
        <v>368.1844425</v>
      </c>
      <c r="R10" s="51">
        <f>P$6*'02A-12A'!$F10</f>
        <v>119.3983693</v>
      </c>
      <c r="S10" s="51">
        <f>P$6*'02A-12A'!$G10</f>
        <v>112.28576029999999</v>
      </c>
      <c r="T10" s="51"/>
      <c r="U10" s="51">
        <f>V$6*'02A-12A'!$C10</f>
        <v>0</v>
      </c>
      <c r="V10" s="51">
        <f>V$6*'02A-12A'!$D10</f>
        <v>3237.633765</v>
      </c>
      <c r="W10" s="51">
        <f t="shared" si="3"/>
        <v>3237.633765</v>
      </c>
      <c r="X10" s="51">
        <f>V$6*'02A-12A'!$F10</f>
        <v>1049.9308154</v>
      </c>
      <c r="Y10" s="51">
        <f>V$6*'02A-12A'!$G10</f>
        <v>987.3860134</v>
      </c>
      <c r="Z10" s="51"/>
      <c r="AA10" s="51">
        <f>AB$6*'02A-12A'!$C10</f>
        <v>0</v>
      </c>
      <c r="AB10" s="51">
        <f>AB$6*'02A-12A'!$D10</f>
        <v>4176.7469775</v>
      </c>
      <c r="AC10" s="51">
        <f t="shared" si="4"/>
        <v>4176.7469775</v>
      </c>
      <c r="AD10" s="51">
        <f>AB$6*'02A-12A'!$F10</f>
        <v>1354.4754219000001</v>
      </c>
      <c r="AE10" s="51">
        <f>AB$6*'02A-12A'!$G10</f>
        <v>1273.7887749000001</v>
      </c>
      <c r="AF10" s="51"/>
      <c r="AG10" s="51">
        <f>AH$6*'02A-12A'!$C10</f>
        <v>0</v>
      </c>
      <c r="AH10" s="51">
        <f>AH$6*'02A-12A'!$D10</f>
        <v>207.2998575</v>
      </c>
      <c r="AI10" s="51">
        <f t="shared" si="5"/>
        <v>207.2998575</v>
      </c>
      <c r="AJ10" s="51">
        <f>AH$6*'02A-12A'!$F10</f>
        <v>67.2251787</v>
      </c>
      <c r="AK10" s="51">
        <f>AH$6*'02A-12A'!$G10</f>
        <v>63.220547700000004</v>
      </c>
      <c r="AL10" s="51"/>
      <c r="AM10" s="51">
        <f>AN$6*'02A-12A'!$C10</f>
        <v>0</v>
      </c>
      <c r="AN10" s="51">
        <f>AN$6*'02A-12A'!$D10</f>
        <v>909.293085</v>
      </c>
      <c r="AO10" s="51">
        <f t="shared" si="6"/>
        <v>909.293085</v>
      </c>
      <c r="AP10" s="51">
        <f>AN$6*'02A-12A'!$F10</f>
        <v>294.87425060000004</v>
      </c>
      <c r="AQ10" s="51">
        <f>AN$6*'02A-12A'!$G10</f>
        <v>277.3084726</v>
      </c>
      <c r="AR10" s="51"/>
      <c r="AS10" s="51">
        <f>AT$6*'02A-12A'!$C10</f>
        <v>0</v>
      </c>
      <c r="AT10" s="51">
        <f>AT$6*'02A-12A'!$D10</f>
        <v>1448.9606925</v>
      </c>
      <c r="AU10" s="51">
        <f t="shared" si="7"/>
        <v>1448.9606925</v>
      </c>
      <c r="AV10" s="51">
        <f>AT$6*'02A-12A'!$F10</f>
        <v>469.8828193</v>
      </c>
      <c r="AW10" s="51">
        <f>AT$6*'02A-12A'!$G10</f>
        <v>441.8917103</v>
      </c>
      <c r="AX10" s="51"/>
      <c r="AY10" s="51">
        <f>AZ$6*'02A-12A'!$C10</f>
        <v>0</v>
      </c>
      <c r="AZ10" s="51">
        <f>AZ$6*'02A-12A'!$D10</f>
        <v>4472.2056375</v>
      </c>
      <c r="BA10" s="51">
        <f t="shared" si="8"/>
        <v>4472.2056375</v>
      </c>
      <c r="BB10" s="51">
        <f>AZ$6*'02A-12A'!$F10</f>
        <v>1450.2895795000002</v>
      </c>
      <c r="BC10" s="51">
        <f>AZ$6*'02A-12A'!$G10</f>
        <v>1363.8952445000002</v>
      </c>
      <c r="BD10" s="51"/>
      <c r="BE10" s="51">
        <f>BF$6*'02A-12A'!$C10</f>
        <v>0</v>
      </c>
      <c r="BF10" s="51">
        <f>BF$6*'02A-12A'!$D10</f>
        <v>286.0919325</v>
      </c>
      <c r="BG10" s="51">
        <f t="shared" si="9"/>
        <v>286.0919325</v>
      </c>
      <c r="BH10" s="51">
        <f>BF$6*'02A-12A'!$F10</f>
        <v>92.7766257</v>
      </c>
      <c r="BI10" s="51">
        <f>BF$6*'02A-12A'!$G10</f>
        <v>87.24988470000001</v>
      </c>
      <c r="BJ10" s="51"/>
      <c r="BK10" s="51">
        <f>BL$6*'02A-12A'!$C10</f>
        <v>0</v>
      </c>
      <c r="BL10" s="51">
        <f>BL$6*'02A-12A'!$D10</f>
        <v>58.0365225</v>
      </c>
      <c r="BM10" s="51">
        <f t="shared" si="10"/>
        <v>58.0365225</v>
      </c>
      <c r="BN10" s="51">
        <f>BL$6*'02A-12A'!$F10</f>
        <v>18.8206381</v>
      </c>
      <c r="BO10" s="51">
        <f>BL$6*'02A-12A'!$G10</f>
        <v>17.6994851</v>
      </c>
      <c r="BP10" s="51"/>
      <c r="BQ10" s="51">
        <f>BR$6*'02A-12A'!$C10</f>
        <v>0</v>
      </c>
      <c r="BR10" s="51">
        <f>BR$6*'02A-12A'!$D10</f>
        <v>16419.408457499998</v>
      </c>
      <c r="BS10" s="51">
        <f t="shared" si="11"/>
        <v>16419.408457499998</v>
      </c>
      <c r="BT10" s="51">
        <f>BR$6*'02A-12A'!$F10</f>
        <v>5324.6426747</v>
      </c>
      <c r="BU10" s="51">
        <f>BR$6*'02A-12A'!$G10</f>
        <v>5007.4515636999995</v>
      </c>
      <c r="BV10" s="51"/>
      <c r="BW10" s="51">
        <f>BX$6*'02A-12A'!$C10</f>
        <v>0</v>
      </c>
      <c r="BX10" s="51">
        <f>BX$6*'02A-12A'!$D10</f>
        <v>558.19188</v>
      </c>
      <c r="BY10" s="51">
        <f t="shared" si="12"/>
        <v>558.19188</v>
      </c>
      <c r="BZ10" s="51">
        <f>BX$6*'02A-12A'!$F10</f>
        <v>181.01579679999998</v>
      </c>
      <c r="CA10" s="51">
        <f>BX$6*'02A-12A'!$G10</f>
        <v>170.2326128</v>
      </c>
      <c r="CB10" s="51"/>
      <c r="CC10" s="51">
        <f>CD$6*'02A-12A'!$C10</f>
        <v>0</v>
      </c>
      <c r="CD10" s="51">
        <f>CD$6*'02A-12A'!$D10</f>
        <v>2344.61043</v>
      </c>
      <c r="CE10" s="51">
        <f t="shared" si="13"/>
        <v>2344.61043</v>
      </c>
      <c r="CF10" s="51">
        <f>CD$6*'02A-12A'!$F10</f>
        <v>760.3326748000001</v>
      </c>
      <c r="CG10" s="51">
        <f>CD$6*'02A-12A'!$G10</f>
        <v>715.0393508000001</v>
      </c>
      <c r="CH10" s="51"/>
      <c r="CI10" s="51">
        <f>CJ$6*'02A-12A'!$C10</f>
        <v>0</v>
      </c>
      <c r="CJ10" s="51">
        <f>CJ$6*'02A-12A'!$D10</f>
        <v>1465.3466549999998</v>
      </c>
      <c r="CK10" s="51">
        <f t="shared" si="14"/>
        <v>1465.3466549999998</v>
      </c>
      <c r="CL10" s="51">
        <f>CJ$6*'02A-12A'!$F10</f>
        <v>475.19661579999996</v>
      </c>
      <c r="CM10" s="51">
        <f>CJ$6*'02A-12A'!$G10</f>
        <v>446.88896179999995</v>
      </c>
      <c r="CN10" s="51"/>
      <c r="CO10" s="51">
        <f>CP$6*'02A-12A'!$C10</f>
        <v>0</v>
      </c>
      <c r="CP10" s="51">
        <f>CP$6*'02A-12A'!$D10</f>
        <v>307.7307</v>
      </c>
      <c r="CQ10" s="51">
        <f t="shared" si="15"/>
        <v>307.7307</v>
      </c>
      <c r="CR10" s="51">
        <f>CP$6*'02A-12A'!$F10</f>
        <v>99.793852</v>
      </c>
      <c r="CS10" s="51">
        <f>CP$6*'02A-12A'!$G10</f>
        <v>93.84909200000001</v>
      </c>
      <c r="CT10" s="51"/>
      <c r="CU10" s="51">
        <f>CV$6*'02A-12A'!$C10</f>
        <v>0</v>
      </c>
      <c r="CV10" s="51">
        <f>CV$6*'02A-12A'!$D10</f>
        <v>1983.5846775</v>
      </c>
      <c r="CW10" s="51">
        <f t="shared" si="16"/>
        <v>1983.5846775</v>
      </c>
      <c r="CX10" s="51">
        <f>CV$6*'02A-12A'!$F10</f>
        <v>643.2557939</v>
      </c>
      <c r="CY10" s="51">
        <f>CV$6*'02A-12A'!$G10</f>
        <v>604.9367869</v>
      </c>
      <c r="CZ10" s="51"/>
      <c r="DA10" s="51">
        <f>DB$6*'02A-12A'!$C10</f>
        <v>0</v>
      </c>
      <c r="DB10" s="51">
        <f>DB$6*'02A-12A'!$D10</f>
        <v>2236.9279275000004</v>
      </c>
      <c r="DC10" s="51">
        <f t="shared" si="17"/>
        <v>2236.9279275000004</v>
      </c>
      <c r="DD10" s="51">
        <f>DB$6*'02A-12A'!$F10</f>
        <v>725.4123639000001</v>
      </c>
      <c r="DE10" s="51">
        <f>DB$6*'02A-12A'!$G10</f>
        <v>682.1992569</v>
      </c>
      <c r="DF10" s="51"/>
      <c r="DG10" s="51">
        <f>DH$6*'02A-12A'!$C10</f>
        <v>0</v>
      </c>
      <c r="DH10" s="51">
        <f>DH$6*'02A-12A'!$D10</f>
        <v>370.3692375</v>
      </c>
      <c r="DI10" s="51">
        <f t="shared" si="18"/>
        <v>370.3692375</v>
      </c>
      <c r="DJ10" s="51">
        <f>DH$6*'02A-12A'!$F10</f>
        <v>120.1068755</v>
      </c>
      <c r="DK10" s="51">
        <f>DH$6*'02A-12A'!$G10</f>
        <v>112.9520605</v>
      </c>
      <c r="DL10" s="51"/>
      <c r="DM10" s="51">
        <f>DN$6*'02A-12A'!$C10</f>
        <v>0</v>
      </c>
      <c r="DN10" s="51">
        <f>DN$6*'02A-12A'!$D10</f>
        <v>1467.71739</v>
      </c>
      <c r="DO10" s="51">
        <f t="shared" si="19"/>
        <v>1467.71739</v>
      </c>
      <c r="DP10" s="51">
        <f>DN$6*'02A-12A'!$F10</f>
        <v>475.96542039999997</v>
      </c>
      <c r="DQ10" s="51">
        <f>DN$6*'02A-12A'!$G10</f>
        <v>447.61196839999997</v>
      </c>
      <c r="DR10" s="51"/>
      <c r="DS10" s="51">
        <f>DT$6*'02A-12A'!$C10</f>
        <v>0</v>
      </c>
      <c r="DT10" s="51">
        <f>DT$6*'02A-12A'!$D10</f>
        <v>19.89558</v>
      </c>
      <c r="DU10" s="51">
        <f t="shared" si="20"/>
        <v>19.89558</v>
      </c>
      <c r="DV10" s="51">
        <f>DT$6*'02A-12A'!$F10</f>
        <v>6.451928799999999</v>
      </c>
      <c r="DW10" s="51">
        <f>DT$6*'02A-12A'!$G10</f>
        <v>6.0675848</v>
      </c>
      <c r="DX10" s="51"/>
      <c r="DY10" s="51">
        <f>DZ$6*'02A-12A'!$C10</f>
        <v>0</v>
      </c>
      <c r="DZ10" s="51">
        <f>DZ$6*'02A-12A'!$D10</f>
        <v>1395.3170025</v>
      </c>
      <c r="EA10" s="51">
        <f t="shared" si="21"/>
        <v>1395.3170025</v>
      </c>
      <c r="EB10" s="51">
        <f>DZ$6*'02A-12A'!$F10</f>
        <v>452.4867309</v>
      </c>
      <c r="EC10" s="51">
        <f>DZ$6*'02A-12A'!$G10</f>
        <v>425.53191389999995</v>
      </c>
      <c r="ED10" s="51"/>
      <c r="EE10" s="51">
        <f>EF$6*'02A-12A'!$C10</f>
        <v>0</v>
      </c>
      <c r="EF10" s="51">
        <f>EF$6*'02A-12A'!$D10</f>
        <v>597.23928</v>
      </c>
      <c r="EG10" s="51">
        <f t="shared" si="22"/>
        <v>597.23928</v>
      </c>
      <c r="EH10" s="51">
        <f>EF$6*'02A-12A'!$F10</f>
        <v>193.6784608</v>
      </c>
      <c r="EI10" s="51">
        <f>EF$6*'02A-12A'!$G10</f>
        <v>182.1409568</v>
      </c>
      <c r="EJ10" s="51"/>
      <c r="EK10" s="51">
        <f>EL$6*'02A-12A'!$C10</f>
        <v>0</v>
      </c>
      <c r="EL10" s="51">
        <f>EL$6*'02A-12A'!$D10</f>
        <v>1144.4374575</v>
      </c>
      <c r="EM10" s="51">
        <f t="shared" si="23"/>
        <v>1144.4374575</v>
      </c>
      <c r="EN10" s="51">
        <f>EL$6*'02A-12A'!$F10</f>
        <v>371.1291147</v>
      </c>
      <c r="EO10" s="51">
        <f>EL$6*'02A-12A'!$G10</f>
        <v>349.0208037</v>
      </c>
      <c r="EP10" s="51"/>
      <c r="EQ10" s="51"/>
      <c r="ER10" s="51"/>
      <c r="ES10" s="51"/>
    </row>
    <row r="11" spans="1:149" ht="12">
      <c r="A11" s="2">
        <v>41730</v>
      </c>
      <c r="C11" s="51">
        <f>D$6*'02A-12A'!$C11</f>
        <v>1779.512</v>
      </c>
      <c r="D11" s="51">
        <f>D$6*'02A-12A'!$D11</f>
        <v>5908.61538</v>
      </c>
      <c r="E11" s="51">
        <f t="shared" si="0"/>
        <v>7688.12738</v>
      </c>
      <c r="F11" s="51">
        <f>D$6*'02A-12A'!$F11</f>
        <v>1916.1022567999999</v>
      </c>
      <c r="G11" s="51">
        <f>D$6*'02A-12A'!$G11</f>
        <v>1801.9592728</v>
      </c>
      <c r="H11" s="51"/>
      <c r="I11" s="51">
        <f>J$6*'02A-12A'!$C11</f>
        <v>3605.651</v>
      </c>
      <c r="J11" s="51">
        <f>J$6*'02A-12A'!$D11</f>
        <v>11972.0490525</v>
      </c>
      <c r="K11" s="51">
        <f t="shared" si="1"/>
        <v>15577.7000525</v>
      </c>
      <c r="L11" s="51">
        <f>J$6*'02A-12A'!$F11</f>
        <v>3882.4104689</v>
      </c>
      <c r="M11" s="51">
        <f>J$6*'02A-12A'!$G11</f>
        <v>3651.1337119</v>
      </c>
      <c r="N11" s="51"/>
      <c r="O11" s="51">
        <f>P$6*'02A-12A'!$C11</f>
        <v>110.887</v>
      </c>
      <c r="P11" s="51">
        <f>P$6*'02A-12A'!$D11</f>
        <v>368.1844425</v>
      </c>
      <c r="Q11" s="51">
        <f t="shared" si="2"/>
        <v>479.0714425</v>
      </c>
      <c r="R11" s="51">
        <f>P$6*'02A-12A'!$F11</f>
        <v>119.3983693</v>
      </c>
      <c r="S11" s="51">
        <f>P$6*'02A-12A'!$G11</f>
        <v>112.28576029999999</v>
      </c>
      <c r="T11" s="51"/>
      <c r="U11" s="51">
        <f>V$6*'02A-12A'!$C11</f>
        <v>975.086</v>
      </c>
      <c r="V11" s="51">
        <f>V$6*'02A-12A'!$D11</f>
        <v>3237.633765</v>
      </c>
      <c r="W11" s="51">
        <f t="shared" si="3"/>
        <v>4212.719765</v>
      </c>
      <c r="X11" s="51">
        <f>V$6*'02A-12A'!$F11</f>
        <v>1049.9308154</v>
      </c>
      <c r="Y11" s="51">
        <f>V$6*'02A-12A'!$G11</f>
        <v>987.3860134</v>
      </c>
      <c r="Z11" s="51"/>
      <c r="AA11" s="51">
        <f>AB$6*'02A-12A'!$C11</f>
        <v>1257.921</v>
      </c>
      <c r="AB11" s="51">
        <f>AB$6*'02A-12A'!$D11</f>
        <v>4176.7469775</v>
      </c>
      <c r="AC11" s="51">
        <f t="shared" si="4"/>
        <v>5434.6679775</v>
      </c>
      <c r="AD11" s="51">
        <f>AB$6*'02A-12A'!$F11</f>
        <v>1354.4754219000001</v>
      </c>
      <c r="AE11" s="51">
        <f>AB$6*'02A-12A'!$G11</f>
        <v>1273.7887749000001</v>
      </c>
      <c r="AF11" s="51"/>
      <c r="AG11" s="51">
        <f>AH$6*'02A-12A'!$C11</f>
        <v>62.43300000000001</v>
      </c>
      <c r="AH11" s="51">
        <f>AH$6*'02A-12A'!$D11</f>
        <v>207.2998575</v>
      </c>
      <c r="AI11" s="51">
        <f t="shared" si="5"/>
        <v>269.7328575</v>
      </c>
      <c r="AJ11" s="51">
        <f>AH$6*'02A-12A'!$F11</f>
        <v>67.2251787</v>
      </c>
      <c r="AK11" s="51">
        <f>AH$6*'02A-12A'!$G11</f>
        <v>63.220547700000004</v>
      </c>
      <c r="AL11" s="51"/>
      <c r="AM11" s="51">
        <f>AN$6*'02A-12A'!$C11</f>
        <v>273.85400000000004</v>
      </c>
      <c r="AN11" s="51">
        <f>AN$6*'02A-12A'!$D11</f>
        <v>909.293085</v>
      </c>
      <c r="AO11" s="51">
        <f t="shared" si="6"/>
        <v>1183.147085</v>
      </c>
      <c r="AP11" s="51">
        <f>AN$6*'02A-12A'!$F11</f>
        <v>294.87425060000004</v>
      </c>
      <c r="AQ11" s="51">
        <f>AN$6*'02A-12A'!$G11</f>
        <v>277.3084726</v>
      </c>
      <c r="AR11" s="51"/>
      <c r="AS11" s="51">
        <f>AT$6*'02A-12A'!$C11</f>
        <v>436.387</v>
      </c>
      <c r="AT11" s="51">
        <f>AT$6*'02A-12A'!$D11</f>
        <v>1448.9606925</v>
      </c>
      <c r="AU11" s="51">
        <f t="shared" si="7"/>
        <v>1885.3476925</v>
      </c>
      <c r="AV11" s="51">
        <f>AT$6*'02A-12A'!$F11</f>
        <v>469.8828193</v>
      </c>
      <c r="AW11" s="51">
        <f>AT$6*'02A-12A'!$G11</f>
        <v>441.8917103</v>
      </c>
      <c r="AX11" s="51"/>
      <c r="AY11" s="51">
        <f>AZ$6*'02A-12A'!$C11</f>
        <v>1346.9050000000002</v>
      </c>
      <c r="AZ11" s="51">
        <f>AZ$6*'02A-12A'!$D11</f>
        <v>4472.2056375</v>
      </c>
      <c r="BA11" s="51">
        <f t="shared" si="8"/>
        <v>5819.1106375</v>
      </c>
      <c r="BB11" s="51">
        <f>AZ$6*'02A-12A'!$F11</f>
        <v>1450.2895795000002</v>
      </c>
      <c r="BC11" s="51">
        <f>AZ$6*'02A-12A'!$G11</f>
        <v>1363.8952445000002</v>
      </c>
      <c r="BD11" s="51"/>
      <c r="BE11" s="51">
        <f>BF$6*'02A-12A'!$C11</f>
        <v>86.163</v>
      </c>
      <c r="BF11" s="51">
        <f>BF$6*'02A-12A'!$D11</f>
        <v>286.0919325</v>
      </c>
      <c r="BG11" s="51">
        <f t="shared" si="9"/>
        <v>372.2549325</v>
      </c>
      <c r="BH11" s="51">
        <f>BF$6*'02A-12A'!$F11</f>
        <v>92.7766257</v>
      </c>
      <c r="BI11" s="51">
        <f>BF$6*'02A-12A'!$G11</f>
        <v>87.24988470000001</v>
      </c>
      <c r="BJ11" s="51"/>
      <c r="BK11" s="51">
        <f>BL$6*'02A-12A'!$C11</f>
        <v>17.479</v>
      </c>
      <c r="BL11" s="51">
        <f>BL$6*'02A-12A'!$D11</f>
        <v>58.0365225</v>
      </c>
      <c r="BM11" s="51">
        <f t="shared" si="10"/>
        <v>75.5155225</v>
      </c>
      <c r="BN11" s="51">
        <f>BL$6*'02A-12A'!$F11</f>
        <v>18.8206381</v>
      </c>
      <c r="BO11" s="51">
        <f>BL$6*'02A-12A'!$G11</f>
        <v>17.6994851</v>
      </c>
      <c r="BP11" s="51"/>
      <c r="BQ11" s="51">
        <f>BR$6*'02A-12A'!$C11</f>
        <v>4945.072999999999</v>
      </c>
      <c r="BR11" s="51">
        <f>BR$6*'02A-12A'!$D11</f>
        <v>16419.408457499998</v>
      </c>
      <c r="BS11" s="51">
        <f t="shared" si="11"/>
        <v>21364.4814575</v>
      </c>
      <c r="BT11" s="51">
        <f>BR$6*'02A-12A'!$F11</f>
        <v>5324.6426747</v>
      </c>
      <c r="BU11" s="51">
        <f>BR$6*'02A-12A'!$G11</f>
        <v>5007.4515636999995</v>
      </c>
      <c r="BV11" s="51"/>
      <c r="BW11" s="51">
        <f>BX$6*'02A-12A'!$C11</f>
        <v>168.112</v>
      </c>
      <c r="BX11" s="51">
        <f>BX$6*'02A-12A'!$D11</f>
        <v>558.19188</v>
      </c>
      <c r="BY11" s="51">
        <f t="shared" si="12"/>
        <v>726.3038799999999</v>
      </c>
      <c r="BZ11" s="51">
        <f>BX$6*'02A-12A'!$F11</f>
        <v>181.01579679999998</v>
      </c>
      <c r="CA11" s="51">
        <f>BX$6*'02A-12A'!$G11</f>
        <v>170.2326128</v>
      </c>
      <c r="CB11" s="51"/>
      <c r="CC11" s="51">
        <f>CD$6*'02A-12A'!$C11</f>
        <v>706.1320000000001</v>
      </c>
      <c r="CD11" s="51">
        <f>CD$6*'02A-12A'!$D11</f>
        <v>2344.61043</v>
      </c>
      <c r="CE11" s="51">
        <f t="shared" si="13"/>
        <v>3050.7424300000002</v>
      </c>
      <c r="CF11" s="51">
        <f>CD$6*'02A-12A'!$F11</f>
        <v>760.3326748000001</v>
      </c>
      <c r="CG11" s="51">
        <f>CD$6*'02A-12A'!$G11</f>
        <v>715.0393508000001</v>
      </c>
      <c r="CH11" s="51"/>
      <c r="CI11" s="51">
        <f>CJ$6*'02A-12A'!$C11</f>
        <v>441.32199999999995</v>
      </c>
      <c r="CJ11" s="51">
        <f>CJ$6*'02A-12A'!$D11</f>
        <v>1465.3466549999998</v>
      </c>
      <c r="CK11" s="51">
        <f t="shared" si="14"/>
        <v>1906.6686549999997</v>
      </c>
      <c r="CL11" s="51">
        <f>CJ$6*'02A-12A'!$F11</f>
        <v>475.19661579999996</v>
      </c>
      <c r="CM11" s="51">
        <f>CJ$6*'02A-12A'!$G11</f>
        <v>446.88896179999995</v>
      </c>
      <c r="CN11" s="51"/>
      <c r="CO11" s="51">
        <f>CP$6*'02A-12A'!$C11</f>
        <v>92.68</v>
      </c>
      <c r="CP11" s="51">
        <f>CP$6*'02A-12A'!$D11</f>
        <v>307.7307</v>
      </c>
      <c r="CQ11" s="51">
        <f t="shared" si="15"/>
        <v>400.4107</v>
      </c>
      <c r="CR11" s="51">
        <f>CP$6*'02A-12A'!$F11</f>
        <v>99.793852</v>
      </c>
      <c r="CS11" s="51">
        <f>CP$6*'02A-12A'!$G11</f>
        <v>93.84909200000001</v>
      </c>
      <c r="CT11" s="51"/>
      <c r="CU11" s="51">
        <f>CV$6*'02A-12A'!$C11</f>
        <v>597.401</v>
      </c>
      <c r="CV11" s="51">
        <f>CV$6*'02A-12A'!$D11</f>
        <v>1983.5846775</v>
      </c>
      <c r="CW11" s="51">
        <f t="shared" si="16"/>
        <v>2580.9856775</v>
      </c>
      <c r="CX11" s="51">
        <f>CV$6*'02A-12A'!$F11</f>
        <v>643.2557939</v>
      </c>
      <c r="CY11" s="51">
        <f>CV$6*'02A-12A'!$G11</f>
        <v>604.9367869</v>
      </c>
      <c r="CZ11" s="51"/>
      <c r="DA11" s="51">
        <f>DB$6*'02A-12A'!$C11</f>
        <v>673.701</v>
      </c>
      <c r="DB11" s="51">
        <f>DB$6*'02A-12A'!$D11</f>
        <v>2236.9279275000004</v>
      </c>
      <c r="DC11" s="51">
        <f t="shared" si="17"/>
        <v>2910.6289275000004</v>
      </c>
      <c r="DD11" s="51">
        <f>DB$6*'02A-12A'!$F11</f>
        <v>725.4123639000001</v>
      </c>
      <c r="DE11" s="51">
        <f>DB$6*'02A-12A'!$G11</f>
        <v>682.1992569</v>
      </c>
      <c r="DF11" s="51"/>
      <c r="DG11" s="51">
        <f>DH$6*'02A-12A'!$C11</f>
        <v>111.545</v>
      </c>
      <c r="DH11" s="51">
        <f>DH$6*'02A-12A'!$D11</f>
        <v>370.3692375</v>
      </c>
      <c r="DI11" s="51">
        <f t="shared" si="18"/>
        <v>481.9142375</v>
      </c>
      <c r="DJ11" s="51">
        <f>DH$6*'02A-12A'!$F11</f>
        <v>120.1068755</v>
      </c>
      <c r="DK11" s="51">
        <f>DH$6*'02A-12A'!$G11</f>
        <v>112.9520605</v>
      </c>
      <c r="DL11" s="51"/>
      <c r="DM11" s="51">
        <f>DN$6*'02A-12A'!$C11</f>
        <v>442.036</v>
      </c>
      <c r="DN11" s="51">
        <f>DN$6*'02A-12A'!$D11</f>
        <v>1467.71739</v>
      </c>
      <c r="DO11" s="51">
        <f t="shared" si="19"/>
        <v>1909.75339</v>
      </c>
      <c r="DP11" s="51">
        <f>DN$6*'02A-12A'!$F11</f>
        <v>475.96542039999997</v>
      </c>
      <c r="DQ11" s="51">
        <f>DN$6*'02A-12A'!$G11</f>
        <v>447.61196839999997</v>
      </c>
      <c r="DR11" s="51"/>
      <c r="DS11" s="51">
        <f>DT$6*'02A-12A'!$C11</f>
        <v>5.992</v>
      </c>
      <c r="DT11" s="51">
        <f>DT$6*'02A-12A'!$D11</f>
        <v>19.89558</v>
      </c>
      <c r="DU11" s="51">
        <f t="shared" si="20"/>
        <v>25.88758</v>
      </c>
      <c r="DV11" s="51">
        <f>DT$6*'02A-12A'!$F11</f>
        <v>6.451928799999999</v>
      </c>
      <c r="DW11" s="51">
        <f>DT$6*'02A-12A'!$G11</f>
        <v>6.0675848</v>
      </c>
      <c r="DX11" s="51"/>
      <c r="DY11" s="51">
        <f>DZ$6*'02A-12A'!$C11</f>
        <v>420.231</v>
      </c>
      <c r="DZ11" s="51">
        <f>DZ$6*'02A-12A'!$D11</f>
        <v>1395.3170025</v>
      </c>
      <c r="EA11" s="51">
        <f t="shared" si="21"/>
        <v>1815.5480025</v>
      </c>
      <c r="EB11" s="51">
        <f>DZ$6*'02A-12A'!$F11</f>
        <v>452.4867309</v>
      </c>
      <c r="EC11" s="51">
        <f>DZ$6*'02A-12A'!$G11</f>
        <v>425.53191389999995</v>
      </c>
      <c r="ED11" s="51"/>
      <c r="EE11" s="51">
        <f>EF$6*'02A-12A'!$C11</f>
        <v>179.872</v>
      </c>
      <c r="EF11" s="51">
        <f>EF$6*'02A-12A'!$D11</f>
        <v>597.23928</v>
      </c>
      <c r="EG11" s="51">
        <f t="shared" si="22"/>
        <v>777.1112800000001</v>
      </c>
      <c r="EH11" s="51">
        <f>EF$6*'02A-12A'!$F11</f>
        <v>193.6784608</v>
      </c>
      <c r="EI11" s="51">
        <f>EF$6*'02A-12A'!$G11</f>
        <v>182.1409568</v>
      </c>
      <c r="EJ11" s="51"/>
      <c r="EK11" s="51">
        <f>EL$6*'02A-12A'!$C11</f>
        <v>344.673</v>
      </c>
      <c r="EL11" s="51">
        <f>EL$6*'02A-12A'!$D11</f>
        <v>1144.4374575</v>
      </c>
      <c r="EM11" s="51">
        <f t="shared" si="23"/>
        <v>1489.1104575</v>
      </c>
      <c r="EN11" s="51">
        <f>EL$6*'02A-12A'!$F11</f>
        <v>371.1291147</v>
      </c>
      <c r="EO11" s="51">
        <f>EL$6*'02A-12A'!$G11</f>
        <v>349.0208037</v>
      </c>
      <c r="EP11" s="51"/>
      <c r="EQ11" s="51"/>
      <c r="ER11" s="51"/>
      <c r="ES11" s="51"/>
    </row>
    <row r="12" spans="1:149" ht="12">
      <c r="A12" s="2">
        <v>41913</v>
      </c>
      <c r="C12" s="51">
        <f>D$6*'02A-12A'!$C12</f>
        <v>0</v>
      </c>
      <c r="D12" s="51">
        <f>D$6*'02A-12A'!$D12</f>
        <v>5881.9227</v>
      </c>
      <c r="E12" s="51">
        <f t="shared" si="0"/>
        <v>5881.9227</v>
      </c>
      <c r="F12" s="51">
        <f>D$6*'02A-12A'!$F12</f>
        <v>1916.1022567999999</v>
      </c>
      <c r="G12" s="51">
        <f>D$6*'02A-12A'!$G12</f>
        <v>1801.9592728</v>
      </c>
      <c r="H12" s="51"/>
      <c r="I12" s="51">
        <f>J$6*'02A-12A'!$C12</f>
        <v>0</v>
      </c>
      <c r="J12" s="51">
        <f>J$6*'02A-12A'!$D12</f>
        <v>11917.9642875</v>
      </c>
      <c r="K12" s="51">
        <f t="shared" si="1"/>
        <v>11917.9642875</v>
      </c>
      <c r="L12" s="51">
        <f>J$6*'02A-12A'!$F12</f>
        <v>3882.4104689</v>
      </c>
      <c r="M12" s="51">
        <f>J$6*'02A-12A'!$G12</f>
        <v>3651.1337119</v>
      </c>
      <c r="N12" s="51"/>
      <c r="O12" s="51">
        <f>P$6*'02A-12A'!$C12</f>
        <v>0</v>
      </c>
      <c r="P12" s="51">
        <f>P$6*'02A-12A'!$D12</f>
        <v>366.5211375</v>
      </c>
      <c r="Q12" s="51">
        <f t="shared" si="2"/>
        <v>366.5211375</v>
      </c>
      <c r="R12" s="51">
        <f>P$6*'02A-12A'!$F12</f>
        <v>119.3983693</v>
      </c>
      <c r="S12" s="51">
        <f>P$6*'02A-12A'!$G12</f>
        <v>112.28576029999999</v>
      </c>
      <c r="T12" s="51"/>
      <c r="U12" s="51">
        <f>V$6*'02A-12A'!$C12</f>
        <v>0</v>
      </c>
      <c r="V12" s="51">
        <f>V$6*'02A-12A'!$D12</f>
        <v>3223.0074750000003</v>
      </c>
      <c r="W12" s="51">
        <f t="shared" si="3"/>
        <v>3223.0074750000003</v>
      </c>
      <c r="X12" s="51">
        <f>V$6*'02A-12A'!$F12</f>
        <v>1049.9308154</v>
      </c>
      <c r="Y12" s="51">
        <f>V$6*'02A-12A'!$G12</f>
        <v>987.3860134</v>
      </c>
      <c r="Z12" s="51"/>
      <c r="AA12" s="51">
        <f>AB$6*'02A-12A'!$C12</f>
        <v>0</v>
      </c>
      <c r="AB12" s="51">
        <f>AB$6*'02A-12A'!$D12</f>
        <v>4157.8781625</v>
      </c>
      <c r="AC12" s="51">
        <f t="shared" si="4"/>
        <v>4157.8781625</v>
      </c>
      <c r="AD12" s="51">
        <f>AB$6*'02A-12A'!$F12</f>
        <v>1354.4754219000001</v>
      </c>
      <c r="AE12" s="51">
        <f>AB$6*'02A-12A'!$G12</f>
        <v>1273.7887749000001</v>
      </c>
      <c r="AF12" s="51"/>
      <c r="AG12" s="51">
        <f>AH$6*'02A-12A'!$C12</f>
        <v>0</v>
      </c>
      <c r="AH12" s="51">
        <f>AH$6*'02A-12A'!$D12</f>
        <v>206.36336250000002</v>
      </c>
      <c r="AI12" s="51">
        <f t="shared" si="5"/>
        <v>206.36336250000002</v>
      </c>
      <c r="AJ12" s="51">
        <f>AH$6*'02A-12A'!$F12</f>
        <v>67.2251787</v>
      </c>
      <c r="AK12" s="51">
        <f>AH$6*'02A-12A'!$G12</f>
        <v>63.220547700000004</v>
      </c>
      <c r="AL12" s="51"/>
      <c r="AM12" s="51">
        <f>AN$6*'02A-12A'!$C12</f>
        <v>0</v>
      </c>
      <c r="AN12" s="51">
        <f>AN$6*'02A-12A'!$D12</f>
        <v>905.185275</v>
      </c>
      <c r="AO12" s="51">
        <f t="shared" si="6"/>
        <v>905.185275</v>
      </c>
      <c r="AP12" s="51">
        <f>AN$6*'02A-12A'!$F12</f>
        <v>294.87425060000004</v>
      </c>
      <c r="AQ12" s="51">
        <f>AN$6*'02A-12A'!$G12</f>
        <v>277.3084726</v>
      </c>
      <c r="AR12" s="51"/>
      <c r="AS12" s="51">
        <f>AT$6*'02A-12A'!$C12</f>
        <v>0</v>
      </c>
      <c r="AT12" s="51">
        <f>AT$6*'02A-12A'!$D12</f>
        <v>1442.4148875</v>
      </c>
      <c r="AU12" s="51">
        <f t="shared" si="7"/>
        <v>1442.4148875</v>
      </c>
      <c r="AV12" s="51">
        <f>AT$6*'02A-12A'!$F12</f>
        <v>469.8828193</v>
      </c>
      <c r="AW12" s="51">
        <f>AT$6*'02A-12A'!$G12</f>
        <v>441.8917103</v>
      </c>
      <c r="AX12" s="51"/>
      <c r="AY12" s="51">
        <f>AZ$6*'02A-12A'!$C12</f>
        <v>0</v>
      </c>
      <c r="AZ12" s="51">
        <f>AZ$6*'02A-12A'!$D12</f>
        <v>4452.002062500001</v>
      </c>
      <c r="BA12" s="51">
        <f t="shared" si="8"/>
        <v>4452.002062500001</v>
      </c>
      <c r="BB12" s="51">
        <f>AZ$6*'02A-12A'!$F12</f>
        <v>1450.2895795000002</v>
      </c>
      <c r="BC12" s="51">
        <f>AZ$6*'02A-12A'!$G12</f>
        <v>1363.8952445000002</v>
      </c>
      <c r="BD12" s="51"/>
      <c r="BE12" s="51">
        <f>BF$6*'02A-12A'!$C12</f>
        <v>0</v>
      </c>
      <c r="BF12" s="51">
        <f>BF$6*'02A-12A'!$D12</f>
        <v>284.7994875</v>
      </c>
      <c r="BG12" s="51">
        <f t="shared" si="9"/>
        <v>284.7994875</v>
      </c>
      <c r="BH12" s="51">
        <f>BF$6*'02A-12A'!$F12</f>
        <v>92.7766257</v>
      </c>
      <c r="BI12" s="51">
        <f>BF$6*'02A-12A'!$G12</f>
        <v>87.24988470000001</v>
      </c>
      <c r="BJ12" s="51"/>
      <c r="BK12" s="51">
        <f>BL$6*'02A-12A'!$C12</f>
        <v>0</v>
      </c>
      <c r="BL12" s="51">
        <f>BL$6*'02A-12A'!$D12</f>
        <v>57.7743375</v>
      </c>
      <c r="BM12" s="51">
        <f t="shared" si="10"/>
        <v>57.7743375</v>
      </c>
      <c r="BN12" s="51">
        <f>BL$6*'02A-12A'!$F12</f>
        <v>18.8206381</v>
      </c>
      <c r="BO12" s="51">
        <f>BL$6*'02A-12A'!$G12</f>
        <v>17.6994851</v>
      </c>
      <c r="BP12" s="51"/>
      <c r="BQ12" s="51">
        <f>BR$6*'02A-12A'!$C12</f>
        <v>0</v>
      </c>
      <c r="BR12" s="51">
        <f>BR$6*'02A-12A'!$D12</f>
        <v>16345.232362499999</v>
      </c>
      <c r="BS12" s="51">
        <f t="shared" si="11"/>
        <v>16345.232362499999</v>
      </c>
      <c r="BT12" s="51">
        <f>BR$6*'02A-12A'!$F12</f>
        <v>5324.6426747</v>
      </c>
      <c r="BU12" s="51">
        <f>BR$6*'02A-12A'!$G12</f>
        <v>5007.4515636999995</v>
      </c>
      <c r="BV12" s="51"/>
      <c r="BW12" s="51">
        <f>BX$6*'02A-12A'!$C12</f>
        <v>0</v>
      </c>
      <c r="BX12" s="51">
        <f>BX$6*'02A-12A'!$D12</f>
        <v>555.6701999999999</v>
      </c>
      <c r="BY12" s="51">
        <f t="shared" si="12"/>
        <v>555.6701999999999</v>
      </c>
      <c r="BZ12" s="51">
        <f>BX$6*'02A-12A'!$F12</f>
        <v>181.01579679999998</v>
      </c>
      <c r="CA12" s="51">
        <f>BX$6*'02A-12A'!$G12</f>
        <v>170.2326128</v>
      </c>
      <c r="CB12" s="51"/>
      <c r="CC12" s="51">
        <f>CD$6*'02A-12A'!$C12</f>
        <v>0</v>
      </c>
      <c r="CD12" s="51">
        <f>CD$6*'02A-12A'!$D12</f>
        <v>2334.01845</v>
      </c>
      <c r="CE12" s="51">
        <f t="shared" si="13"/>
        <v>2334.01845</v>
      </c>
      <c r="CF12" s="51">
        <f>CD$6*'02A-12A'!$F12</f>
        <v>760.3326748000001</v>
      </c>
      <c r="CG12" s="51">
        <f>CD$6*'02A-12A'!$G12</f>
        <v>715.0393508000001</v>
      </c>
      <c r="CH12" s="51"/>
      <c r="CI12" s="51">
        <f>CJ$6*'02A-12A'!$C12</f>
        <v>0</v>
      </c>
      <c r="CJ12" s="51">
        <f>CJ$6*'02A-12A'!$D12</f>
        <v>1458.726825</v>
      </c>
      <c r="CK12" s="51">
        <f t="shared" si="14"/>
        <v>1458.726825</v>
      </c>
      <c r="CL12" s="51">
        <f>CJ$6*'02A-12A'!$F12</f>
        <v>475.19661579999996</v>
      </c>
      <c r="CM12" s="51">
        <f>CJ$6*'02A-12A'!$G12</f>
        <v>446.88896179999995</v>
      </c>
      <c r="CN12" s="51"/>
      <c r="CO12" s="51">
        <f>CP$6*'02A-12A'!$C12</f>
        <v>0</v>
      </c>
      <c r="CP12" s="51">
        <f>CP$6*'02A-12A'!$D12</f>
        <v>306.3405</v>
      </c>
      <c r="CQ12" s="51">
        <f t="shared" si="15"/>
        <v>306.3405</v>
      </c>
      <c r="CR12" s="51">
        <f>CP$6*'02A-12A'!$F12</f>
        <v>99.793852</v>
      </c>
      <c r="CS12" s="51">
        <f>CP$6*'02A-12A'!$G12</f>
        <v>93.84909200000001</v>
      </c>
      <c r="CT12" s="51"/>
      <c r="CU12" s="51">
        <f>CV$6*'02A-12A'!$C12</f>
        <v>0</v>
      </c>
      <c r="CV12" s="51">
        <f>CV$6*'02A-12A'!$D12</f>
        <v>1974.6236625</v>
      </c>
      <c r="CW12" s="51">
        <f t="shared" si="16"/>
        <v>1974.6236625</v>
      </c>
      <c r="CX12" s="51">
        <f>CV$6*'02A-12A'!$F12</f>
        <v>643.2557939</v>
      </c>
      <c r="CY12" s="51">
        <f>CV$6*'02A-12A'!$G12</f>
        <v>604.9367869</v>
      </c>
      <c r="CZ12" s="51"/>
      <c r="DA12" s="51">
        <f>DB$6*'02A-12A'!$C12</f>
        <v>0</v>
      </c>
      <c r="DB12" s="51">
        <f>DB$6*'02A-12A'!$D12</f>
        <v>2226.8224125</v>
      </c>
      <c r="DC12" s="51">
        <f t="shared" si="17"/>
        <v>2226.8224125</v>
      </c>
      <c r="DD12" s="51">
        <f>DB$6*'02A-12A'!$F12</f>
        <v>725.4123639000001</v>
      </c>
      <c r="DE12" s="51">
        <f>DB$6*'02A-12A'!$G12</f>
        <v>682.1992569</v>
      </c>
      <c r="DF12" s="51"/>
      <c r="DG12" s="51">
        <f>DH$6*'02A-12A'!$C12</f>
        <v>0</v>
      </c>
      <c r="DH12" s="51">
        <f>DH$6*'02A-12A'!$D12</f>
        <v>368.69606250000004</v>
      </c>
      <c r="DI12" s="51">
        <f t="shared" si="18"/>
        <v>368.69606250000004</v>
      </c>
      <c r="DJ12" s="51">
        <f>DH$6*'02A-12A'!$F12</f>
        <v>120.1068755</v>
      </c>
      <c r="DK12" s="51">
        <f>DH$6*'02A-12A'!$G12</f>
        <v>112.9520605</v>
      </c>
      <c r="DL12" s="51"/>
      <c r="DM12" s="51">
        <f>DN$6*'02A-12A'!$C12</f>
        <v>0</v>
      </c>
      <c r="DN12" s="51">
        <f>DN$6*'02A-12A'!$D12</f>
        <v>1461.08685</v>
      </c>
      <c r="DO12" s="51">
        <f t="shared" si="19"/>
        <v>1461.08685</v>
      </c>
      <c r="DP12" s="51">
        <f>DN$6*'02A-12A'!$F12</f>
        <v>475.96542039999997</v>
      </c>
      <c r="DQ12" s="51">
        <f>DN$6*'02A-12A'!$G12</f>
        <v>447.61196839999997</v>
      </c>
      <c r="DR12" s="51"/>
      <c r="DS12" s="51">
        <f>DT$6*'02A-12A'!$C12</f>
        <v>0</v>
      </c>
      <c r="DT12" s="51">
        <f>DT$6*'02A-12A'!$D12</f>
        <v>19.805699999999998</v>
      </c>
      <c r="DU12" s="51">
        <f t="shared" si="20"/>
        <v>19.805699999999998</v>
      </c>
      <c r="DV12" s="51">
        <f>DT$6*'02A-12A'!$F12</f>
        <v>6.451928799999999</v>
      </c>
      <c r="DW12" s="51">
        <f>DT$6*'02A-12A'!$G12</f>
        <v>6.0675848</v>
      </c>
      <c r="DX12" s="51"/>
      <c r="DY12" s="51">
        <f>DZ$6*'02A-12A'!$C12</f>
        <v>0</v>
      </c>
      <c r="DZ12" s="51">
        <f>DZ$6*'02A-12A'!$D12</f>
        <v>1389.0135375</v>
      </c>
      <c r="EA12" s="51">
        <f t="shared" si="21"/>
        <v>1389.0135375</v>
      </c>
      <c r="EB12" s="51">
        <f>DZ$6*'02A-12A'!$F12</f>
        <v>452.4867309</v>
      </c>
      <c r="EC12" s="51">
        <f>DZ$6*'02A-12A'!$G12</f>
        <v>425.53191389999995</v>
      </c>
      <c r="ED12" s="51"/>
      <c r="EE12" s="51">
        <f>EF$6*'02A-12A'!$C12</f>
        <v>0</v>
      </c>
      <c r="EF12" s="51">
        <f>EF$6*'02A-12A'!$D12</f>
        <v>594.5412</v>
      </c>
      <c r="EG12" s="51">
        <f t="shared" si="22"/>
        <v>594.5412</v>
      </c>
      <c r="EH12" s="51">
        <f>EF$6*'02A-12A'!$F12</f>
        <v>193.6784608</v>
      </c>
      <c r="EI12" s="51">
        <f>EF$6*'02A-12A'!$G12</f>
        <v>182.1409568</v>
      </c>
      <c r="EJ12" s="51"/>
      <c r="EK12" s="51">
        <f>EL$6*'02A-12A'!$C12</f>
        <v>0</v>
      </c>
      <c r="EL12" s="51">
        <f>EL$6*'02A-12A'!$D12</f>
        <v>1139.2673625</v>
      </c>
      <c r="EM12" s="51">
        <f t="shared" si="23"/>
        <v>1139.2673625</v>
      </c>
      <c r="EN12" s="51">
        <f>EL$6*'02A-12A'!$F12</f>
        <v>371.1291147</v>
      </c>
      <c r="EO12" s="51">
        <f>EL$6*'02A-12A'!$G12</f>
        <v>349.0208037</v>
      </c>
      <c r="EP12" s="51"/>
      <c r="EQ12" s="51"/>
      <c r="ER12" s="51"/>
      <c r="ES12" s="51"/>
    </row>
    <row r="13" spans="1:149" ht="12">
      <c r="A13" s="2">
        <v>42095</v>
      </c>
      <c r="C13" s="51">
        <f>D$6*'02A-12A'!$C13</f>
        <v>2033.7279999999998</v>
      </c>
      <c r="D13" s="51">
        <f>D$6*'02A-12A'!$D13</f>
        <v>5881.9227</v>
      </c>
      <c r="E13" s="51">
        <f t="shared" si="0"/>
        <v>7915.6507</v>
      </c>
      <c r="F13" s="51">
        <f>D$6*'02A-12A'!$F13</f>
        <v>1916.1022567999999</v>
      </c>
      <c r="G13" s="51">
        <f>D$6*'02A-12A'!$G13</f>
        <v>1801.9592728</v>
      </c>
      <c r="H13" s="51"/>
      <c r="I13" s="51">
        <f>J$6*'02A-12A'!$C13</f>
        <v>4120.744</v>
      </c>
      <c r="J13" s="51">
        <f>J$6*'02A-12A'!$D13</f>
        <v>11917.9642875</v>
      </c>
      <c r="K13" s="51">
        <f t="shared" si="1"/>
        <v>16038.708287500001</v>
      </c>
      <c r="L13" s="51">
        <f>J$6*'02A-12A'!$F13</f>
        <v>3882.4104689</v>
      </c>
      <c r="M13" s="51">
        <f>J$6*'02A-12A'!$G13</f>
        <v>3651.1337119</v>
      </c>
      <c r="N13" s="51"/>
      <c r="O13" s="51">
        <f>P$6*'02A-12A'!$C13</f>
        <v>126.728</v>
      </c>
      <c r="P13" s="51">
        <f>P$6*'02A-12A'!$D13</f>
        <v>366.5211375</v>
      </c>
      <c r="Q13" s="51">
        <f t="shared" si="2"/>
        <v>493.2491375</v>
      </c>
      <c r="R13" s="51">
        <f>P$6*'02A-12A'!$F13</f>
        <v>119.3983693</v>
      </c>
      <c r="S13" s="51">
        <f>P$6*'02A-12A'!$G13</f>
        <v>112.28576029999999</v>
      </c>
      <c r="T13" s="51"/>
      <c r="U13" s="51">
        <f>V$6*'02A-12A'!$C13</f>
        <v>1114.384</v>
      </c>
      <c r="V13" s="51">
        <f>V$6*'02A-12A'!$D13</f>
        <v>3223.0074750000003</v>
      </c>
      <c r="W13" s="51">
        <f t="shared" si="3"/>
        <v>4337.391475</v>
      </c>
      <c r="X13" s="51">
        <f>V$6*'02A-12A'!$F13</f>
        <v>1049.9308154</v>
      </c>
      <c r="Y13" s="51">
        <f>V$6*'02A-12A'!$G13</f>
        <v>987.3860134</v>
      </c>
      <c r="Z13" s="51"/>
      <c r="AA13" s="51">
        <f>AB$6*'02A-12A'!$C13</f>
        <v>1437.624</v>
      </c>
      <c r="AB13" s="51">
        <f>AB$6*'02A-12A'!$D13</f>
        <v>4157.8781625</v>
      </c>
      <c r="AC13" s="51">
        <f t="shared" si="4"/>
        <v>5595.5021625</v>
      </c>
      <c r="AD13" s="51">
        <f>AB$6*'02A-12A'!$F13</f>
        <v>1354.4754219000001</v>
      </c>
      <c r="AE13" s="51">
        <f>AB$6*'02A-12A'!$G13</f>
        <v>1273.7887749000001</v>
      </c>
      <c r="AF13" s="51"/>
      <c r="AG13" s="51">
        <f>AH$6*'02A-12A'!$C13</f>
        <v>71.352</v>
      </c>
      <c r="AH13" s="51">
        <f>AH$6*'02A-12A'!$D13</f>
        <v>206.36336250000002</v>
      </c>
      <c r="AI13" s="51">
        <f t="shared" si="5"/>
        <v>277.7153625</v>
      </c>
      <c r="AJ13" s="51">
        <f>AH$6*'02A-12A'!$F13</f>
        <v>67.2251787</v>
      </c>
      <c r="AK13" s="51">
        <f>AH$6*'02A-12A'!$G13</f>
        <v>63.220547700000004</v>
      </c>
      <c r="AL13" s="51"/>
      <c r="AM13" s="51">
        <f>AN$6*'02A-12A'!$C13</f>
        <v>312.976</v>
      </c>
      <c r="AN13" s="51">
        <f>AN$6*'02A-12A'!$D13</f>
        <v>905.185275</v>
      </c>
      <c r="AO13" s="51">
        <f t="shared" si="6"/>
        <v>1218.161275</v>
      </c>
      <c r="AP13" s="51">
        <f>AN$6*'02A-12A'!$F13</f>
        <v>294.87425060000004</v>
      </c>
      <c r="AQ13" s="51">
        <f>AN$6*'02A-12A'!$G13</f>
        <v>277.3084726</v>
      </c>
      <c r="AR13" s="51"/>
      <c r="AS13" s="51">
        <f>AT$6*'02A-12A'!$C13</f>
        <v>498.728</v>
      </c>
      <c r="AT13" s="51">
        <f>AT$6*'02A-12A'!$D13</f>
        <v>1442.4148875</v>
      </c>
      <c r="AU13" s="51">
        <f t="shared" si="7"/>
        <v>1941.1428875000001</v>
      </c>
      <c r="AV13" s="51">
        <f>AT$6*'02A-12A'!$F13</f>
        <v>469.8828193</v>
      </c>
      <c r="AW13" s="51">
        <f>AT$6*'02A-12A'!$G13</f>
        <v>441.8917103</v>
      </c>
      <c r="AX13" s="51"/>
      <c r="AY13" s="51">
        <f>AZ$6*'02A-12A'!$C13</f>
        <v>1539.3200000000002</v>
      </c>
      <c r="AZ13" s="51">
        <f>AZ$6*'02A-12A'!$D13</f>
        <v>4452.002062500001</v>
      </c>
      <c r="BA13" s="51">
        <f t="shared" si="8"/>
        <v>5991.322062500001</v>
      </c>
      <c r="BB13" s="51">
        <f>AZ$6*'02A-12A'!$F13</f>
        <v>1450.2895795000002</v>
      </c>
      <c r="BC13" s="51">
        <f>AZ$6*'02A-12A'!$G13</f>
        <v>1363.8952445000002</v>
      </c>
      <c r="BD13" s="51"/>
      <c r="BE13" s="51">
        <f>BF$6*'02A-12A'!$C13</f>
        <v>98.47200000000001</v>
      </c>
      <c r="BF13" s="51">
        <f>BF$6*'02A-12A'!$D13</f>
        <v>284.7994875</v>
      </c>
      <c r="BG13" s="51">
        <f t="shared" si="9"/>
        <v>383.27148750000003</v>
      </c>
      <c r="BH13" s="51">
        <f>BF$6*'02A-12A'!$F13</f>
        <v>92.7766257</v>
      </c>
      <c r="BI13" s="51">
        <f>BF$6*'02A-12A'!$G13</f>
        <v>87.24988470000001</v>
      </c>
      <c r="BJ13" s="51"/>
      <c r="BK13" s="51">
        <f>BL$6*'02A-12A'!$C13</f>
        <v>19.976</v>
      </c>
      <c r="BL13" s="51">
        <f>BL$6*'02A-12A'!$D13</f>
        <v>57.7743375</v>
      </c>
      <c r="BM13" s="51">
        <f t="shared" si="10"/>
        <v>77.7503375</v>
      </c>
      <c r="BN13" s="51">
        <f>BL$6*'02A-12A'!$F13</f>
        <v>18.8206381</v>
      </c>
      <c r="BO13" s="51">
        <f>BL$6*'02A-12A'!$G13</f>
        <v>17.6994851</v>
      </c>
      <c r="BP13" s="51"/>
      <c r="BQ13" s="51">
        <f>BR$6*'02A-12A'!$C13</f>
        <v>5651.512</v>
      </c>
      <c r="BR13" s="51">
        <f>BR$6*'02A-12A'!$D13</f>
        <v>16345.232362499999</v>
      </c>
      <c r="BS13" s="51">
        <f t="shared" si="11"/>
        <v>21996.744362499998</v>
      </c>
      <c r="BT13" s="51">
        <f>BR$6*'02A-12A'!$F13</f>
        <v>5324.6426747</v>
      </c>
      <c r="BU13" s="51">
        <f>BR$6*'02A-12A'!$G13</f>
        <v>5007.4515636999995</v>
      </c>
      <c r="BV13" s="51"/>
      <c r="BW13" s="51">
        <f>BX$6*'02A-12A'!$C13</f>
        <v>192.128</v>
      </c>
      <c r="BX13" s="51">
        <f>BX$6*'02A-12A'!$D13</f>
        <v>555.6701999999999</v>
      </c>
      <c r="BY13" s="51">
        <f t="shared" si="12"/>
        <v>747.7982</v>
      </c>
      <c r="BZ13" s="51">
        <f>BX$6*'02A-12A'!$F13</f>
        <v>181.01579679999998</v>
      </c>
      <c r="CA13" s="51">
        <f>BX$6*'02A-12A'!$G13</f>
        <v>170.2326128</v>
      </c>
      <c r="CB13" s="51"/>
      <c r="CC13" s="51">
        <f>CD$6*'02A-12A'!$C13</f>
        <v>807.008</v>
      </c>
      <c r="CD13" s="51">
        <f>CD$6*'02A-12A'!$D13</f>
        <v>2334.01845</v>
      </c>
      <c r="CE13" s="51">
        <f t="shared" si="13"/>
        <v>3141.0264500000003</v>
      </c>
      <c r="CF13" s="51">
        <f>CD$6*'02A-12A'!$F13</f>
        <v>760.3326748000001</v>
      </c>
      <c r="CG13" s="51">
        <f>CD$6*'02A-12A'!$G13</f>
        <v>715.0393508000001</v>
      </c>
      <c r="CH13" s="51"/>
      <c r="CI13" s="51">
        <f>CJ$6*'02A-12A'!$C13</f>
        <v>504.368</v>
      </c>
      <c r="CJ13" s="51">
        <f>CJ$6*'02A-12A'!$D13</f>
        <v>1458.726825</v>
      </c>
      <c r="CK13" s="51">
        <f t="shared" si="14"/>
        <v>1963.094825</v>
      </c>
      <c r="CL13" s="51">
        <f>CJ$6*'02A-12A'!$F13</f>
        <v>475.19661579999996</v>
      </c>
      <c r="CM13" s="51">
        <f>CJ$6*'02A-12A'!$G13</f>
        <v>446.88896179999995</v>
      </c>
      <c r="CN13" s="51"/>
      <c r="CO13" s="51">
        <f>CP$6*'02A-12A'!$C13</f>
        <v>105.92</v>
      </c>
      <c r="CP13" s="51">
        <f>CP$6*'02A-12A'!$D13</f>
        <v>306.3405</v>
      </c>
      <c r="CQ13" s="51">
        <f t="shared" si="15"/>
        <v>412.26050000000004</v>
      </c>
      <c r="CR13" s="51">
        <f>CP$6*'02A-12A'!$F13</f>
        <v>99.793852</v>
      </c>
      <c r="CS13" s="51">
        <f>CP$6*'02A-12A'!$G13</f>
        <v>93.84909200000001</v>
      </c>
      <c r="CT13" s="51"/>
      <c r="CU13" s="51">
        <f>CV$6*'02A-12A'!$C13</f>
        <v>682.744</v>
      </c>
      <c r="CV13" s="51">
        <f>CV$6*'02A-12A'!$D13</f>
        <v>1974.6236625</v>
      </c>
      <c r="CW13" s="51">
        <f t="shared" si="16"/>
        <v>2657.3676625</v>
      </c>
      <c r="CX13" s="51">
        <f>CV$6*'02A-12A'!$F13</f>
        <v>643.2557939</v>
      </c>
      <c r="CY13" s="51">
        <f>CV$6*'02A-12A'!$G13</f>
        <v>604.9367869</v>
      </c>
      <c r="CZ13" s="51"/>
      <c r="DA13" s="51">
        <f>DB$6*'02A-12A'!$C13</f>
        <v>769.9440000000001</v>
      </c>
      <c r="DB13" s="51">
        <f>DB$6*'02A-12A'!$D13</f>
        <v>2226.8224125</v>
      </c>
      <c r="DC13" s="51">
        <f t="shared" si="17"/>
        <v>2996.7664125</v>
      </c>
      <c r="DD13" s="51">
        <f>DB$6*'02A-12A'!$F13</f>
        <v>725.4123639000001</v>
      </c>
      <c r="DE13" s="51">
        <f>DB$6*'02A-12A'!$G13</f>
        <v>682.1992569</v>
      </c>
      <c r="DF13" s="51"/>
      <c r="DG13" s="51">
        <f>DH$6*'02A-12A'!$C13</f>
        <v>127.48</v>
      </c>
      <c r="DH13" s="51">
        <f>DH$6*'02A-12A'!$D13</f>
        <v>368.69606250000004</v>
      </c>
      <c r="DI13" s="51">
        <f t="shared" si="18"/>
        <v>496.17606250000006</v>
      </c>
      <c r="DJ13" s="51">
        <f>DH$6*'02A-12A'!$F13</f>
        <v>120.1068755</v>
      </c>
      <c r="DK13" s="51">
        <f>DH$6*'02A-12A'!$G13</f>
        <v>112.9520605</v>
      </c>
      <c r="DL13" s="51"/>
      <c r="DM13" s="51">
        <f>DN$6*'02A-12A'!$C13</f>
        <v>505.18399999999997</v>
      </c>
      <c r="DN13" s="51">
        <f>DN$6*'02A-12A'!$D13</f>
        <v>1461.08685</v>
      </c>
      <c r="DO13" s="51">
        <f t="shared" si="19"/>
        <v>1966.2708499999999</v>
      </c>
      <c r="DP13" s="51">
        <f>DN$6*'02A-12A'!$F13</f>
        <v>475.96542039999997</v>
      </c>
      <c r="DQ13" s="51">
        <f>DN$6*'02A-12A'!$G13</f>
        <v>447.61196839999997</v>
      </c>
      <c r="DR13" s="51"/>
      <c r="DS13" s="51">
        <f>DT$6*'02A-12A'!$C13</f>
        <v>6.848</v>
      </c>
      <c r="DT13" s="51">
        <f>DT$6*'02A-12A'!$D13</f>
        <v>19.805699999999998</v>
      </c>
      <c r="DU13" s="51">
        <f t="shared" si="20"/>
        <v>26.653699999999997</v>
      </c>
      <c r="DV13" s="51">
        <f>DT$6*'02A-12A'!$F13</f>
        <v>6.451928799999999</v>
      </c>
      <c r="DW13" s="51">
        <f>DT$6*'02A-12A'!$G13</f>
        <v>6.0675848</v>
      </c>
      <c r="DX13" s="51"/>
      <c r="DY13" s="51">
        <f>DZ$6*'02A-12A'!$C13</f>
        <v>480.26399999999995</v>
      </c>
      <c r="DZ13" s="51">
        <f>DZ$6*'02A-12A'!$D13</f>
        <v>1389.0135375</v>
      </c>
      <c r="EA13" s="51">
        <f t="shared" si="21"/>
        <v>1869.2775374999999</v>
      </c>
      <c r="EB13" s="51">
        <f>DZ$6*'02A-12A'!$F13</f>
        <v>452.4867309</v>
      </c>
      <c r="EC13" s="51">
        <f>DZ$6*'02A-12A'!$G13</f>
        <v>425.53191389999995</v>
      </c>
      <c r="ED13" s="51"/>
      <c r="EE13" s="51">
        <f>EF$6*'02A-12A'!$C13</f>
        <v>205.568</v>
      </c>
      <c r="EF13" s="51">
        <f>EF$6*'02A-12A'!$D13</f>
        <v>594.5412</v>
      </c>
      <c r="EG13" s="51">
        <f t="shared" si="22"/>
        <v>800.1092</v>
      </c>
      <c r="EH13" s="51">
        <f>EF$6*'02A-12A'!$F13</f>
        <v>193.6784608</v>
      </c>
      <c r="EI13" s="51">
        <f>EF$6*'02A-12A'!$G13</f>
        <v>182.1409568</v>
      </c>
      <c r="EJ13" s="51"/>
      <c r="EK13" s="51">
        <f>EL$6*'02A-12A'!$C13</f>
        <v>393.91200000000003</v>
      </c>
      <c r="EL13" s="51">
        <f>EL$6*'02A-12A'!$D13</f>
        <v>1139.2673625</v>
      </c>
      <c r="EM13" s="51">
        <f t="shared" si="23"/>
        <v>1533.1793625</v>
      </c>
      <c r="EN13" s="51">
        <f>EL$6*'02A-12A'!$F13</f>
        <v>371.1291147</v>
      </c>
      <c r="EO13" s="51">
        <f>EL$6*'02A-12A'!$G13</f>
        <v>349.0208037</v>
      </c>
      <c r="EP13" s="51"/>
      <c r="EQ13" s="51"/>
      <c r="ER13" s="51"/>
      <c r="ES13" s="51"/>
    </row>
    <row r="14" spans="1:149" ht="12">
      <c r="A14" s="2">
        <v>42278</v>
      </c>
      <c r="C14" s="51">
        <f>D$6*'02A-12A'!$C14</f>
        <v>0</v>
      </c>
      <c r="D14" s="51">
        <f>D$6*'02A-12A'!$D14</f>
        <v>5851.41678</v>
      </c>
      <c r="E14" s="51">
        <f t="shared" si="0"/>
        <v>5851.41678</v>
      </c>
      <c r="F14" s="51">
        <f>D$6*'02A-12A'!$F14</f>
        <v>1916.1022567999999</v>
      </c>
      <c r="G14" s="51">
        <f>D$6*'02A-12A'!$G14</f>
        <v>1801.9592728</v>
      </c>
      <c r="H14" s="51"/>
      <c r="I14" s="51">
        <f>J$6*'02A-12A'!$C14</f>
        <v>0</v>
      </c>
      <c r="J14" s="51">
        <f>J$6*'02A-12A'!$D14</f>
        <v>11856.1531275</v>
      </c>
      <c r="K14" s="51">
        <f t="shared" si="1"/>
        <v>11856.1531275</v>
      </c>
      <c r="L14" s="51">
        <f>J$6*'02A-12A'!$F14</f>
        <v>3882.4104689</v>
      </c>
      <c r="M14" s="51">
        <f>J$6*'02A-12A'!$G14</f>
        <v>3651.1337119</v>
      </c>
      <c r="N14" s="51"/>
      <c r="O14" s="51">
        <f>P$6*'02A-12A'!$C14</f>
        <v>0</v>
      </c>
      <c r="P14" s="51">
        <f>P$6*'02A-12A'!$D14</f>
        <v>364.62021749999997</v>
      </c>
      <c r="Q14" s="51">
        <f t="shared" si="2"/>
        <v>364.62021749999997</v>
      </c>
      <c r="R14" s="51">
        <f>P$6*'02A-12A'!$F14</f>
        <v>119.3983693</v>
      </c>
      <c r="S14" s="51">
        <f>P$6*'02A-12A'!$G14</f>
        <v>112.28576029999999</v>
      </c>
      <c r="T14" s="51"/>
      <c r="U14" s="51">
        <f>V$6*'02A-12A'!$C14</f>
        <v>0</v>
      </c>
      <c r="V14" s="51">
        <f>V$6*'02A-12A'!$D14</f>
        <v>3206.2917150000003</v>
      </c>
      <c r="W14" s="51">
        <f t="shared" si="3"/>
        <v>3206.2917150000003</v>
      </c>
      <c r="X14" s="51">
        <f>V$6*'02A-12A'!$F14</f>
        <v>1049.9308154</v>
      </c>
      <c r="Y14" s="51">
        <f>V$6*'02A-12A'!$G14</f>
        <v>987.3860134</v>
      </c>
      <c r="Z14" s="51"/>
      <c r="AA14" s="51">
        <f>AB$6*'02A-12A'!$C14</f>
        <v>0</v>
      </c>
      <c r="AB14" s="51">
        <f>AB$6*'02A-12A'!$D14</f>
        <v>4136.313802500001</v>
      </c>
      <c r="AC14" s="51">
        <f t="shared" si="4"/>
        <v>4136.313802500001</v>
      </c>
      <c r="AD14" s="51">
        <f>AB$6*'02A-12A'!$F14</f>
        <v>1354.4754219000001</v>
      </c>
      <c r="AE14" s="51">
        <f>AB$6*'02A-12A'!$G14</f>
        <v>1273.7887749000001</v>
      </c>
      <c r="AF14" s="51"/>
      <c r="AG14" s="51">
        <f>AH$6*'02A-12A'!$C14</f>
        <v>0</v>
      </c>
      <c r="AH14" s="51">
        <f>AH$6*'02A-12A'!$D14</f>
        <v>205.29308250000003</v>
      </c>
      <c r="AI14" s="51">
        <f t="shared" si="5"/>
        <v>205.29308250000003</v>
      </c>
      <c r="AJ14" s="51">
        <f>AH$6*'02A-12A'!$F14</f>
        <v>67.2251787</v>
      </c>
      <c r="AK14" s="51">
        <f>AH$6*'02A-12A'!$G14</f>
        <v>63.220547700000004</v>
      </c>
      <c r="AL14" s="51"/>
      <c r="AM14" s="51">
        <f>AN$6*'02A-12A'!$C14</f>
        <v>0</v>
      </c>
      <c r="AN14" s="51">
        <f>AN$6*'02A-12A'!$D14</f>
        <v>900.490635</v>
      </c>
      <c r="AO14" s="51">
        <f t="shared" si="6"/>
        <v>900.490635</v>
      </c>
      <c r="AP14" s="51">
        <f>AN$6*'02A-12A'!$F14</f>
        <v>294.87425060000004</v>
      </c>
      <c r="AQ14" s="51">
        <f>AN$6*'02A-12A'!$G14</f>
        <v>277.3084726</v>
      </c>
      <c r="AR14" s="51"/>
      <c r="AS14" s="51">
        <f>AT$6*'02A-12A'!$C14</f>
        <v>0</v>
      </c>
      <c r="AT14" s="51">
        <f>AT$6*'02A-12A'!$D14</f>
        <v>1434.9339675</v>
      </c>
      <c r="AU14" s="51">
        <f t="shared" si="7"/>
        <v>1434.9339675</v>
      </c>
      <c r="AV14" s="51">
        <f>AT$6*'02A-12A'!$F14</f>
        <v>469.8828193</v>
      </c>
      <c r="AW14" s="51">
        <f>AT$6*'02A-12A'!$G14</f>
        <v>441.8917103</v>
      </c>
      <c r="AX14" s="51"/>
      <c r="AY14" s="51">
        <f>AZ$6*'02A-12A'!$C14</f>
        <v>0</v>
      </c>
      <c r="AZ14" s="51">
        <f>AZ$6*'02A-12A'!$D14</f>
        <v>4428.9122625</v>
      </c>
      <c r="BA14" s="51">
        <f t="shared" si="8"/>
        <v>4428.9122625</v>
      </c>
      <c r="BB14" s="51">
        <f>AZ$6*'02A-12A'!$F14</f>
        <v>1450.2895795000002</v>
      </c>
      <c r="BC14" s="51">
        <f>AZ$6*'02A-12A'!$G14</f>
        <v>1363.8952445000002</v>
      </c>
      <c r="BD14" s="51"/>
      <c r="BE14" s="51">
        <f>BF$6*'02A-12A'!$C14</f>
        <v>0</v>
      </c>
      <c r="BF14" s="51">
        <f>BF$6*'02A-12A'!$D14</f>
        <v>283.3224075</v>
      </c>
      <c r="BG14" s="51">
        <f t="shared" si="9"/>
        <v>283.3224075</v>
      </c>
      <c r="BH14" s="51">
        <f>BF$6*'02A-12A'!$F14</f>
        <v>92.7766257</v>
      </c>
      <c r="BI14" s="51">
        <f>BF$6*'02A-12A'!$G14</f>
        <v>87.24988470000001</v>
      </c>
      <c r="BJ14" s="51"/>
      <c r="BK14" s="51">
        <f>BL$6*'02A-12A'!$C14</f>
        <v>0</v>
      </c>
      <c r="BL14" s="51">
        <f>BL$6*'02A-12A'!$D14</f>
        <v>57.4746975</v>
      </c>
      <c r="BM14" s="51">
        <f t="shared" si="10"/>
        <v>57.4746975</v>
      </c>
      <c r="BN14" s="51">
        <f>BL$6*'02A-12A'!$F14</f>
        <v>18.8206381</v>
      </c>
      <c r="BO14" s="51">
        <f>BL$6*'02A-12A'!$G14</f>
        <v>17.6994851</v>
      </c>
      <c r="BP14" s="51"/>
      <c r="BQ14" s="51">
        <f>BR$6*'02A-12A'!$C14</f>
        <v>0</v>
      </c>
      <c r="BR14" s="51">
        <f>BR$6*'02A-12A'!$D14</f>
        <v>16260.459682499999</v>
      </c>
      <c r="BS14" s="51">
        <f t="shared" si="11"/>
        <v>16260.459682499999</v>
      </c>
      <c r="BT14" s="51">
        <f>BR$6*'02A-12A'!$F14</f>
        <v>5324.6426747</v>
      </c>
      <c r="BU14" s="51">
        <f>BR$6*'02A-12A'!$G14</f>
        <v>5007.4515636999995</v>
      </c>
      <c r="BV14" s="51"/>
      <c r="BW14" s="51">
        <f>BX$6*'02A-12A'!$C14</f>
        <v>0</v>
      </c>
      <c r="BX14" s="51">
        <f>BX$6*'02A-12A'!$D14</f>
        <v>552.78828</v>
      </c>
      <c r="BY14" s="51">
        <f t="shared" si="12"/>
        <v>552.78828</v>
      </c>
      <c r="BZ14" s="51">
        <f>BX$6*'02A-12A'!$F14</f>
        <v>181.01579679999998</v>
      </c>
      <c r="CA14" s="51">
        <f>BX$6*'02A-12A'!$G14</f>
        <v>170.2326128</v>
      </c>
      <c r="CB14" s="51"/>
      <c r="CC14" s="51">
        <f>CD$6*'02A-12A'!$C14</f>
        <v>0</v>
      </c>
      <c r="CD14" s="51">
        <f>CD$6*'02A-12A'!$D14</f>
        <v>2321.9133300000003</v>
      </c>
      <c r="CE14" s="51">
        <f t="shared" si="13"/>
        <v>2321.9133300000003</v>
      </c>
      <c r="CF14" s="51">
        <f>CD$6*'02A-12A'!$F14</f>
        <v>760.3326748000001</v>
      </c>
      <c r="CG14" s="51">
        <f>CD$6*'02A-12A'!$G14</f>
        <v>715.0393508000001</v>
      </c>
      <c r="CH14" s="51"/>
      <c r="CI14" s="51">
        <f>CJ$6*'02A-12A'!$C14</f>
        <v>0</v>
      </c>
      <c r="CJ14" s="51">
        <f>CJ$6*'02A-12A'!$D14</f>
        <v>1451.1613049999999</v>
      </c>
      <c r="CK14" s="51">
        <f t="shared" si="14"/>
        <v>1451.1613049999999</v>
      </c>
      <c r="CL14" s="51">
        <f>CJ$6*'02A-12A'!$F14</f>
        <v>475.19661579999996</v>
      </c>
      <c r="CM14" s="51">
        <f>CJ$6*'02A-12A'!$G14</f>
        <v>446.88896179999995</v>
      </c>
      <c r="CN14" s="51"/>
      <c r="CO14" s="51">
        <f>CP$6*'02A-12A'!$C14</f>
        <v>0</v>
      </c>
      <c r="CP14" s="51">
        <f>CP$6*'02A-12A'!$D14</f>
        <v>304.7517</v>
      </c>
      <c r="CQ14" s="51">
        <f t="shared" si="15"/>
        <v>304.7517</v>
      </c>
      <c r="CR14" s="51">
        <f>CP$6*'02A-12A'!$F14</f>
        <v>99.793852</v>
      </c>
      <c r="CS14" s="51">
        <f>CP$6*'02A-12A'!$G14</f>
        <v>93.84909200000001</v>
      </c>
      <c r="CT14" s="51"/>
      <c r="CU14" s="51">
        <f>CV$6*'02A-12A'!$C14</f>
        <v>0</v>
      </c>
      <c r="CV14" s="51">
        <f>CV$6*'02A-12A'!$D14</f>
        <v>1964.3825024999999</v>
      </c>
      <c r="CW14" s="51">
        <f t="shared" si="16"/>
        <v>1964.3825024999999</v>
      </c>
      <c r="CX14" s="51">
        <f>CV$6*'02A-12A'!$F14</f>
        <v>643.2557939</v>
      </c>
      <c r="CY14" s="51">
        <f>CV$6*'02A-12A'!$G14</f>
        <v>604.9367869</v>
      </c>
      <c r="CZ14" s="51"/>
      <c r="DA14" s="51">
        <f>DB$6*'02A-12A'!$C14</f>
        <v>0</v>
      </c>
      <c r="DB14" s="51">
        <f>DB$6*'02A-12A'!$D14</f>
        <v>2215.2732525</v>
      </c>
      <c r="DC14" s="51">
        <f t="shared" si="17"/>
        <v>2215.2732525</v>
      </c>
      <c r="DD14" s="51">
        <f>DB$6*'02A-12A'!$F14</f>
        <v>725.4123639000001</v>
      </c>
      <c r="DE14" s="51">
        <f>DB$6*'02A-12A'!$G14</f>
        <v>682.1992569</v>
      </c>
      <c r="DF14" s="51"/>
      <c r="DG14" s="51">
        <f>DH$6*'02A-12A'!$C14</f>
        <v>0</v>
      </c>
      <c r="DH14" s="51">
        <f>DH$6*'02A-12A'!$D14</f>
        <v>366.7838625</v>
      </c>
      <c r="DI14" s="51">
        <f t="shared" si="18"/>
        <v>366.7838625</v>
      </c>
      <c r="DJ14" s="51">
        <f>DH$6*'02A-12A'!$F14</f>
        <v>120.1068755</v>
      </c>
      <c r="DK14" s="51">
        <f>DH$6*'02A-12A'!$G14</f>
        <v>112.9520605</v>
      </c>
      <c r="DL14" s="51"/>
      <c r="DM14" s="51">
        <f>DN$6*'02A-12A'!$C14</f>
        <v>0</v>
      </c>
      <c r="DN14" s="51">
        <f>DN$6*'02A-12A'!$D14</f>
        <v>1453.50909</v>
      </c>
      <c r="DO14" s="51">
        <f t="shared" si="19"/>
        <v>1453.50909</v>
      </c>
      <c r="DP14" s="51">
        <f>DN$6*'02A-12A'!$F14</f>
        <v>475.96542039999997</v>
      </c>
      <c r="DQ14" s="51">
        <f>DN$6*'02A-12A'!$G14</f>
        <v>447.61196839999997</v>
      </c>
      <c r="DR14" s="51"/>
      <c r="DS14" s="51">
        <f>DT$6*'02A-12A'!$C14</f>
        <v>0</v>
      </c>
      <c r="DT14" s="51">
        <f>DT$6*'02A-12A'!$D14</f>
        <v>19.70298</v>
      </c>
      <c r="DU14" s="51">
        <f t="shared" si="20"/>
        <v>19.70298</v>
      </c>
      <c r="DV14" s="51">
        <f>DT$6*'02A-12A'!$F14</f>
        <v>6.451928799999999</v>
      </c>
      <c r="DW14" s="51">
        <f>DT$6*'02A-12A'!$G14</f>
        <v>6.0675848</v>
      </c>
      <c r="DX14" s="51"/>
      <c r="DY14" s="51">
        <f>DZ$6*'02A-12A'!$C14</f>
        <v>0</v>
      </c>
      <c r="DZ14" s="51">
        <f>DZ$6*'02A-12A'!$D14</f>
        <v>1381.8095775</v>
      </c>
      <c r="EA14" s="51">
        <f t="shared" si="21"/>
        <v>1381.8095775</v>
      </c>
      <c r="EB14" s="51">
        <f>DZ$6*'02A-12A'!$F14</f>
        <v>452.4867309</v>
      </c>
      <c r="EC14" s="51">
        <f>DZ$6*'02A-12A'!$G14</f>
        <v>425.53191389999995</v>
      </c>
      <c r="ED14" s="51"/>
      <c r="EE14" s="51">
        <f>EF$6*'02A-12A'!$C14</f>
        <v>0</v>
      </c>
      <c r="EF14" s="51">
        <f>EF$6*'02A-12A'!$D14</f>
        <v>591.45768</v>
      </c>
      <c r="EG14" s="51">
        <f t="shared" si="22"/>
        <v>591.45768</v>
      </c>
      <c r="EH14" s="51">
        <f>EF$6*'02A-12A'!$F14</f>
        <v>193.6784608</v>
      </c>
      <c r="EI14" s="51">
        <f>EF$6*'02A-12A'!$G14</f>
        <v>182.1409568</v>
      </c>
      <c r="EJ14" s="51"/>
      <c r="EK14" s="51">
        <f>EL$6*'02A-12A'!$C14</f>
        <v>0</v>
      </c>
      <c r="EL14" s="51">
        <f>EL$6*'02A-12A'!$D14</f>
        <v>1133.3586825</v>
      </c>
      <c r="EM14" s="51">
        <f t="shared" si="23"/>
        <v>1133.3586825</v>
      </c>
      <c r="EN14" s="51">
        <f>EL$6*'02A-12A'!$F14</f>
        <v>371.1291147</v>
      </c>
      <c r="EO14" s="51">
        <f>EL$6*'02A-12A'!$G14</f>
        <v>349.0208037</v>
      </c>
      <c r="EP14" s="51"/>
      <c r="EQ14" s="51"/>
      <c r="ER14" s="51"/>
      <c r="ES14" s="51"/>
    </row>
    <row r="15" spans="1:149" ht="12">
      <c r="A15" s="2">
        <v>42461</v>
      </c>
      <c r="C15" s="51">
        <f>D$6*'02A-12A'!$C15</f>
        <v>2160.836</v>
      </c>
      <c r="D15" s="51">
        <f>D$6*'02A-12A'!$D15</f>
        <v>5851.41678</v>
      </c>
      <c r="E15" s="51">
        <f t="shared" si="0"/>
        <v>8012.252779999999</v>
      </c>
      <c r="F15" s="51">
        <f>D$6*'02A-12A'!$F15</f>
        <v>1916.1022567999999</v>
      </c>
      <c r="G15" s="51">
        <f>D$6*'02A-12A'!$G15</f>
        <v>1801.9592728</v>
      </c>
      <c r="H15" s="51"/>
      <c r="I15" s="51">
        <f>J$6*'02A-12A'!$C15</f>
        <v>4378.2905</v>
      </c>
      <c r="J15" s="51">
        <f>J$6*'02A-12A'!$D15</f>
        <v>11856.1531275</v>
      </c>
      <c r="K15" s="51">
        <f t="shared" si="1"/>
        <v>16234.4436275</v>
      </c>
      <c r="L15" s="51">
        <f>J$6*'02A-12A'!$F15</f>
        <v>3882.4104689</v>
      </c>
      <c r="M15" s="51">
        <f>J$6*'02A-12A'!$G15</f>
        <v>3651.1337119</v>
      </c>
      <c r="N15" s="51"/>
      <c r="O15" s="51">
        <f>P$6*'02A-12A'!$C15</f>
        <v>134.64849999999998</v>
      </c>
      <c r="P15" s="51">
        <f>P$6*'02A-12A'!$D15</f>
        <v>364.62021749999997</v>
      </c>
      <c r="Q15" s="51">
        <f t="shared" si="2"/>
        <v>499.2687175</v>
      </c>
      <c r="R15" s="51">
        <f>P$6*'02A-12A'!$F15</f>
        <v>119.3983693</v>
      </c>
      <c r="S15" s="51">
        <f>P$6*'02A-12A'!$G15</f>
        <v>112.28576029999999</v>
      </c>
      <c r="T15" s="51"/>
      <c r="U15" s="51">
        <f>V$6*'02A-12A'!$C15</f>
        <v>1184.0330000000001</v>
      </c>
      <c r="V15" s="51">
        <f>V$6*'02A-12A'!$D15</f>
        <v>3206.2917150000003</v>
      </c>
      <c r="W15" s="51">
        <f t="shared" si="3"/>
        <v>4390.324715000001</v>
      </c>
      <c r="X15" s="51">
        <f>V$6*'02A-12A'!$F15</f>
        <v>1049.9308154</v>
      </c>
      <c r="Y15" s="51">
        <f>V$6*'02A-12A'!$G15</f>
        <v>987.3860134</v>
      </c>
      <c r="Z15" s="51"/>
      <c r="AA15" s="51">
        <f>AB$6*'02A-12A'!$C15</f>
        <v>1527.4755000000002</v>
      </c>
      <c r="AB15" s="51">
        <f>AB$6*'02A-12A'!$D15</f>
        <v>4136.313802500001</v>
      </c>
      <c r="AC15" s="51">
        <f t="shared" si="4"/>
        <v>5663.789302500001</v>
      </c>
      <c r="AD15" s="51">
        <f>AB$6*'02A-12A'!$F15</f>
        <v>1354.4754219000001</v>
      </c>
      <c r="AE15" s="51">
        <f>AB$6*'02A-12A'!$G15</f>
        <v>1273.7887749000001</v>
      </c>
      <c r="AF15" s="51"/>
      <c r="AG15" s="51">
        <f>AH$6*'02A-12A'!$C15</f>
        <v>75.81150000000001</v>
      </c>
      <c r="AH15" s="51">
        <f>AH$6*'02A-12A'!$D15</f>
        <v>205.29308250000003</v>
      </c>
      <c r="AI15" s="51">
        <f t="shared" si="5"/>
        <v>281.10458250000005</v>
      </c>
      <c r="AJ15" s="51">
        <f>AH$6*'02A-12A'!$F15</f>
        <v>67.2251787</v>
      </c>
      <c r="AK15" s="51">
        <f>AH$6*'02A-12A'!$G15</f>
        <v>63.220547700000004</v>
      </c>
      <c r="AL15" s="51"/>
      <c r="AM15" s="51">
        <f>AN$6*'02A-12A'!$C15</f>
        <v>332.53700000000003</v>
      </c>
      <c r="AN15" s="51">
        <f>AN$6*'02A-12A'!$D15</f>
        <v>900.490635</v>
      </c>
      <c r="AO15" s="51">
        <f t="shared" si="6"/>
        <v>1233.027635</v>
      </c>
      <c r="AP15" s="51">
        <f>AN$6*'02A-12A'!$F15</f>
        <v>294.87425060000004</v>
      </c>
      <c r="AQ15" s="51">
        <f>AN$6*'02A-12A'!$G15</f>
        <v>277.3084726</v>
      </c>
      <c r="AR15" s="51"/>
      <c r="AS15" s="51">
        <f>AT$6*'02A-12A'!$C15</f>
        <v>529.8985</v>
      </c>
      <c r="AT15" s="51">
        <f>AT$6*'02A-12A'!$D15</f>
        <v>1434.9339675</v>
      </c>
      <c r="AU15" s="51">
        <f t="shared" si="7"/>
        <v>1964.8324675000001</v>
      </c>
      <c r="AV15" s="51">
        <f>AT$6*'02A-12A'!$F15</f>
        <v>469.8828193</v>
      </c>
      <c r="AW15" s="51">
        <f>AT$6*'02A-12A'!$G15</f>
        <v>441.8917103</v>
      </c>
      <c r="AX15" s="51"/>
      <c r="AY15" s="51">
        <f>AZ$6*'02A-12A'!$C15</f>
        <v>1635.5275000000001</v>
      </c>
      <c r="AZ15" s="51">
        <f>AZ$6*'02A-12A'!$D15</f>
        <v>4428.9122625</v>
      </c>
      <c r="BA15" s="51">
        <f t="shared" si="8"/>
        <v>6064.4397625</v>
      </c>
      <c r="BB15" s="51">
        <f>AZ$6*'02A-12A'!$F15</f>
        <v>1450.2895795000002</v>
      </c>
      <c r="BC15" s="51">
        <f>AZ$6*'02A-12A'!$G15</f>
        <v>1363.8952445000002</v>
      </c>
      <c r="BD15" s="51"/>
      <c r="BE15" s="51">
        <f>BF$6*'02A-12A'!$C15</f>
        <v>104.62650000000001</v>
      </c>
      <c r="BF15" s="51">
        <f>BF$6*'02A-12A'!$D15</f>
        <v>283.3224075</v>
      </c>
      <c r="BG15" s="51">
        <f t="shared" si="9"/>
        <v>387.9489075</v>
      </c>
      <c r="BH15" s="51">
        <f>BF$6*'02A-12A'!$F15</f>
        <v>92.7766257</v>
      </c>
      <c r="BI15" s="51">
        <f>BF$6*'02A-12A'!$G15</f>
        <v>87.24988470000001</v>
      </c>
      <c r="BJ15" s="51"/>
      <c r="BK15" s="51">
        <f>BL$6*'02A-12A'!$C15</f>
        <v>21.2245</v>
      </c>
      <c r="BL15" s="51">
        <f>BL$6*'02A-12A'!$D15</f>
        <v>57.4746975</v>
      </c>
      <c r="BM15" s="51">
        <f t="shared" si="10"/>
        <v>78.6991975</v>
      </c>
      <c r="BN15" s="51">
        <f>BL$6*'02A-12A'!$F15</f>
        <v>18.8206381</v>
      </c>
      <c r="BO15" s="51">
        <f>BL$6*'02A-12A'!$G15</f>
        <v>17.6994851</v>
      </c>
      <c r="BP15" s="51"/>
      <c r="BQ15" s="51">
        <f>BR$6*'02A-12A'!$C15</f>
        <v>6004.7315</v>
      </c>
      <c r="BR15" s="51">
        <f>BR$6*'02A-12A'!$D15</f>
        <v>16260.459682499999</v>
      </c>
      <c r="BS15" s="51">
        <f t="shared" si="11"/>
        <v>22265.1911825</v>
      </c>
      <c r="BT15" s="51">
        <f>BR$6*'02A-12A'!$F15</f>
        <v>5324.6426747</v>
      </c>
      <c r="BU15" s="51">
        <f>BR$6*'02A-12A'!$G15</f>
        <v>5007.4515636999995</v>
      </c>
      <c r="BV15" s="51"/>
      <c r="BW15" s="51">
        <f>BX$6*'02A-12A'!$C15</f>
        <v>204.136</v>
      </c>
      <c r="BX15" s="51">
        <f>BX$6*'02A-12A'!$D15</f>
        <v>552.78828</v>
      </c>
      <c r="BY15" s="51">
        <f t="shared" si="12"/>
        <v>756.92428</v>
      </c>
      <c r="BZ15" s="51">
        <f>BX$6*'02A-12A'!$F15</f>
        <v>181.01579679999998</v>
      </c>
      <c r="CA15" s="51">
        <f>BX$6*'02A-12A'!$G15</f>
        <v>170.2326128</v>
      </c>
      <c r="CB15" s="51"/>
      <c r="CC15" s="51">
        <f>CD$6*'02A-12A'!$C15</f>
        <v>857.446</v>
      </c>
      <c r="CD15" s="51">
        <f>CD$6*'02A-12A'!$D15</f>
        <v>2321.9133300000003</v>
      </c>
      <c r="CE15" s="51">
        <f t="shared" si="13"/>
        <v>3179.35933</v>
      </c>
      <c r="CF15" s="51">
        <f>CD$6*'02A-12A'!$F15</f>
        <v>760.3326748000001</v>
      </c>
      <c r="CG15" s="51">
        <f>CD$6*'02A-12A'!$G15</f>
        <v>715.0393508000001</v>
      </c>
      <c r="CH15" s="51"/>
      <c r="CI15" s="51">
        <f>CJ$6*'02A-12A'!$C15</f>
        <v>535.891</v>
      </c>
      <c r="CJ15" s="51">
        <f>CJ$6*'02A-12A'!$D15</f>
        <v>1451.1613049999999</v>
      </c>
      <c r="CK15" s="51">
        <f t="shared" si="14"/>
        <v>1987.0523049999997</v>
      </c>
      <c r="CL15" s="51">
        <f>CJ$6*'02A-12A'!$F15</f>
        <v>475.19661579999996</v>
      </c>
      <c r="CM15" s="51">
        <f>CJ$6*'02A-12A'!$G15</f>
        <v>446.88896179999995</v>
      </c>
      <c r="CN15" s="51"/>
      <c r="CO15" s="51">
        <f>CP$6*'02A-12A'!$C15</f>
        <v>112.54</v>
      </c>
      <c r="CP15" s="51">
        <f>CP$6*'02A-12A'!$D15</f>
        <v>304.7517</v>
      </c>
      <c r="CQ15" s="51">
        <f t="shared" si="15"/>
        <v>417.29170000000005</v>
      </c>
      <c r="CR15" s="51">
        <f>CP$6*'02A-12A'!$F15</f>
        <v>99.793852</v>
      </c>
      <c r="CS15" s="51">
        <f>CP$6*'02A-12A'!$G15</f>
        <v>93.84909200000001</v>
      </c>
      <c r="CT15" s="51"/>
      <c r="CU15" s="51">
        <f>CV$6*'02A-12A'!$C15</f>
        <v>725.4155</v>
      </c>
      <c r="CV15" s="51">
        <f>CV$6*'02A-12A'!$D15</f>
        <v>1964.3825024999999</v>
      </c>
      <c r="CW15" s="51">
        <f t="shared" si="16"/>
        <v>2689.7980024999997</v>
      </c>
      <c r="CX15" s="51">
        <f>CV$6*'02A-12A'!$F15</f>
        <v>643.2557939</v>
      </c>
      <c r="CY15" s="51">
        <f>CV$6*'02A-12A'!$G15</f>
        <v>604.9367869</v>
      </c>
      <c r="CZ15" s="51"/>
      <c r="DA15" s="51">
        <f>DB$6*'02A-12A'!$C15</f>
        <v>818.0655</v>
      </c>
      <c r="DB15" s="51">
        <f>DB$6*'02A-12A'!$D15</f>
        <v>2215.2732525</v>
      </c>
      <c r="DC15" s="51">
        <f t="shared" si="17"/>
        <v>3033.3387525000003</v>
      </c>
      <c r="DD15" s="51">
        <f>DB$6*'02A-12A'!$F15</f>
        <v>725.4123639000001</v>
      </c>
      <c r="DE15" s="51">
        <f>DB$6*'02A-12A'!$G15</f>
        <v>682.1992569</v>
      </c>
      <c r="DF15" s="51"/>
      <c r="DG15" s="51">
        <f>DH$6*'02A-12A'!$C15</f>
        <v>135.44750000000002</v>
      </c>
      <c r="DH15" s="51">
        <f>DH$6*'02A-12A'!$D15</f>
        <v>366.7838625</v>
      </c>
      <c r="DI15" s="51">
        <f t="shared" si="18"/>
        <v>502.23136250000005</v>
      </c>
      <c r="DJ15" s="51">
        <f>DH$6*'02A-12A'!$F15</f>
        <v>120.1068755</v>
      </c>
      <c r="DK15" s="51">
        <f>DH$6*'02A-12A'!$G15</f>
        <v>112.9520605</v>
      </c>
      <c r="DL15" s="51"/>
      <c r="DM15" s="51">
        <f>DN$6*'02A-12A'!$C15</f>
        <v>536.7579999999999</v>
      </c>
      <c r="DN15" s="51">
        <f>DN$6*'02A-12A'!$D15</f>
        <v>1453.50909</v>
      </c>
      <c r="DO15" s="51">
        <f t="shared" si="19"/>
        <v>1990.2670899999998</v>
      </c>
      <c r="DP15" s="51">
        <f>DN$6*'02A-12A'!$F15</f>
        <v>475.96542039999997</v>
      </c>
      <c r="DQ15" s="51">
        <f>DN$6*'02A-12A'!$G15</f>
        <v>447.61196839999997</v>
      </c>
      <c r="DR15" s="51"/>
      <c r="DS15" s="51">
        <f>DT$6*'02A-12A'!$C15</f>
        <v>7.276</v>
      </c>
      <c r="DT15" s="51">
        <f>DT$6*'02A-12A'!$D15</f>
        <v>19.70298</v>
      </c>
      <c r="DU15" s="51">
        <f t="shared" si="20"/>
        <v>26.97898</v>
      </c>
      <c r="DV15" s="51">
        <f>DT$6*'02A-12A'!$F15</f>
        <v>6.451928799999999</v>
      </c>
      <c r="DW15" s="51">
        <f>DT$6*'02A-12A'!$G15</f>
        <v>6.0675848</v>
      </c>
      <c r="DX15" s="51"/>
      <c r="DY15" s="51">
        <f>DZ$6*'02A-12A'!$C15</f>
        <v>510.28049999999996</v>
      </c>
      <c r="DZ15" s="51">
        <f>DZ$6*'02A-12A'!$D15</f>
        <v>1381.8095775</v>
      </c>
      <c r="EA15" s="51">
        <f t="shared" si="21"/>
        <v>1892.0900775</v>
      </c>
      <c r="EB15" s="51">
        <f>DZ$6*'02A-12A'!$F15</f>
        <v>452.4867309</v>
      </c>
      <c r="EC15" s="51">
        <f>DZ$6*'02A-12A'!$G15</f>
        <v>425.53191389999995</v>
      </c>
      <c r="ED15" s="51"/>
      <c r="EE15" s="51">
        <f>EF$6*'02A-12A'!$C15</f>
        <v>218.416</v>
      </c>
      <c r="EF15" s="51">
        <f>EF$6*'02A-12A'!$D15</f>
        <v>591.45768</v>
      </c>
      <c r="EG15" s="51">
        <f t="shared" si="22"/>
        <v>809.8736799999999</v>
      </c>
      <c r="EH15" s="51">
        <f>EF$6*'02A-12A'!$F15</f>
        <v>193.6784608</v>
      </c>
      <c r="EI15" s="51">
        <f>EF$6*'02A-12A'!$G15</f>
        <v>182.1409568</v>
      </c>
      <c r="EJ15" s="51"/>
      <c r="EK15" s="51">
        <f>EL$6*'02A-12A'!$C15</f>
        <v>418.5315</v>
      </c>
      <c r="EL15" s="51">
        <f>EL$6*'02A-12A'!$D15</f>
        <v>1133.3586825</v>
      </c>
      <c r="EM15" s="51">
        <f t="shared" si="23"/>
        <v>1551.8901825</v>
      </c>
      <c r="EN15" s="51">
        <f>EL$6*'02A-12A'!$F15</f>
        <v>371.1291147</v>
      </c>
      <c r="EO15" s="51">
        <f>EL$6*'02A-12A'!$G15</f>
        <v>349.0208037</v>
      </c>
      <c r="EP15" s="51"/>
      <c r="EQ15" s="51"/>
      <c r="ER15" s="51"/>
      <c r="ES15" s="51"/>
    </row>
    <row r="16" spans="1:149" ht="12">
      <c r="A16" s="2">
        <v>42644</v>
      </c>
      <c r="C16" s="51">
        <f>D$6*'02A-12A'!$C16</f>
        <v>0</v>
      </c>
      <c r="D16" s="51">
        <f>D$6*'02A-12A'!$D16</f>
        <v>5819.00424</v>
      </c>
      <c r="E16" s="51">
        <f t="shared" si="0"/>
        <v>5819.00424</v>
      </c>
      <c r="F16" s="51">
        <f>D$6*'02A-12A'!$F16</f>
        <v>1916.1022567999999</v>
      </c>
      <c r="G16" s="51">
        <f>D$6*'02A-12A'!$G16</f>
        <v>1801.9592728</v>
      </c>
      <c r="H16" s="51"/>
      <c r="I16" s="51">
        <f>J$6*'02A-12A'!$C16</f>
        <v>0</v>
      </c>
      <c r="J16" s="51">
        <f>J$6*'02A-12A'!$D16</f>
        <v>11790.47877</v>
      </c>
      <c r="K16" s="51">
        <f t="shared" si="1"/>
        <v>11790.47877</v>
      </c>
      <c r="L16" s="51">
        <f>J$6*'02A-12A'!$F16</f>
        <v>3882.4104689</v>
      </c>
      <c r="M16" s="51">
        <f>J$6*'02A-12A'!$G16</f>
        <v>3651.1337119</v>
      </c>
      <c r="N16" s="51"/>
      <c r="O16" s="51">
        <f>P$6*'02A-12A'!$C16</f>
        <v>0</v>
      </c>
      <c r="P16" s="51">
        <f>P$6*'02A-12A'!$D16</f>
        <v>362.60049</v>
      </c>
      <c r="Q16" s="51">
        <f t="shared" si="2"/>
        <v>362.60049</v>
      </c>
      <c r="R16" s="51">
        <f>P$6*'02A-12A'!$F16</f>
        <v>119.3983693</v>
      </c>
      <c r="S16" s="51">
        <f>P$6*'02A-12A'!$G16</f>
        <v>112.28576029999999</v>
      </c>
      <c r="T16" s="51"/>
      <c r="U16" s="51">
        <f>V$6*'02A-12A'!$C16</f>
        <v>0</v>
      </c>
      <c r="V16" s="51">
        <f>V$6*'02A-12A'!$D16</f>
        <v>3188.5312200000003</v>
      </c>
      <c r="W16" s="51">
        <f t="shared" si="3"/>
        <v>3188.5312200000003</v>
      </c>
      <c r="X16" s="51">
        <f>V$6*'02A-12A'!$F16</f>
        <v>1049.9308154</v>
      </c>
      <c r="Y16" s="51">
        <f>V$6*'02A-12A'!$G16</f>
        <v>987.3860134</v>
      </c>
      <c r="Z16" s="51"/>
      <c r="AA16" s="51">
        <f>AB$6*'02A-12A'!$C16</f>
        <v>0</v>
      </c>
      <c r="AB16" s="51">
        <f>AB$6*'02A-12A'!$D16</f>
        <v>4113.40167</v>
      </c>
      <c r="AC16" s="51">
        <f t="shared" si="4"/>
        <v>4113.40167</v>
      </c>
      <c r="AD16" s="51">
        <f>AB$6*'02A-12A'!$F16</f>
        <v>1354.4754219000001</v>
      </c>
      <c r="AE16" s="51">
        <f>AB$6*'02A-12A'!$G16</f>
        <v>1273.7887749000001</v>
      </c>
      <c r="AF16" s="51"/>
      <c r="AG16" s="51">
        <f>AH$6*'02A-12A'!$C16</f>
        <v>0</v>
      </c>
      <c r="AH16" s="51">
        <f>AH$6*'02A-12A'!$D16</f>
        <v>204.15591</v>
      </c>
      <c r="AI16" s="51">
        <f t="shared" si="5"/>
        <v>204.15591</v>
      </c>
      <c r="AJ16" s="51">
        <f>AH$6*'02A-12A'!$F16</f>
        <v>67.2251787</v>
      </c>
      <c r="AK16" s="51">
        <f>AH$6*'02A-12A'!$G16</f>
        <v>63.220547700000004</v>
      </c>
      <c r="AL16" s="51"/>
      <c r="AM16" s="51">
        <f>AN$6*'02A-12A'!$C16</f>
        <v>0</v>
      </c>
      <c r="AN16" s="51">
        <f>AN$6*'02A-12A'!$D16</f>
        <v>895.5025800000001</v>
      </c>
      <c r="AO16" s="51">
        <f t="shared" si="6"/>
        <v>895.5025800000001</v>
      </c>
      <c r="AP16" s="51">
        <f>AN$6*'02A-12A'!$F16</f>
        <v>294.87425060000004</v>
      </c>
      <c r="AQ16" s="51">
        <f>AN$6*'02A-12A'!$G16</f>
        <v>277.3084726</v>
      </c>
      <c r="AR16" s="51"/>
      <c r="AS16" s="51">
        <f>AT$6*'02A-12A'!$C16</f>
        <v>0</v>
      </c>
      <c r="AT16" s="51">
        <f>AT$6*'02A-12A'!$D16</f>
        <v>1426.98549</v>
      </c>
      <c r="AU16" s="51">
        <f t="shared" si="7"/>
        <v>1426.98549</v>
      </c>
      <c r="AV16" s="51">
        <f>AT$6*'02A-12A'!$F16</f>
        <v>469.8828193</v>
      </c>
      <c r="AW16" s="51">
        <f>AT$6*'02A-12A'!$G16</f>
        <v>441.8917103</v>
      </c>
      <c r="AX16" s="51"/>
      <c r="AY16" s="51">
        <f>AZ$6*'02A-12A'!$C16</f>
        <v>0</v>
      </c>
      <c r="AZ16" s="51">
        <f>AZ$6*'02A-12A'!$D16</f>
        <v>4404.37935</v>
      </c>
      <c r="BA16" s="51">
        <f t="shared" si="8"/>
        <v>4404.37935</v>
      </c>
      <c r="BB16" s="51">
        <f>AZ$6*'02A-12A'!$F16</f>
        <v>1450.2895795000002</v>
      </c>
      <c r="BC16" s="51">
        <f>AZ$6*'02A-12A'!$G16</f>
        <v>1363.8952445000002</v>
      </c>
      <c r="BD16" s="51"/>
      <c r="BE16" s="51">
        <f>BF$6*'02A-12A'!$C16</f>
        <v>0</v>
      </c>
      <c r="BF16" s="51">
        <f>BF$6*'02A-12A'!$D16</f>
        <v>281.75301</v>
      </c>
      <c r="BG16" s="51">
        <f t="shared" si="9"/>
        <v>281.75301</v>
      </c>
      <c r="BH16" s="51">
        <f>BF$6*'02A-12A'!$F16</f>
        <v>92.7766257</v>
      </c>
      <c r="BI16" s="51">
        <f>BF$6*'02A-12A'!$G16</f>
        <v>87.24988470000001</v>
      </c>
      <c r="BJ16" s="51"/>
      <c r="BK16" s="51">
        <f>BL$6*'02A-12A'!$C16</f>
        <v>0</v>
      </c>
      <c r="BL16" s="51">
        <f>BL$6*'02A-12A'!$D16</f>
        <v>57.15633</v>
      </c>
      <c r="BM16" s="51">
        <f t="shared" si="10"/>
        <v>57.15633</v>
      </c>
      <c r="BN16" s="51">
        <f>BL$6*'02A-12A'!$F16</f>
        <v>18.8206381</v>
      </c>
      <c r="BO16" s="51">
        <f>BL$6*'02A-12A'!$G16</f>
        <v>17.6994851</v>
      </c>
      <c r="BP16" s="51"/>
      <c r="BQ16" s="51">
        <f>BR$6*'02A-12A'!$C16</f>
        <v>0</v>
      </c>
      <c r="BR16" s="51">
        <f>BR$6*'02A-12A'!$D16</f>
        <v>16170.38871</v>
      </c>
      <c r="BS16" s="51">
        <f t="shared" si="11"/>
        <v>16170.38871</v>
      </c>
      <c r="BT16" s="51">
        <f>BR$6*'02A-12A'!$F16</f>
        <v>5324.6426747</v>
      </c>
      <c r="BU16" s="51">
        <f>BR$6*'02A-12A'!$G16</f>
        <v>5007.4515636999995</v>
      </c>
      <c r="BV16" s="51"/>
      <c r="BW16" s="51">
        <f>BX$6*'02A-12A'!$C16</f>
        <v>0</v>
      </c>
      <c r="BX16" s="51">
        <f>BX$6*'02A-12A'!$D16</f>
        <v>549.72624</v>
      </c>
      <c r="BY16" s="51">
        <f t="shared" si="12"/>
        <v>549.72624</v>
      </c>
      <c r="BZ16" s="51">
        <f>BX$6*'02A-12A'!$F16</f>
        <v>181.01579679999998</v>
      </c>
      <c r="CA16" s="51">
        <f>BX$6*'02A-12A'!$G16</f>
        <v>170.2326128</v>
      </c>
      <c r="CB16" s="51"/>
      <c r="CC16" s="51">
        <f>CD$6*'02A-12A'!$C16</f>
        <v>0</v>
      </c>
      <c r="CD16" s="51">
        <f>CD$6*'02A-12A'!$D16</f>
        <v>2309.05164</v>
      </c>
      <c r="CE16" s="51">
        <f t="shared" si="13"/>
        <v>2309.05164</v>
      </c>
      <c r="CF16" s="51">
        <f>CD$6*'02A-12A'!$F16</f>
        <v>760.3326748000001</v>
      </c>
      <c r="CG16" s="51">
        <f>CD$6*'02A-12A'!$G16</f>
        <v>715.0393508000001</v>
      </c>
      <c r="CH16" s="51"/>
      <c r="CI16" s="51">
        <f>CJ$6*'02A-12A'!$C16</f>
        <v>0</v>
      </c>
      <c r="CJ16" s="51">
        <f>CJ$6*'02A-12A'!$D16</f>
        <v>1443.12294</v>
      </c>
      <c r="CK16" s="51">
        <f t="shared" si="14"/>
        <v>1443.12294</v>
      </c>
      <c r="CL16" s="51">
        <f>CJ$6*'02A-12A'!$F16</f>
        <v>475.19661579999996</v>
      </c>
      <c r="CM16" s="51">
        <f>CJ$6*'02A-12A'!$G16</f>
        <v>446.88896179999995</v>
      </c>
      <c r="CN16" s="51"/>
      <c r="CO16" s="51">
        <f>CP$6*'02A-12A'!$C16</f>
        <v>0</v>
      </c>
      <c r="CP16" s="51">
        <f>CP$6*'02A-12A'!$D16</f>
        <v>303.0636</v>
      </c>
      <c r="CQ16" s="51">
        <f t="shared" si="15"/>
        <v>303.0636</v>
      </c>
      <c r="CR16" s="51">
        <f>CP$6*'02A-12A'!$F16</f>
        <v>99.793852</v>
      </c>
      <c r="CS16" s="51">
        <f>CP$6*'02A-12A'!$G16</f>
        <v>93.84909200000001</v>
      </c>
      <c r="CT16" s="51"/>
      <c r="CU16" s="51">
        <f>CV$6*'02A-12A'!$C16</f>
        <v>0</v>
      </c>
      <c r="CV16" s="51">
        <f>CV$6*'02A-12A'!$D16</f>
        <v>1953.50127</v>
      </c>
      <c r="CW16" s="51">
        <f t="shared" si="16"/>
        <v>1953.50127</v>
      </c>
      <c r="CX16" s="51">
        <f>CV$6*'02A-12A'!$F16</f>
        <v>643.2557939</v>
      </c>
      <c r="CY16" s="51">
        <f>CV$6*'02A-12A'!$G16</f>
        <v>604.9367869</v>
      </c>
      <c r="CZ16" s="51"/>
      <c r="DA16" s="51">
        <f>DB$6*'02A-12A'!$C16</f>
        <v>0</v>
      </c>
      <c r="DB16" s="51">
        <f>DB$6*'02A-12A'!$D16</f>
        <v>2203.00227</v>
      </c>
      <c r="DC16" s="51">
        <f t="shared" si="17"/>
        <v>2203.00227</v>
      </c>
      <c r="DD16" s="51">
        <f>DB$6*'02A-12A'!$F16</f>
        <v>725.4123639000001</v>
      </c>
      <c r="DE16" s="51">
        <f>DB$6*'02A-12A'!$G16</f>
        <v>682.1992569</v>
      </c>
      <c r="DF16" s="51"/>
      <c r="DG16" s="51">
        <f>DH$6*'02A-12A'!$C16</f>
        <v>0</v>
      </c>
      <c r="DH16" s="51">
        <f>DH$6*'02A-12A'!$D16</f>
        <v>364.75215000000003</v>
      </c>
      <c r="DI16" s="51">
        <f t="shared" si="18"/>
        <v>364.75215000000003</v>
      </c>
      <c r="DJ16" s="51">
        <f>DH$6*'02A-12A'!$F16</f>
        <v>120.1068755</v>
      </c>
      <c r="DK16" s="51">
        <f>DH$6*'02A-12A'!$G16</f>
        <v>112.9520605</v>
      </c>
      <c r="DL16" s="51"/>
      <c r="DM16" s="51">
        <f>DN$6*'02A-12A'!$C16</f>
        <v>0</v>
      </c>
      <c r="DN16" s="51">
        <f>DN$6*'02A-12A'!$D16</f>
        <v>1445.4577199999999</v>
      </c>
      <c r="DO16" s="51">
        <f t="shared" si="19"/>
        <v>1445.4577199999999</v>
      </c>
      <c r="DP16" s="51">
        <f>DN$6*'02A-12A'!$F16</f>
        <v>475.96542039999997</v>
      </c>
      <c r="DQ16" s="51">
        <f>DN$6*'02A-12A'!$G16</f>
        <v>447.61196839999997</v>
      </c>
      <c r="DR16" s="51"/>
      <c r="DS16" s="51">
        <f>DT$6*'02A-12A'!$C16</f>
        <v>0</v>
      </c>
      <c r="DT16" s="51">
        <f>DT$6*'02A-12A'!$D16</f>
        <v>19.59384</v>
      </c>
      <c r="DU16" s="51">
        <f t="shared" si="20"/>
        <v>19.59384</v>
      </c>
      <c r="DV16" s="51">
        <f>DT$6*'02A-12A'!$F16</f>
        <v>6.451928799999999</v>
      </c>
      <c r="DW16" s="51">
        <f>DT$6*'02A-12A'!$G16</f>
        <v>6.0675848</v>
      </c>
      <c r="DX16" s="51"/>
      <c r="DY16" s="51">
        <f>DZ$6*'02A-12A'!$C16</f>
        <v>0</v>
      </c>
      <c r="DZ16" s="51">
        <f>DZ$6*'02A-12A'!$D16</f>
        <v>1374.15537</v>
      </c>
      <c r="EA16" s="51">
        <f t="shared" si="21"/>
        <v>1374.15537</v>
      </c>
      <c r="EB16" s="51">
        <f>DZ$6*'02A-12A'!$F16</f>
        <v>452.4867309</v>
      </c>
      <c r="EC16" s="51">
        <f>DZ$6*'02A-12A'!$G16</f>
        <v>425.53191389999995</v>
      </c>
      <c r="ED16" s="51"/>
      <c r="EE16" s="51">
        <f>EF$6*'02A-12A'!$C16</f>
        <v>0</v>
      </c>
      <c r="EF16" s="51">
        <f>EF$6*'02A-12A'!$D16</f>
        <v>588.18144</v>
      </c>
      <c r="EG16" s="51">
        <f t="shared" si="22"/>
        <v>588.18144</v>
      </c>
      <c r="EH16" s="51">
        <f>EF$6*'02A-12A'!$F16</f>
        <v>193.6784608</v>
      </c>
      <c r="EI16" s="51">
        <f>EF$6*'02A-12A'!$G16</f>
        <v>182.1409568</v>
      </c>
      <c r="EJ16" s="51"/>
      <c r="EK16" s="51">
        <f>EL$6*'02A-12A'!$C16</f>
        <v>0</v>
      </c>
      <c r="EL16" s="51">
        <f>EL$6*'02A-12A'!$D16</f>
        <v>1127.08071</v>
      </c>
      <c r="EM16" s="51">
        <f t="shared" si="23"/>
        <v>1127.08071</v>
      </c>
      <c r="EN16" s="51">
        <f>EL$6*'02A-12A'!$F16</f>
        <v>371.1291147</v>
      </c>
      <c r="EO16" s="51">
        <f>EL$6*'02A-12A'!$G16</f>
        <v>349.0208037</v>
      </c>
      <c r="EP16" s="51"/>
      <c r="EQ16" s="51"/>
      <c r="ER16" s="51"/>
      <c r="ES16" s="51"/>
    </row>
    <row r="17" spans="1:149" ht="12">
      <c r="A17" s="2">
        <v>42826</v>
      </c>
      <c r="C17" s="51">
        <f>D$6*'02A-12A'!$C17</f>
        <v>2160.836</v>
      </c>
      <c r="D17" s="51">
        <f>D$6*'02A-12A'!$D17</f>
        <v>5819.00424</v>
      </c>
      <c r="E17" s="51">
        <f t="shared" si="0"/>
        <v>7979.8402399999995</v>
      </c>
      <c r="F17" s="51">
        <f>D$6*'02A-12A'!$F17</f>
        <v>1916.1022567999999</v>
      </c>
      <c r="G17" s="51">
        <f>D$6*'02A-12A'!$G17</f>
        <v>1801.9592728</v>
      </c>
      <c r="H17" s="51"/>
      <c r="I17" s="51">
        <f>J$6*'02A-12A'!$C17</f>
        <v>4378.2905</v>
      </c>
      <c r="J17" s="51">
        <f>J$6*'02A-12A'!$D17</f>
        <v>11790.47877</v>
      </c>
      <c r="K17" s="51">
        <f t="shared" si="1"/>
        <v>16168.76927</v>
      </c>
      <c r="L17" s="51">
        <f>J$6*'02A-12A'!$F17</f>
        <v>3882.4104689</v>
      </c>
      <c r="M17" s="51">
        <f>J$6*'02A-12A'!$G17</f>
        <v>3651.1337119</v>
      </c>
      <c r="N17" s="51"/>
      <c r="O17" s="51">
        <f>P$6*'02A-12A'!$C17</f>
        <v>134.64849999999998</v>
      </c>
      <c r="P17" s="51">
        <f>P$6*'02A-12A'!$D17</f>
        <v>362.60049</v>
      </c>
      <c r="Q17" s="51">
        <f t="shared" si="2"/>
        <v>497.24898999999994</v>
      </c>
      <c r="R17" s="51">
        <f>P$6*'02A-12A'!$F17</f>
        <v>119.3983693</v>
      </c>
      <c r="S17" s="51">
        <f>P$6*'02A-12A'!$G17</f>
        <v>112.28576029999999</v>
      </c>
      <c r="T17" s="51"/>
      <c r="U17" s="51">
        <f>V$6*'02A-12A'!$C17</f>
        <v>1184.0330000000001</v>
      </c>
      <c r="V17" s="51">
        <f>V$6*'02A-12A'!$D17</f>
        <v>3188.5312200000003</v>
      </c>
      <c r="W17" s="51">
        <f t="shared" si="3"/>
        <v>4372.56422</v>
      </c>
      <c r="X17" s="51">
        <f>V$6*'02A-12A'!$F17</f>
        <v>1049.9308154</v>
      </c>
      <c r="Y17" s="51">
        <f>V$6*'02A-12A'!$G17</f>
        <v>987.3860134</v>
      </c>
      <c r="Z17" s="51"/>
      <c r="AA17" s="51">
        <f>AB$6*'02A-12A'!$C17</f>
        <v>1527.4755000000002</v>
      </c>
      <c r="AB17" s="51">
        <f>AB$6*'02A-12A'!$D17</f>
        <v>4113.40167</v>
      </c>
      <c r="AC17" s="51">
        <f t="shared" si="4"/>
        <v>5640.877170000001</v>
      </c>
      <c r="AD17" s="51">
        <f>AB$6*'02A-12A'!$F17</f>
        <v>1354.4754219000001</v>
      </c>
      <c r="AE17" s="51">
        <f>AB$6*'02A-12A'!$G17</f>
        <v>1273.7887749000001</v>
      </c>
      <c r="AF17" s="51"/>
      <c r="AG17" s="51">
        <f>AH$6*'02A-12A'!$C17</f>
        <v>75.81150000000001</v>
      </c>
      <c r="AH17" s="51">
        <f>AH$6*'02A-12A'!$D17</f>
        <v>204.15591</v>
      </c>
      <c r="AI17" s="51">
        <f t="shared" si="5"/>
        <v>279.96741000000003</v>
      </c>
      <c r="AJ17" s="51">
        <f>AH$6*'02A-12A'!$F17</f>
        <v>67.2251787</v>
      </c>
      <c r="AK17" s="51">
        <f>AH$6*'02A-12A'!$G17</f>
        <v>63.220547700000004</v>
      </c>
      <c r="AL17" s="51"/>
      <c r="AM17" s="51">
        <f>AN$6*'02A-12A'!$C17</f>
        <v>332.53700000000003</v>
      </c>
      <c r="AN17" s="51">
        <f>AN$6*'02A-12A'!$D17</f>
        <v>895.5025800000001</v>
      </c>
      <c r="AO17" s="51">
        <f t="shared" si="6"/>
        <v>1228.0395800000001</v>
      </c>
      <c r="AP17" s="51">
        <f>AN$6*'02A-12A'!$F17</f>
        <v>294.87425060000004</v>
      </c>
      <c r="AQ17" s="51">
        <f>AN$6*'02A-12A'!$G17</f>
        <v>277.3084726</v>
      </c>
      <c r="AR17" s="51"/>
      <c r="AS17" s="51">
        <f>AT$6*'02A-12A'!$C17</f>
        <v>529.8985</v>
      </c>
      <c r="AT17" s="51">
        <f>AT$6*'02A-12A'!$D17</f>
        <v>1426.98549</v>
      </c>
      <c r="AU17" s="51">
        <f t="shared" si="7"/>
        <v>1956.88399</v>
      </c>
      <c r="AV17" s="51">
        <f>AT$6*'02A-12A'!$F17</f>
        <v>469.8828193</v>
      </c>
      <c r="AW17" s="51">
        <f>AT$6*'02A-12A'!$G17</f>
        <v>441.8917103</v>
      </c>
      <c r="AX17" s="51"/>
      <c r="AY17" s="51">
        <f>AZ$6*'02A-12A'!$C17</f>
        <v>1635.5275000000001</v>
      </c>
      <c r="AZ17" s="51">
        <f>AZ$6*'02A-12A'!$D17</f>
        <v>4404.37935</v>
      </c>
      <c r="BA17" s="51">
        <f t="shared" si="8"/>
        <v>6039.90685</v>
      </c>
      <c r="BB17" s="51">
        <f>AZ$6*'02A-12A'!$F17</f>
        <v>1450.2895795000002</v>
      </c>
      <c r="BC17" s="51">
        <f>AZ$6*'02A-12A'!$G17</f>
        <v>1363.8952445000002</v>
      </c>
      <c r="BD17" s="51"/>
      <c r="BE17" s="51">
        <f>BF$6*'02A-12A'!$C17</f>
        <v>104.62650000000001</v>
      </c>
      <c r="BF17" s="51">
        <f>BF$6*'02A-12A'!$D17</f>
        <v>281.75301</v>
      </c>
      <c r="BG17" s="51">
        <f t="shared" si="9"/>
        <v>386.37951000000004</v>
      </c>
      <c r="BH17" s="51">
        <f>BF$6*'02A-12A'!$F17</f>
        <v>92.7766257</v>
      </c>
      <c r="BI17" s="51">
        <f>BF$6*'02A-12A'!$G17</f>
        <v>87.24988470000001</v>
      </c>
      <c r="BJ17" s="51"/>
      <c r="BK17" s="51">
        <f>BL$6*'02A-12A'!$C17</f>
        <v>21.2245</v>
      </c>
      <c r="BL17" s="51">
        <f>BL$6*'02A-12A'!$D17</f>
        <v>57.15633</v>
      </c>
      <c r="BM17" s="51">
        <f t="shared" si="10"/>
        <v>78.38083</v>
      </c>
      <c r="BN17" s="51">
        <f>BL$6*'02A-12A'!$F17</f>
        <v>18.8206381</v>
      </c>
      <c r="BO17" s="51">
        <f>BL$6*'02A-12A'!$G17</f>
        <v>17.6994851</v>
      </c>
      <c r="BP17" s="51"/>
      <c r="BQ17" s="51">
        <f>BR$6*'02A-12A'!$C17</f>
        <v>6004.7315</v>
      </c>
      <c r="BR17" s="51">
        <f>BR$6*'02A-12A'!$D17</f>
        <v>16170.38871</v>
      </c>
      <c r="BS17" s="51">
        <f t="shared" si="11"/>
        <v>22175.12021</v>
      </c>
      <c r="BT17" s="51">
        <f>BR$6*'02A-12A'!$F17</f>
        <v>5324.6426747</v>
      </c>
      <c r="BU17" s="51">
        <f>BR$6*'02A-12A'!$G17</f>
        <v>5007.4515636999995</v>
      </c>
      <c r="BV17" s="51"/>
      <c r="BW17" s="51">
        <f>BX$6*'02A-12A'!$C17</f>
        <v>204.136</v>
      </c>
      <c r="BX17" s="51">
        <f>BX$6*'02A-12A'!$D17</f>
        <v>549.72624</v>
      </c>
      <c r="BY17" s="51">
        <f t="shared" si="12"/>
        <v>753.8622399999999</v>
      </c>
      <c r="BZ17" s="51">
        <f>BX$6*'02A-12A'!$F17</f>
        <v>181.01579679999998</v>
      </c>
      <c r="CA17" s="51">
        <f>BX$6*'02A-12A'!$G17</f>
        <v>170.2326128</v>
      </c>
      <c r="CB17" s="51"/>
      <c r="CC17" s="51">
        <f>CD$6*'02A-12A'!$C17</f>
        <v>857.446</v>
      </c>
      <c r="CD17" s="51">
        <f>CD$6*'02A-12A'!$D17</f>
        <v>2309.05164</v>
      </c>
      <c r="CE17" s="51">
        <f t="shared" si="13"/>
        <v>3166.49764</v>
      </c>
      <c r="CF17" s="51">
        <f>CD$6*'02A-12A'!$F17</f>
        <v>760.3326748000001</v>
      </c>
      <c r="CG17" s="51">
        <f>CD$6*'02A-12A'!$G17</f>
        <v>715.0393508000001</v>
      </c>
      <c r="CH17" s="51"/>
      <c r="CI17" s="51">
        <f>CJ$6*'02A-12A'!$C17</f>
        <v>535.891</v>
      </c>
      <c r="CJ17" s="51">
        <f>CJ$6*'02A-12A'!$D17</f>
        <v>1443.12294</v>
      </c>
      <c r="CK17" s="51">
        <f t="shared" si="14"/>
        <v>1979.0139399999998</v>
      </c>
      <c r="CL17" s="51">
        <f>CJ$6*'02A-12A'!$F17</f>
        <v>475.19661579999996</v>
      </c>
      <c r="CM17" s="51">
        <f>CJ$6*'02A-12A'!$G17</f>
        <v>446.88896179999995</v>
      </c>
      <c r="CN17" s="51"/>
      <c r="CO17" s="51">
        <f>CP$6*'02A-12A'!$C17</f>
        <v>112.54</v>
      </c>
      <c r="CP17" s="51">
        <f>CP$6*'02A-12A'!$D17</f>
        <v>303.0636</v>
      </c>
      <c r="CQ17" s="51">
        <f t="shared" si="15"/>
        <v>415.60360000000003</v>
      </c>
      <c r="CR17" s="51">
        <f>CP$6*'02A-12A'!$F17</f>
        <v>99.793852</v>
      </c>
      <c r="CS17" s="51">
        <f>CP$6*'02A-12A'!$G17</f>
        <v>93.84909200000001</v>
      </c>
      <c r="CT17" s="51"/>
      <c r="CU17" s="51">
        <f>CV$6*'02A-12A'!$C17</f>
        <v>725.4155</v>
      </c>
      <c r="CV17" s="51">
        <f>CV$6*'02A-12A'!$D17</f>
        <v>1953.50127</v>
      </c>
      <c r="CW17" s="51">
        <f t="shared" si="16"/>
        <v>2678.91677</v>
      </c>
      <c r="CX17" s="51">
        <f>CV$6*'02A-12A'!$F17</f>
        <v>643.2557939</v>
      </c>
      <c r="CY17" s="51">
        <f>CV$6*'02A-12A'!$G17</f>
        <v>604.9367869</v>
      </c>
      <c r="CZ17" s="51"/>
      <c r="DA17" s="51">
        <f>DB$6*'02A-12A'!$C17</f>
        <v>818.0655</v>
      </c>
      <c r="DB17" s="51">
        <f>DB$6*'02A-12A'!$D17</f>
        <v>2203.00227</v>
      </c>
      <c r="DC17" s="51">
        <f t="shared" si="17"/>
        <v>3021.06777</v>
      </c>
      <c r="DD17" s="51">
        <f>DB$6*'02A-12A'!$F17</f>
        <v>725.4123639000001</v>
      </c>
      <c r="DE17" s="51">
        <f>DB$6*'02A-12A'!$G17</f>
        <v>682.1992569</v>
      </c>
      <c r="DF17" s="51"/>
      <c r="DG17" s="51">
        <f>DH$6*'02A-12A'!$C17</f>
        <v>135.44750000000002</v>
      </c>
      <c r="DH17" s="51">
        <f>DH$6*'02A-12A'!$D17</f>
        <v>364.75215000000003</v>
      </c>
      <c r="DI17" s="51">
        <f t="shared" si="18"/>
        <v>500.19965</v>
      </c>
      <c r="DJ17" s="51">
        <f>DH$6*'02A-12A'!$F17</f>
        <v>120.1068755</v>
      </c>
      <c r="DK17" s="51">
        <f>DH$6*'02A-12A'!$G17</f>
        <v>112.9520605</v>
      </c>
      <c r="DL17" s="51"/>
      <c r="DM17" s="51">
        <f>DN$6*'02A-12A'!$C17</f>
        <v>536.7579999999999</v>
      </c>
      <c r="DN17" s="51">
        <f>DN$6*'02A-12A'!$D17</f>
        <v>1445.4577199999999</v>
      </c>
      <c r="DO17" s="51">
        <f t="shared" si="19"/>
        <v>1982.2157199999997</v>
      </c>
      <c r="DP17" s="51">
        <f>DN$6*'02A-12A'!$F17</f>
        <v>475.96542039999997</v>
      </c>
      <c r="DQ17" s="51">
        <f>DN$6*'02A-12A'!$G17</f>
        <v>447.61196839999997</v>
      </c>
      <c r="DR17" s="51"/>
      <c r="DS17" s="51">
        <f>DT$6*'02A-12A'!$C17</f>
        <v>7.276</v>
      </c>
      <c r="DT17" s="51">
        <f>DT$6*'02A-12A'!$D17</f>
        <v>19.59384</v>
      </c>
      <c r="DU17" s="51">
        <f t="shared" si="20"/>
        <v>26.86984</v>
      </c>
      <c r="DV17" s="51">
        <f>DT$6*'02A-12A'!$F17</f>
        <v>6.451928799999999</v>
      </c>
      <c r="DW17" s="51">
        <f>DT$6*'02A-12A'!$G17</f>
        <v>6.0675848</v>
      </c>
      <c r="DX17" s="51"/>
      <c r="DY17" s="51">
        <f>DZ$6*'02A-12A'!$C17</f>
        <v>510.28049999999996</v>
      </c>
      <c r="DZ17" s="51">
        <f>DZ$6*'02A-12A'!$D17</f>
        <v>1374.15537</v>
      </c>
      <c r="EA17" s="51">
        <f t="shared" si="21"/>
        <v>1884.4358699999998</v>
      </c>
      <c r="EB17" s="51">
        <f>DZ$6*'02A-12A'!$F17</f>
        <v>452.4867309</v>
      </c>
      <c r="EC17" s="51">
        <f>DZ$6*'02A-12A'!$G17</f>
        <v>425.53191389999995</v>
      </c>
      <c r="ED17" s="51"/>
      <c r="EE17" s="51">
        <f>EF$6*'02A-12A'!$C17</f>
        <v>218.416</v>
      </c>
      <c r="EF17" s="51">
        <f>EF$6*'02A-12A'!$D17</f>
        <v>588.18144</v>
      </c>
      <c r="EG17" s="51">
        <f t="shared" si="22"/>
        <v>806.59744</v>
      </c>
      <c r="EH17" s="51">
        <f>EF$6*'02A-12A'!$F17</f>
        <v>193.6784608</v>
      </c>
      <c r="EI17" s="51">
        <f>EF$6*'02A-12A'!$G17</f>
        <v>182.1409568</v>
      </c>
      <c r="EJ17" s="51"/>
      <c r="EK17" s="51">
        <f>EL$6*'02A-12A'!$C17</f>
        <v>418.5315</v>
      </c>
      <c r="EL17" s="51">
        <f>EL$6*'02A-12A'!$D17</f>
        <v>1127.08071</v>
      </c>
      <c r="EM17" s="51">
        <f t="shared" si="23"/>
        <v>1545.61221</v>
      </c>
      <c r="EN17" s="51">
        <f>EL$6*'02A-12A'!$F17</f>
        <v>371.1291147</v>
      </c>
      <c r="EO17" s="51">
        <f>EL$6*'02A-12A'!$G17</f>
        <v>349.0208037</v>
      </c>
      <c r="EP17" s="51"/>
      <c r="EQ17" s="51"/>
      <c r="ER17" s="51"/>
      <c r="ES17" s="51"/>
    </row>
    <row r="18" spans="1:149" ht="12">
      <c r="A18" s="2">
        <v>43009</v>
      </c>
      <c r="C18" s="51">
        <f>D$6*'02A-12A'!$C18</f>
        <v>0</v>
      </c>
      <c r="D18" s="51">
        <f>D$6*'02A-12A'!$D18</f>
        <v>5775.78752</v>
      </c>
      <c r="E18" s="51">
        <f t="shared" si="0"/>
        <v>5775.78752</v>
      </c>
      <c r="F18" s="51">
        <f>D$6*'02A-12A'!$F18</f>
        <v>1916.1022567999999</v>
      </c>
      <c r="G18" s="51">
        <f>D$6*'02A-12A'!$G18</f>
        <v>1801.9592728</v>
      </c>
      <c r="H18" s="51"/>
      <c r="I18" s="51">
        <f>J$6*'02A-12A'!$C18</f>
        <v>0</v>
      </c>
      <c r="J18" s="51">
        <f>J$6*'02A-12A'!$D18</f>
        <v>11702.91296</v>
      </c>
      <c r="K18" s="51">
        <f t="shared" si="1"/>
        <v>11702.91296</v>
      </c>
      <c r="L18" s="51">
        <f>J$6*'02A-12A'!$F18</f>
        <v>3882.4104689</v>
      </c>
      <c r="M18" s="51">
        <f>J$6*'02A-12A'!$G18</f>
        <v>3651.1337119</v>
      </c>
      <c r="N18" s="51"/>
      <c r="O18" s="51">
        <f>P$6*'02A-12A'!$C18</f>
        <v>0</v>
      </c>
      <c r="P18" s="51">
        <f>P$6*'02A-12A'!$D18</f>
        <v>359.90752</v>
      </c>
      <c r="Q18" s="51">
        <f t="shared" si="2"/>
        <v>359.90752</v>
      </c>
      <c r="R18" s="51">
        <f>P$6*'02A-12A'!$F18</f>
        <v>119.3983693</v>
      </c>
      <c r="S18" s="51">
        <f>P$6*'02A-12A'!$G18</f>
        <v>112.28576029999999</v>
      </c>
      <c r="T18" s="51"/>
      <c r="U18" s="51">
        <f>V$6*'02A-12A'!$C18</f>
        <v>0</v>
      </c>
      <c r="V18" s="51">
        <f>V$6*'02A-12A'!$D18</f>
        <v>3164.8505600000003</v>
      </c>
      <c r="W18" s="51">
        <f t="shared" si="3"/>
        <v>3164.8505600000003</v>
      </c>
      <c r="X18" s="51">
        <f>V$6*'02A-12A'!$F18</f>
        <v>1049.9308154</v>
      </c>
      <c r="Y18" s="51">
        <f>V$6*'02A-12A'!$G18</f>
        <v>987.3860134</v>
      </c>
      <c r="Z18" s="51"/>
      <c r="AA18" s="51">
        <f>AB$6*'02A-12A'!$C18</f>
        <v>0</v>
      </c>
      <c r="AB18" s="51">
        <f>AB$6*'02A-12A'!$D18</f>
        <v>4082.8521600000004</v>
      </c>
      <c r="AC18" s="51">
        <f t="shared" si="4"/>
        <v>4082.8521600000004</v>
      </c>
      <c r="AD18" s="51">
        <f>AB$6*'02A-12A'!$F18</f>
        <v>1354.4754219000001</v>
      </c>
      <c r="AE18" s="51">
        <f>AB$6*'02A-12A'!$G18</f>
        <v>1273.7887749000001</v>
      </c>
      <c r="AF18" s="51"/>
      <c r="AG18" s="51">
        <f>AH$6*'02A-12A'!$C18</f>
        <v>0</v>
      </c>
      <c r="AH18" s="51">
        <f>AH$6*'02A-12A'!$D18</f>
        <v>202.63968</v>
      </c>
      <c r="AI18" s="51">
        <f t="shared" si="5"/>
        <v>202.63968</v>
      </c>
      <c r="AJ18" s="51">
        <f>AH$6*'02A-12A'!$F18</f>
        <v>67.2251787</v>
      </c>
      <c r="AK18" s="51">
        <f>AH$6*'02A-12A'!$G18</f>
        <v>63.220547700000004</v>
      </c>
      <c r="AL18" s="51"/>
      <c r="AM18" s="51">
        <f>AN$6*'02A-12A'!$C18</f>
        <v>0</v>
      </c>
      <c r="AN18" s="51">
        <f>AN$6*'02A-12A'!$D18</f>
        <v>888.85184</v>
      </c>
      <c r="AO18" s="51">
        <f t="shared" si="6"/>
        <v>888.85184</v>
      </c>
      <c r="AP18" s="51">
        <f>AN$6*'02A-12A'!$F18</f>
        <v>294.87425060000004</v>
      </c>
      <c r="AQ18" s="51">
        <f>AN$6*'02A-12A'!$G18</f>
        <v>277.3084726</v>
      </c>
      <c r="AR18" s="51"/>
      <c r="AS18" s="51">
        <f>AT$6*'02A-12A'!$C18</f>
        <v>0</v>
      </c>
      <c r="AT18" s="51">
        <f>AT$6*'02A-12A'!$D18</f>
        <v>1416.38752</v>
      </c>
      <c r="AU18" s="51">
        <f t="shared" si="7"/>
        <v>1416.38752</v>
      </c>
      <c r="AV18" s="51">
        <f>AT$6*'02A-12A'!$F18</f>
        <v>469.8828193</v>
      </c>
      <c r="AW18" s="51">
        <f>AT$6*'02A-12A'!$G18</f>
        <v>441.8917103</v>
      </c>
      <c r="AX18" s="51"/>
      <c r="AY18" s="51">
        <f>AZ$6*'02A-12A'!$C18</f>
        <v>0</v>
      </c>
      <c r="AZ18" s="51">
        <f>AZ$6*'02A-12A'!$D18</f>
        <v>4371.6688</v>
      </c>
      <c r="BA18" s="51">
        <f t="shared" si="8"/>
        <v>4371.6688</v>
      </c>
      <c r="BB18" s="51">
        <f>AZ$6*'02A-12A'!$F18</f>
        <v>1450.2895795000002</v>
      </c>
      <c r="BC18" s="51">
        <f>AZ$6*'02A-12A'!$G18</f>
        <v>1363.8952445000002</v>
      </c>
      <c r="BD18" s="51"/>
      <c r="BE18" s="51">
        <f>BF$6*'02A-12A'!$C18</f>
        <v>0</v>
      </c>
      <c r="BF18" s="51">
        <f>BF$6*'02A-12A'!$D18</f>
        <v>279.66048</v>
      </c>
      <c r="BG18" s="51">
        <f t="shared" si="9"/>
        <v>279.66048</v>
      </c>
      <c r="BH18" s="51">
        <f>BF$6*'02A-12A'!$F18</f>
        <v>92.7766257</v>
      </c>
      <c r="BI18" s="51">
        <f>BF$6*'02A-12A'!$G18</f>
        <v>87.24988470000001</v>
      </c>
      <c r="BJ18" s="51"/>
      <c r="BK18" s="51">
        <f>BL$6*'02A-12A'!$C18</f>
        <v>0</v>
      </c>
      <c r="BL18" s="51">
        <f>BL$6*'02A-12A'!$D18</f>
        <v>56.73184</v>
      </c>
      <c r="BM18" s="51">
        <f t="shared" si="10"/>
        <v>56.73184</v>
      </c>
      <c r="BN18" s="51">
        <f>BL$6*'02A-12A'!$F18</f>
        <v>18.8206381</v>
      </c>
      <c r="BO18" s="51">
        <f>BL$6*'02A-12A'!$G18</f>
        <v>17.6994851</v>
      </c>
      <c r="BP18" s="51"/>
      <c r="BQ18" s="51">
        <f>BR$6*'02A-12A'!$C18</f>
        <v>0</v>
      </c>
      <c r="BR18" s="51">
        <f>BR$6*'02A-12A'!$D18</f>
        <v>16050.29408</v>
      </c>
      <c r="BS18" s="51">
        <f t="shared" si="11"/>
        <v>16050.29408</v>
      </c>
      <c r="BT18" s="51">
        <f>BR$6*'02A-12A'!$F18</f>
        <v>5324.6426747</v>
      </c>
      <c r="BU18" s="51">
        <f>BR$6*'02A-12A'!$G18</f>
        <v>5007.4515636999995</v>
      </c>
      <c r="BV18" s="51"/>
      <c r="BW18" s="51">
        <f>BX$6*'02A-12A'!$C18</f>
        <v>0</v>
      </c>
      <c r="BX18" s="51">
        <f>BX$6*'02A-12A'!$D18</f>
        <v>545.64352</v>
      </c>
      <c r="BY18" s="51">
        <f t="shared" si="12"/>
        <v>545.64352</v>
      </c>
      <c r="BZ18" s="51">
        <f>BX$6*'02A-12A'!$F18</f>
        <v>181.01579679999998</v>
      </c>
      <c r="CA18" s="51">
        <f>BX$6*'02A-12A'!$G18</f>
        <v>170.2326128</v>
      </c>
      <c r="CB18" s="51"/>
      <c r="CC18" s="51">
        <f>CD$6*'02A-12A'!$C18</f>
        <v>0</v>
      </c>
      <c r="CD18" s="51">
        <f>CD$6*'02A-12A'!$D18</f>
        <v>2291.90272</v>
      </c>
      <c r="CE18" s="51">
        <f t="shared" si="13"/>
        <v>2291.90272</v>
      </c>
      <c r="CF18" s="51">
        <f>CD$6*'02A-12A'!$F18</f>
        <v>760.3326748000001</v>
      </c>
      <c r="CG18" s="51">
        <f>CD$6*'02A-12A'!$G18</f>
        <v>715.0393508000001</v>
      </c>
      <c r="CH18" s="51"/>
      <c r="CI18" s="51">
        <f>CJ$6*'02A-12A'!$C18</f>
        <v>0</v>
      </c>
      <c r="CJ18" s="51">
        <f>CJ$6*'02A-12A'!$D18</f>
        <v>1432.40512</v>
      </c>
      <c r="CK18" s="51">
        <f t="shared" si="14"/>
        <v>1432.40512</v>
      </c>
      <c r="CL18" s="51">
        <f>CJ$6*'02A-12A'!$F18</f>
        <v>475.19661579999996</v>
      </c>
      <c r="CM18" s="51">
        <f>CJ$6*'02A-12A'!$G18</f>
        <v>446.88896179999995</v>
      </c>
      <c r="CN18" s="51"/>
      <c r="CO18" s="51">
        <f>CP$6*'02A-12A'!$C18</f>
        <v>0</v>
      </c>
      <c r="CP18" s="51">
        <f>CP$6*'02A-12A'!$D18</f>
        <v>300.81280000000004</v>
      </c>
      <c r="CQ18" s="51">
        <f t="shared" si="15"/>
        <v>300.81280000000004</v>
      </c>
      <c r="CR18" s="51">
        <f>CP$6*'02A-12A'!$F18</f>
        <v>99.793852</v>
      </c>
      <c r="CS18" s="51">
        <f>CP$6*'02A-12A'!$G18</f>
        <v>93.84909200000001</v>
      </c>
      <c r="CT18" s="51"/>
      <c r="CU18" s="51">
        <f>CV$6*'02A-12A'!$C18</f>
        <v>0</v>
      </c>
      <c r="CV18" s="51">
        <f>CV$6*'02A-12A'!$D18</f>
        <v>1938.99296</v>
      </c>
      <c r="CW18" s="51">
        <f t="shared" si="16"/>
        <v>1938.99296</v>
      </c>
      <c r="CX18" s="51">
        <f>CV$6*'02A-12A'!$F18</f>
        <v>643.2557939</v>
      </c>
      <c r="CY18" s="51">
        <f>CV$6*'02A-12A'!$G18</f>
        <v>604.9367869</v>
      </c>
      <c r="CZ18" s="51"/>
      <c r="DA18" s="51">
        <f>DB$6*'02A-12A'!$C18</f>
        <v>0</v>
      </c>
      <c r="DB18" s="51">
        <f>DB$6*'02A-12A'!$D18</f>
        <v>2186.64096</v>
      </c>
      <c r="DC18" s="51">
        <f t="shared" si="17"/>
        <v>2186.64096</v>
      </c>
      <c r="DD18" s="51">
        <f>DB$6*'02A-12A'!$F18</f>
        <v>725.4123639000001</v>
      </c>
      <c r="DE18" s="51">
        <f>DB$6*'02A-12A'!$G18</f>
        <v>682.1992569</v>
      </c>
      <c r="DF18" s="51"/>
      <c r="DG18" s="51">
        <f>DH$6*'02A-12A'!$C18</f>
        <v>0</v>
      </c>
      <c r="DH18" s="51">
        <f>DH$6*'02A-12A'!$D18</f>
        <v>362.0432</v>
      </c>
      <c r="DI18" s="51">
        <f t="shared" si="18"/>
        <v>362.0432</v>
      </c>
      <c r="DJ18" s="51">
        <f>DH$6*'02A-12A'!$F18</f>
        <v>120.1068755</v>
      </c>
      <c r="DK18" s="51">
        <f>DH$6*'02A-12A'!$G18</f>
        <v>112.9520605</v>
      </c>
      <c r="DL18" s="51"/>
      <c r="DM18" s="51">
        <f>DN$6*'02A-12A'!$C18</f>
        <v>0</v>
      </c>
      <c r="DN18" s="51">
        <f>DN$6*'02A-12A'!$D18</f>
        <v>1434.72256</v>
      </c>
      <c r="DO18" s="51">
        <f t="shared" si="19"/>
        <v>1434.72256</v>
      </c>
      <c r="DP18" s="51">
        <f>DN$6*'02A-12A'!$F18</f>
        <v>475.96542039999997</v>
      </c>
      <c r="DQ18" s="51">
        <f>DN$6*'02A-12A'!$G18</f>
        <v>447.61196839999997</v>
      </c>
      <c r="DR18" s="51"/>
      <c r="DS18" s="51">
        <f>DT$6*'02A-12A'!$C18</f>
        <v>0</v>
      </c>
      <c r="DT18" s="51">
        <f>DT$6*'02A-12A'!$D18</f>
        <v>19.44832</v>
      </c>
      <c r="DU18" s="51">
        <f t="shared" si="20"/>
        <v>19.44832</v>
      </c>
      <c r="DV18" s="51">
        <f>DT$6*'02A-12A'!$F18</f>
        <v>6.451928799999999</v>
      </c>
      <c r="DW18" s="51">
        <f>DT$6*'02A-12A'!$G18</f>
        <v>6.0675848</v>
      </c>
      <c r="DX18" s="51"/>
      <c r="DY18" s="51">
        <f>DZ$6*'02A-12A'!$C18</f>
        <v>0</v>
      </c>
      <c r="DZ18" s="51">
        <f>DZ$6*'02A-12A'!$D18</f>
        <v>1363.94976</v>
      </c>
      <c r="EA18" s="51">
        <f t="shared" si="21"/>
        <v>1363.94976</v>
      </c>
      <c r="EB18" s="51">
        <f>DZ$6*'02A-12A'!$F18</f>
        <v>452.4867309</v>
      </c>
      <c r="EC18" s="51">
        <f>DZ$6*'02A-12A'!$G18</f>
        <v>425.53191389999995</v>
      </c>
      <c r="ED18" s="51"/>
      <c r="EE18" s="51">
        <f>EF$6*'02A-12A'!$C18</f>
        <v>0</v>
      </c>
      <c r="EF18" s="51">
        <f>EF$6*'02A-12A'!$D18</f>
        <v>583.81312</v>
      </c>
      <c r="EG18" s="51">
        <f t="shared" si="22"/>
        <v>583.81312</v>
      </c>
      <c r="EH18" s="51">
        <f>EF$6*'02A-12A'!$F18</f>
        <v>193.6784608</v>
      </c>
      <c r="EI18" s="51">
        <f>EF$6*'02A-12A'!$G18</f>
        <v>182.1409568</v>
      </c>
      <c r="EJ18" s="51"/>
      <c r="EK18" s="51">
        <f>EL$6*'02A-12A'!$C18</f>
        <v>0</v>
      </c>
      <c r="EL18" s="51">
        <f>EL$6*'02A-12A'!$D18</f>
        <v>1118.71008</v>
      </c>
      <c r="EM18" s="51">
        <f t="shared" si="23"/>
        <v>1118.71008</v>
      </c>
      <c r="EN18" s="51">
        <f>EL$6*'02A-12A'!$F18</f>
        <v>371.1291147</v>
      </c>
      <c r="EO18" s="51">
        <f>EL$6*'02A-12A'!$G18</f>
        <v>349.0208037</v>
      </c>
      <c r="EP18" s="51"/>
      <c r="EQ18" s="51"/>
      <c r="ER18" s="51"/>
      <c r="ES18" s="51"/>
    </row>
    <row r="19" spans="1:149" ht="12">
      <c r="A19" s="34">
        <v>43191</v>
      </c>
      <c r="C19" s="51">
        <f>D$6*'02A-12A'!$C19</f>
        <v>141725.41999999998</v>
      </c>
      <c r="D19" s="51">
        <f>D$6*'02A-12A'!$D19</f>
        <v>5775.78752</v>
      </c>
      <c r="E19" s="51">
        <f t="shared" si="0"/>
        <v>147501.20752</v>
      </c>
      <c r="F19" s="51">
        <f>D$6*'02A-12A'!$F19</f>
        <v>1916.1022567999999</v>
      </c>
      <c r="G19" s="51">
        <f>D$6*'02A-12A'!$G19</f>
        <v>1801.9592728</v>
      </c>
      <c r="H19" s="52"/>
      <c r="I19" s="51">
        <f>J$6*'02A-12A'!$C19</f>
        <v>287164.34750000003</v>
      </c>
      <c r="J19" s="51">
        <f>J$6*'02A-12A'!$D19</f>
        <v>11702.91296</v>
      </c>
      <c r="K19" s="51">
        <f t="shared" si="1"/>
        <v>298867.26046</v>
      </c>
      <c r="L19" s="51">
        <f>J$6*'02A-12A'!$F19</f>
        <v>3882.4104689</v>
      </c>
      <c r="M19" s="51">
        <f>J$6*'02A-12A'!$G19</f>
        <v>3651.1337119</v>
      </c>
      <c r="N19" s="52"/>
      <c r="O19" s="51">
        <f>P$6*'02A-12A'!$C19</f>
        <v>8831.3575</v>
      </c>
      <c r="P19" s="51">
        <f>P$6*'02A-12A'!$D19</f>
        <v>359.90752</v>
      </c>
      <c r="Q19" s="51">
        <f t="shared" si="2"/>
        <v>9191.26502</v>
      </c>
      <c r="R19" s="51">
        <f>P$6*'02A-12A'!$F19</f>
        <v>119.3983693</v>
      </c>
      <c r="S19" s="51">
        <f>P$6*'02A-12A'!$G19</f>
        <v>112.28576029999999</v>
      </c>
      <c r="T19" s="52"/>
      <c r="U19" s="51">
        <f>V$6*'02A-12A'!$C19</f>
        <v>77658.63500000001</v>
      </c>
      <c r="V19" s="51">
        <f>V$6*'02A-12A'!$D19</f>
        <v>3164.8505600000003</v>
      </c>
      <c r="W19" s="51">
        <f t="shared" si="3"/>
        <v>80823.48556000002</v>
      </c>
      <c r="X19" s="51">
        <f>V$6*'02A-12A'!$F19</f>
        <v>1049.9308154</v>
      </c>
      <c r="Y19" s="51">
        <f>V$6*'02A-12A'!$G19</f>
        <v>987.3860134</v>
      </c>
      <c r="Z19" s="52"/>
      <c r="AA19" s="51">
        <f>AB$6*'02A-12A'!$C19</f>
        <v>100184.42250000002</v>
      </c>
      <c r="AB19" s="51">
        <f>AB$6*'02A-12A'!$D19</f>
        <v>4082.8521600000004</v>
      </c>
      <c r="AC19" s="51">
        <f t="shared" si="4"/>
        <v>104267.27466000001</v>
      </c>
      <c r="AD19" s="51">
        <f>AB$6*'02A-12A'!$F19</f>
        <v>1354.4754219000001</v>
      </c>
      <c r="AE19" s="51">
        <f>AB$6*'02A-12A'!$G19</f>
        <v>1273.7887749000001</v>
      </c>
      <c r="AF19" s="52"/>
      <c r="AG19" s="51">
        <f>AH$6*'02A-12A'!$C19</f>
        <v>4972.342500000001</v>
      </c>
      <c r="AH19" s="51">
        <f>AH$6*'02A-12A'!$D19</f>
        <v>202.63968</v>
      </c>
      <c r="AI19" s="51">
        <f t="shared" si="5"/>
        <v>5174.982180000001</v>
      </c>
      <c r="AJ19" s="51">
        <f>AH$6*'02A-12A'!$F19</f>
        <v>67.2251787</v>
      </c>
      <c r="AK19" s="51">
        <f>AH$6*'02A-12A'!$G19</f>
        <v>63.220547700000004</v>
      </c>
      <c r="AL19" s="52"/>
      <c r="AM19" s="51">
        <f>AN$6*'02A-12A'!$C19</f>
        <v>21810.515000000003</v>
      </c>
      <c r="AN19" s="51">
        <f>AN$6*'02A-12A'!$D19</f>
        <v>888.85184</v>
      </c>
      <c r="AO19" s="51">
        <f t="shared" si="6"/>
        <v>22699.366840000002</v>
      </c>
      <c r="AP19" s="51">
        <f>AN$6*'02A-12A'!$F19</f>
        <v>294.87425060000004</v>
      </c>
      <c r="AQ19" s="51">
        <f>AN$6*'02A-12A'!$G19</f>
        <v>277.3084726</v>
      </c>
      <c r="AR19" s="52"/>
      <c r="AS19" s="51">
        <f>AT$6*'02A-12A'!$C19</f>
        <v>34755.1075</v>
      </c>
      <c r="AT19" s="51">
        <f>AT$6*'02A-12A'!$D19</f>
        <v>1416.38752</v>
      </c>
      <c r="AU19" s="51">
        <f t="shared" si="7"/>
        <v>36171.495019999995</v>
      </c>
      <c r="AV19" s="51">
        <f>AT$6*'02A-12A'!$F19</f>
        <v>469.8828193</v>
      </c>
      <c r="AW19" s="51">
        <f>AT$6*'02A-12A'!$G19</f>
        <v>441.8917103</v>
      </c>
      <c r="AX19" s="52"/>
      <c r="AY19" s="51">
        <f>AZ$6*'02A-12A'!$C19</f>
        <v>107271.3625</v>
      </c>
      <c r="AZ19" s="51">
        <f>AZ$6*'02A-12A'!$D19</f>
        <v>4371.6688</v>
      </c>
      <c r="BA19" s="51">
        <f t="shared" si="8"/>
        <v>111643.0313</v>
      </c>
      <c r="BB19" s="51">
        <f>AZ$6*'02A-12A'!$F19</f>
        <v>1450.2895795000002</v>
      </c>
      <c r="BC19" s="51">
        <f>AZ$6*'02A-12A'!$G19</f>
        <v>1363.8952445000002</v>
      </c>
      <c r="BD19" s="52"/>
      <c r="BE19" s="51">
        <f>BF$6*'02A-12A'!$C19</f>
        <v>6862.2675</v>
      </c>
      <c r="BF19" s="51">
        <f>BF$6*'02A-12A'!$D19</f>
        <v>279.66048</v>
      </c>
      <c r="BG19" s="51">
        <f t="shared" si="9"/>
        <v>7141.92798</v>
      </c>
      <c r="BH19" s="51">
        <f>BF$6*'02A-12A'!$F19</f>
        <v>92.7766257</v>
      </c>
      <c r="BI19" s="51">
        <f>BF$6*'02A-12A'!$G19</f>
        <v>87.24988470000001</v>
      </c>
      <c r="BJ19" s="52"/>
      <c r="BK19" s="51">
        <f>BL$6*'02A-12A'!$C19</f>
        <v>1392.0775</v>
      </c>
      <c r="BL19" s="51">
        <f>BL$6*'02A-12A'!$D19</f>
        <v>56.73184</v>
      </c>
      <c r="BM19" s="51">
        <f t="shared" si="10"/>
        <v>1448.80934</v>
      </c>
      <c r="BN19" s="51">
        <f>BL$6*'02A-12A'!$F19</f>
        <v>18.8206381</v>
      </c>
      <c r="BO19" s="51">
        <f>BL$6*'02A-12A'!$G19</f>
        <v>17.6994851</v>
      </c>
      <c r="BP19" s="51"/>
      <c r="BQ19" s="51">
        <f>BR$6*'02A-12A'!$C19</f>
        <v>393839.7425</v>
      </c>
      <c r="BR19" s="51">
        <f>BR$6*'02A-12A'!$D19</f>
        <v>16050.29408</v>
      </c>
      <c r="BS19" s="51">
        <f t="shared" si="11"/>
        <v>409890.03658</v>
      </c>
      <c r="BT19" s="51">
        <f>BR$6*'02A-12A'!$F19</f>
        <v>5324.6426747</v>
      </c>
      <c r="BU19" s="51">
        <f>BR$6*'02A-12A'!$G19</f>
        <v>5007.4515636999995</v>
      </c>
      <c r="BV19" s="52"/>
      <c r="BW19" s="51">
        <f>BX$6*'02A-12A'!$C19</f>
        <v>13388.919999999998</v>
      </c>
      <c r="BX19" s="51">
        <f>BX$6*'02A-12A'!$D19</f>
        <v>545.64352</v>
      </c>
      <c r="BY19" s="51">
        <f t="shared" si="12"/>
        <v>13934.563519999998</v>
      </c>
      <c r="BZ19" s="51">
        <f>BX$6*'02A-12A'!$F19</f>
        <v>181.01579679999998</v>
      </c>
      <c r="CA19" s="51">
        <f>BX$6*'02A-12A'!$G19</f>
        <v>170.2326128</v>
      </c>
      <c r="CB19" s="52"/>
      <c r="CC19" s="51">
        <f>CD$6*'02A-12A'!$C19</f>
        <v>56238.37</v>
      </c>
      <c r="CD19" s="51">
        <f>CD$6*'02A-12A'!$D19</f>
        <v>2291.90272</v>
      </c>
      <c r="CE19" s="51">
        <f t="shared" si="13"/>
        <v>58530.27272</v>
      </c>
      <c r="CF19" s="51">
        <f>CD$6*'02A-12A'!$F19</f>
        <v>760.3326748000001</v>
      </c>
      <c r="CG19" s="51">
        <f>CD$6*'02A-12A'!$G19</f>
        <v>715.0393508000001</v>
      </c>
      <c r="CH19" s="52"/>
      <c r="CI19" s="51">
        <f>CJ$6*'02A-12A'!$C19</f>
        <v>35148.145</v>
      </c>
      <c r="CJ19" s="51">
        <f>CJ$6*'02A-12A'!$D19</f>
        <v>1432.40512</v>
      </c>
      <c r="CK19" s="51">
        <f t="shared" si="14"/>
        <v>36580.55012</v>
      </c>
      <c r="CL19" s="51">
        <f>CJ$6*'02A-12A'!$F19</f>
        <v>475.19661579999996</v>
      </c>
      <c r="CM19" s="51">
        <f>CJ$6*'02A-12A'!$G19</f>
        <v>446.88896179999995</v>
      </c>
      <c r="CN19" s="52"/>
      <c r="CO19" s="51">
        <f>CP$6*'02A-12A'!$C19</f>
        <v>7381.3</v>
      </c>
      <c r="CP19" s="51">
        <f>CP$6*'02A-12A'!$D19</f>
        <v>300.81280000000004</v>
      </c>
      <c r="CQ19" s="51">
        <f t="shared" si="15"/>
        <v>7682.1128</v>
      </c>
      <c r="CR19" s="51">
        <f>CP$6*'02A-12A'!$F19</f>
        <v>99.793852</v>
      </c>
      <c r="CS19" s="51">
        <f>CP$6*'02A-12A'!$G19</f>
        <v>93.84909200000001</v>
      </c>
      <c r="CT19" s="52"/>
      <c r="CU19" s="51">
        <f>CV$6*'02A-12A'!$C19</f>
        <v>47578.722499999996</v>
      </c>
      <c r="CV19" s="51">
        <f>CV$6*'02A-12A'!$D19</f>
        <v>1938.99296</v>
      </c>
      <c r="CW19" s="51">
        <f t="shared" si="16"/>
        <v>49517.71546</v>
      </c>
      <c r="CX19" s="51">
        <f>CV$6*'02A-12A'!$F19</f>
        <v>643.2557939</v>
      </c>
      <c r="CY19" s="51">
        <f>CV$6*'02A-12A'!$G19</f>
        <v>604.9367869</v>
      </c>
      <c r="CZ19" s="52"/>
      <c r="DA19" s="51">
        <f>DB$6*'02A-12A'!$C19</f>
        <v>53655.4725</v>
      </c>
      <c r="DB19" s="51">
        <f>DB$6*'02A-12A'!$D19</f>
        <v>2186.64096</v>
      </c>
      <c r="DC19" s="51">
        <f t="shared" si="17"/>
        <v>55842.11346</v>
      </c>
      <c r="DD19" s="51">
        <f>DB$6*'02A-12A'!$F19</f>
        <v>725.4123639000001</v>
      </c>
      <c r="DE19" s="51">
        <f>DB$6*'02A-12A'!$G19</f>
        <v>682.1992569</v>
      </c>
      <c r="DF19" s="52"/>
      <c r="DG19" s="51">
        <f>DH$6*'02A-12A'!$C19</f>
        <v>8883.7625</v>
      </c>
      <c r="DH19" s="51">
        <f>DH$6*'02A-12A'!$D19</f>
        <v>362.0432</v>
      </c>
      <c r="DI19" s="51">
        <f t="shared" si="18"/>
        <v>9245.8057</v>
      </c>
      <c r="DJ19" s="51">
        <f>DH$6*'02A-12A'!$F19</f>
        <v>120.1068755</v>
      </c>
      <c r="DK19" s="51">
        <f>DH$6*'02A-12A'!$G19</f>
        <v>112.9520605</v>
      </c>
      <c r="DL19" s="52"/>
      <c r="DM19" s="51">
        <f>DN$6*'02A-12A'!$C19</f>
        <v>35205.01</v>
      </c>
      <c r="DN19" s="51">
        <f>DN$6*'02A-12A'!$D19</f>
        <v>1434.72256</v>
      </c>
      <c r="DO19" s="51">
        <f t="shared" si="19"/>
        <v>36639.732560000004</v>
      </c>
      <c r="DP19" s="51">
        <f>DN$6*'02A-12A'!$F19</f>
        <v>475.96542039999997</v>
      </c>
      <c r="DQ19" s="51">
        <f>DN$6*'02A-12A'!$G19</f>
        <v>447.61196839999997</v>
      </c>
      <c r="DR19" s="52"/>
      <c r="DS19" s="51">
        <f>DT$6*'02A-12A'!$C19</f>
        <v>477.21999999999997</v>
      </c>
      <c r="DT19" s="51">
        <f>DT$6*'02A-12A'!$D19</f>
        <v>19.44832</v>
      </c>
      <c r="DU19" s="51">
        <f t="shared" si="20"/>
        <v>496.66832</v>
      </c>
      <c r="DV19" s="51">
        <f>DT$6*'02A-12A'!$F19</f>
        <v>6.451928799999999</v>
      </c>
      <c r="DW19" s="51">
        <f>DT$6*'02A-12A'!$G19</f>
        <v>6.0675848</v>
      </c>
      <c r="DX19" s="52"/>
      <c r="DY19" s="51">
        <f>DZ$6*'02A-12A'!$C19</f>
        <v>33468.3975</v>
      </c>
      <c r="DZ19" s="51">
        <f>DZ$6*'02A-12A'!$D19</f>
        <v>1363.94976</v>
      </c>
      <c r="EA19" s="51">
        <f t="shared" si="21"/>
        <v>34832.34726</v>
      </c>
      <c r="EB19" s="51">
        <f>DZ$6*'02A-12A'!$F19</f>
        <v>452.4867309</v>
      </c>
      <c r="EC19" s="51">
        <f>DZ$6*'02A-12A'!$G19</f>
        <v>425.53191389999995</v>
      </c>
      <c r="ED19" s="52"/>
      <c r="EE19" s="51">
        <f>EF$6*'02A-12A'!$C19</f>
        <v>14325.52</v>
      </c>
      <c r="EF19" s="51">
        <f>EF$6*'02A-12A'!$D19</f>
        <v>583.81312</v>
      </c>
      <c r="EG19" s="51">
        <f t="shared" si="22"/>
        <v>14909.333120000001</v>
      </c>
      <c r="EH19" s="51">
        <f>EF$6*'02A-12A'!$F19</f>
        <v>193.6784608</v>
      </c>
      <c r="EI19" s="51">
        <f>EF$6*'02A-12A'!$G19</f>
        <v>182.1409568</v>
      </c>
      <c r="EJ19" s="52"/>
      <c r="EK19" s="51">
        <f>EL$6*'02A-12A'!$C19</f>
        <v>27450.7425</v>
      </c>
      <c r="EL19" s="51">
        <f>EL$6*'02A-12A'!$D19</f>
        <v>1118.71008</v>
      </c>
      <c r="EM19" s="51">
        <f t="shared" si="23"/>
        <v>28569.45258</v>
      </c>
      <c r="EN19" s="51">
        <f>EL$6*'02A-12A'!$F19</f>
        <v>371.1291147</v>
      </c>
      <c r="EO19" s="51">
        <f>EL$6*'02A-12A'!$G19</f>
        <v>349.0208037</v>
      </c>
      <c r="EP19" s="51"/>
      <c r="EQ19" s="51"/>
      <c r="ER19" s="51"/>
      <c r="ES19" s="51"/>
    </row>
    <row r="20" spans="1:149" ht="12">
      <c r="A20" s="34">
        <v>43374</v>
      </c>
      <c r="C20" s="51">
        <f>D$6*'02A-12A'!$C20</f>
        <v>0</v>
      </c>
      <c r="D20" s="51">
        <f>D$6*'02A-12A'!$D20</f>
        <v>2941.2791199999997</v>
      </c>
      <c r="E20" s="51">
        <f t="shared" si="0"/>
        <v>2941.2791199999997</v>
      </c>
      <c r="F20" s="51">
        <f>D$6*'02A-12A'!$F20</f>
        <v>1916.1022567999999</v>
      </c>
      <c r="G20" s="51">
        <f>D$6*'02A-12A'!$G20</f>
        <v>1801.9592728</v>
      </c>
      <c r="H20" s="52"/>
      <c r="I20" s="51">
        <f>J$6*'02A-12A'!$C20</f>
        <v>0</v>
      </c>
      <c r="J20" s="51">
        <f>J$6*'02A-12A'!$D20</f>
        <v>5959.62601</v>
      </c>
      <c r="K20" s="51">
        <f t="shared" si="1"/>
        <v>5959.62601</v>
      </c>
      <c r="L20" s="51">
        <f>J$6*'02A-12A'!$F20</f>
        <v>3882.4104689</v>
      </c>
      <c r="M20" s="51">
        <f>J$6*'02A-12A'!$G20</f>
        <v>3651.1337119</v>
      </c>
      <c r="N20" s="52"/>
      <c r="O20" s="51">
        <f>P$6*'02A-12A'!$C20</f>
        <v>0</v>
      </c>
      <c r="P20" s="51">
        <f>P$6*'02A-12A'!$D20</f>
        <v>183.28037</v>
      </c>
      <c r="Q20" s="51">
        <f t="shared" si="2"/>
        <v>183.28037</v>
      </c>
      <c r="R20" s="51">
        <f>P$6*'02A-12A'!$F20</f>
        <v>119.3983693</v>
      </c>
      <c r="S20" s="51">
        <f>P$6*'02A-12A'!$G20</f>
        <v>112.28576029999999</v>
      </c>
      <c r="T20" s="52"/>
      <c r="U20" s="51">
        <f>V$6*'02A-12A'!$C20</f>
        <v>0</v>
      </c>
      <c r="V20" s="51">
        <f>V$6*'02A-12A'!$D20</f>
        <v>1611.67786</v>
      </c>
      <c r="W20" s="51">
        <f t="shared" si="3"/>
        <v>1611.67786</v>
      </c>
      <c r="X20" s="51">
        <f>V$6*'02A-12A'!$F20</f>
        <v>1049.9308154</v>
      </c>
      <c r="Y20" s="51">
        <f>V$6*'02A-12A'!$G20</f>
        <v>987.3860134</v>
      </c>
      <c r="Z20" s="52"/>
      <c r="AA20" s="51">
        <f>AB$6*'02A-12A'!$C20</f>
        <v>0</v>
      </c>
      <c r="AB20" s="51">
        <f>AB$6*'02A-12A'!$D20</f>
        <v>2079.1637100000003</v>
      </c>
      <c r="AC20" s="51">
        <f t="shared" si="4"/>
        <v>2079.1637100000003</v>
      </c>
      <c r="AD20" s="51">
        <f>AB$6*'02A-12A'!$F20</f>
        <v>1354.4754219000001</v>
      </c>
      <c r="AE20" s="51">
        <f>AB$6*'02A-12A'!$G20</f>
        <v>1273.7887749000001</v>
      </c>
      <c r="AF20" s="52"/>
      <c r="AG20" s="51">
        <f>AH$6*'02A-12A'!$C20</f>
        <v>0</v>
      </c>
      <c r="AH20" s="51">
        <f>AH$6*'02A-12A'!$D20</f>
        <v>103.19283</v>
      </c>
      <c r="AI20" s="51">
        <f t="shared" si="5"/>
        <v>103.19283</v>
      </c>
      <c r="AJ20" s="51">
        <f>AH$6*'02A-12A'!$F20</f>
        <v>67.2251787</v>
      </c>
      <c r="AK20" s="51">
        <f>AH$6*'02A-12A'!$G20</f>
        <v>63.220547700000004</v>
      </c>
      <c r="AL20" s="52"/>
      <c r="AM20" s="51">
        <f>AN$6*'02A-12A'!$C20</f>
        <v>0</v>
      </c>
      <c r="AN20" s="51">
        <f>AN$6*'02A-12A'!$D20</f>
        <v>452.64154</v>
      </c>
      <c r="AO20" s="51">
        <f t="shared" si="6"/>
        <v>452.64154</v>
      </c>
      <c r="AP20" s="51">
        <f>AN$6*'02A-12A'!$F20</f>
        <v>294.87425060000004</v>
      </c>
      <c r="AQ20" s="51">
        <f>AN$6*'02A-12A'!$G20</f>
        <v>277.3084726</v>
      </c>
      <c r="AR20" s="52"/>
      <c r="AS20" s="51">
        <f>AT$6*'02A-12A'!$C20</f>
        <v>0</v>
      </c>
      <c r="AT20" s="51">
        <f>AT$6*'02A-12A'!$D20</f>
        <v>721.2853700000001</v>
      </c>
      <c r="AU20" s="51">
        <f t="shared" si="7"/>
        <v>721.2853700000001</v>
      </c>
      <c r="AV20" s="51">
        <f>AT$6*'02A-12A'!$F20</f>
        <v>469.8828193</v>
      </c>
      <c r="AW20" s="51">
        <f>AT$6*'02A-12A'!$G20</f>
        <v>441.8917103</v>
      </c>
      <c r="AX20" s="52"/>
      <c r="AY20" s="51">
        <f>AZ$6*'02A-12A'!$C20</f>
        <v>0</v>
      </c>
      <c r="AZ20" s="51">
        <f>AZ$6*'02A-12A'!$D20</f>
        <v>2226.24155</v>
      </c>
      <c r="BA20" s="51">
        <f t="shared" si="8"/>
        <v>2226.24155</v>
      </c>
      <c r="BB20" s="51">
        <f>AZ$6*'02A-12A'!$F20</f>
        <v>1450.2895795000002</v>
      </c>
      <c r="BC20" s="51">
        <f>AZ$6*'02A-12A'!$G20</f>
        <v>1363.8952445000002</v>
      </c>
      <c r="BD20" s="52"/>
      <c r="BE20" s="51">
        <f>BF$6*'02A-12A'!$C20</f>
        <v>0</v>
      </c>
      <c r="BF20" s="51">
        <f>BF$6*'02A-12A'!$D20</f>
        <v>142.41513</v>
      </c>
      <c r="BG20" s="51">
        <f t="shared" si="9"/>
        <v>142.41513</v>
      </c>
      <c r="BH20" s="51">
        <f>BF$6*'02A-12A'!$F20</f>
        <v>92.7766257</v>
      </c>
      <c r="BI20" s="51">
        <f>BF$6*'02A-12A'!$G20</f>
        <v>87.24988470000001</v>
      </c>
      <c r="BJ20" s="52"/>
      <c r="BK20" s="51">
        <f>BL$6*'02A-12A'!$C20</f>
        <v>0</v>
      </c>
      <c r="BL20" s="51">
        <f>BL$6*'02A-12A'!$D20</f>
        <v>28.89029</v>
      </c>
      <c r="BM20" s="51">
        <f t="shared" si="10"/>
        <v>28.89029</v>
      </c>
      <c r="BN20" s="51">
        <f>BL$6*'02A-12A'!$F20</f>
        <v>18.8206381</v>
      </c>
      <c r="BO20" s="51">
        <f>BL$6*'02A-12A'!$G20</f>
        <v>17.6994851</v>
      </c>
      <c r="BP20" s="51"/>
      <c r="BQ20" s="51">
        <f>BR$6*'02A-12A'!$C20</f>
        <v>0</v>
      </c>
      <c r="BR20" s="51">
        <f>BR$6*'02A-12A'!$D20</f>
        <v>8173.499229999999</v>
      </c>
      <c r="BS20" s="51">
        <f t="shared" si="11"/>
        <v>8173.499229999999</v>
      </c>
      <c r="BT20" s="51">
        <f>BR$6*'02A-12A'!$F20</f>
        <v>5324.6426747</v>
      </c>
      <c r="BU20" s="51">
        <f>BR$6*'02A-12A'!$G20</f>
        <v>5007.4515636999995</v>
      </c>
      <c r="BV20" s="52"/>
      <c r="BW20" s="51">
        <f>BX$6*'02A-12A'!$C20</f>
        <v>0</v>
      </c>
      <c r="BX20" s="51">
        <f>BX$6*'02A-12A'!$D20</f>
        <v>277.86512</v>
      </c>
      <c r="BY20" s="51">
        <f t="shared" si="12"/>
        <v>277.86512</v>
      </c>
      <c r="BZ20" s="51">
        <f>BX$6*'02A-12A'!$F20</f>
        <v>181.01579679999998</v>
      </c>
      <c r="CA20" s="51">
        <f>BX$6*'02A-12A'!$G20</f>
        <v>170.2326128</v>
      </c>
      <c r="CB20" s="52"/>
      <c r="CC20" s="51">
        <f>CD$6*'02A-12A'!$C20</f>
        <v>0</v>
      </c>
      <c r="CD20" s="51">
        <f>CD$6*'02A-12A'!$D20</f>
        <v>1167.13532</v>
      </c>
      <c r="CE20" s="51">
        <f t="shared" si="13"/>
        <v>1167.13532</v>
      </c>
      <c r="CF20" s="51">
        <f>CD$6*'02A-12A'!$F20</f>
        <v>760.3326748000001</v>
      </c>
      <c r="CG20" s="51">
        <f>CD$6*'02A-12A'!$G20</f>
        <v>715.0393508000001</v>
      </c>
      <c r="CH20" s="52"/>
      <c r="CI20" s="51">
        <f>CJ$6*'02A-12A'!$C20</f>
        <v>0</v>
      </c>
      <c r="CJ20" s="51">
        <f>CJ$6*'02A-12A'!$D20</f>
        <v>729.4422199999999</v>
      </c>
      <c r="CK20" s="51">
        <f t="shared" si="14"/>
        <v>729.4422199999999</v>
      </c>
      <c r="CL20" s="51">
        <f>CJ$6*'02A-12A'!$F20</f>
        <v>475.19661579999996</v>
      </c>
      <c r="CM20" s="51">
        <f>CJ$6*'02A-12A'!$G20</f>
        <v>446.88896179999995</v>
      </c>
      <c r="CN20" s="52"/>
      <c r="CO20" s="51">
        <f>CP$6*'02A-12A'!$C20</f>
        <v>0</v>
      </c>
      <c r="CP20" s="51">
        <f>CP$6*'02A-12A'!$D20</f>
        <v>153.1868</v>
      </c>
      <c r="CQ20" s="51">
        <f t="shared" si="15"/>
        <v>153.1868</v>
      </c>
      <c r="CR20" s="51">
        <f>CP$6*'02A-12A'!$F20</f>
        <v>99.793852</v>
      </c>
      <c r="CS20" s="51">
        <f>CP$6*'02A-12A'!$G20</f>
        <v>93.84909200000001</v>
      </c>
      <c r="CT20" s="52"/>
      <c r="CU20" s="51">
        <f>CV$6*'02A-12A'!$C20</f>
        <v>0</v>
      </c>
      <c r="CV20" s="51">
        <f>CV$6*'02A-12A'!$D20</f>
        <v>987.41851</v>
      </c>
      <c r="CW20" s="51">
        <f t="shared" si="16"/>
        <v>987.41851</v>
      </c>
      <c r="CX20" s="51">
        <f>CV$6*'02A-12A'!$F20</f>
        <v>643.2557939</v>
      </c>
      <c r="CY20" s="51">
        <f>CV$6*'02A-12A'!$G20</f>
        <v>604.9367869</v>
      </c>
      <c r="CZ20" s="52"/>
      <c r="DA20" s="51">
        <f>DB$6*'02A-12A'!$C20</f>
        <v>0</v>
      </c>
      <c r="DB20" s="51">
        <f>DB$6*'02A-12A'!$D20</f>
        <v>1113.53151</v>
      </c>
      <c r="DC20" s="51">
        <f t="shared" si="17"/>
        <v>1113.53151</v>
      </c>
      <c r="DD20" s="51">
        <f>DB$6*'02A-12A'!$F20</f>
        <v>725.4123639000001</v>
      </c>
      <c r="DE20" s="51">
        <f>DB$6*'02A-12A'!$G20</f>
        <v>682.1992569</v>
      </c>
      <c r="DF20" s="52"/>
      <c r="DG20" s="51">
        <f>DH$6*'02A-12A'!$C20</f>
        <v>0</v>
      </c>
      <c r="DH20" s="51">
        <f>DH$6*'02A-12A'!$D20</f>
        <v>184.36795</v>
      </c>
      <c r="DI20" s="51">
        <f t="shared" si="18"/>
        <v>184.36795</v>
      </c>
      <c r="DJ20" s="51">
        <f>DH$6*'02A-12A'!$F20</f>
        <v>120.1068755</v>
      </c>
      <c r="DK20" s="51">
        <f>DH$6*'02A-12A'!$G20</f>
        <v>112.9520605</v>
      </c>
      <c r="DL20" s="52"/>
      <c r="DM20" s="51">
        <f>DN$6*'02A-12A'!$C20</f>
        <v>0</v>
      </c>
      <c r="DN20" s="51">
        <f>DN$6*'02A-12A'!$D20</f>
        <v>730.62236</v>
      </c>
      <c r="DO20" s="51">
        <f t="shared" si="19"/>
        <v>730.62236</v>
      </c>
      <c r="DP20" s="51">
        <f>DN$6*'02A-12A'!$F20</f>
        <v>475.96542039999997</v>
      </c>
      <c r="DQ20" s="51">
        <f>DN$6*'02A-12A'!$G20</f>
        <v>447.61196839999997</v>
      </c>
      <c r="DR20" s="52"/>
      <c r="DS20" s="51">
        <f>DT$6*'02A-12A'!$C20</f>
        <v>0</v>
      </c>
      <c r="DT20" s="51">
        <f>DT$6*'02A-12A'!$D20</f>
        <v>9.90392</v>
      </c>
      <c r="DU20" s="51">
        <f t="shared" si="20"/>
        <v>9.90392</v>
      </c>
      <c r="DV20" s="51">
        <f>DT$6*'02A-12A'!$F20</f>
        <v>6.451928799999999</v>
      </c>
      <c r="DW20" s="51">
        <f>DT$6*'02A-12A'!$G20</f>
        <v>6.0675848</v>
      </c>
      <c r="DX20" s="52"/>
      <c r="DY20" s="51">
        <f>DZ$6*'02A-12A'!$C20</f>
        <v>0</v>
      </c>
      <c r="DZ20" s="51">
        <f>DZ$6*'02A-12A'!$D20</f>
        <v>694.5818099999999</v>
      </c>
      <c r="EA20" s="51">
        <f t="shared" si="21"/>
        <v>694.5818099999999</v>
      </c>
      <c r="EB20" s="51">
        <f>DZ$6*'02A-12A'!$F20</f>
        <v>452.4867309</v>
      </c>
      <c r="EC20" s="51">
        <f>DZ$6*'02A-12A'!$G20</f>
        <v>425.53191389999995</v>
      </c>
      <c r="ED20" s="52"/>
      <c r="EE20" s="51">
        <f>EF$6*'02A-12A'!$C20</f>
        <v>0</v>
      </c>
      <c r="EF20" s="51">
        <f>EF$6*'02A-12A'!$D20</f>
        <v>297.30272</v>
      </c>
      <c r="EG20" s="51">
        <f t="shared" si="22"/>
        <v>297.30272</v>
      </c>
      <c r="EH20" s="51">
        <f>EF$6*'02A-12A'!$F20</f>
        <v>193.6784608</v>
      </c>
      <c r="EI20" s="51">
        <f>EF$6*'02A-12A'!$G20</f>
        <v>182.1409568</v>
      </c>
      <c r="EJ20" s="52"/>
      <c r="EK20" s="51">
        <f>EL$6*'02A-12A'!$C20</f>
        <v>0</v>
      </c>
      <c r="EL20" s="51">
        <f>EL$6*'02A-12A'!$D20</f>
        <v>569.69523</v>
      </c>
      <c r="EM20" s="51">
        <f t="shared" si="23"/>
        <v>569.69523</v>
      </c>
      <c r="EN20" s="51">
        <f>EL$6*'02A-12A'!$F20</f>
        <v>371.1291147</v>
      </c>
      <c r="EO20" s="51">
        <f>EL$6*'02A-12A'!$G20</f>
        <v>349.0208037</v>
      </c>
      <c r="EP20" s="51"/>
      <c r="EQ20" s="51"/>
      <c r="ER20" s="51"/>
      <c r="ES20" s="51"/>
    </row>
    <row r="21" spans="1:149" ht="12">
      <c r="A21" s="34">
        <v>43556</v>
      </c>
      <c r="C21" s="51">
        <f>D$6*'02A-12A'!$C21</f>
        <v>147063.956</v>
      </c>
      <c r="D21" s="51">
        <f>D$6*'02A-12A'!$D21</f>
        <v>2941.2791199999997</v>
      </c>
      <c r="E21" s="51">
        <f t="shared" si="0"/>
        <v>150005.23512</v>
      </c>
      <c r="F21" s="51">
        <f>D$6*'02A-12A'!$F21</f>
        <v>1916.1022567999999</v>
      </c>
      <c r="G21" s="51">
        <f>D$6*'02A-12A'!$G21</f>
        <v>1801.9592728</v>
      </c>
      <c r="H21" s="52"/>
      <c r="I21" s="51">
        <f>J$6*'02A-12A'!$C21</f>
        <v>297981.3005</v>
      </c>
      <c r="J21" s="51">
        <f>J$6*'02A-12A'!$D21</f>
        <v>5959.62601</v>
      </c>
      <c r="K21" s="51">
        <f t="shared" si="1"/>
        <v>303940.92651</v>
      </c>
      <c r="L21" s="51">
        <f>J$6*'02A-12A'!$F21</f>
        <v>3882.4104689</v>
      </c>
      <c r="M21" s="51">
        <f>J$6*'02A-12A'!$G21</f>
        <v>3651.1337119</v>
      </c>
      <c r="N21" s="52"/>
      <c r="O21" s="51">
        <f>P$6*'02A-12A'!$C21</f>
        <v>9164.0185</v>
      </c>
      <c r="P21" s="51">
        <f>P$6*'02A-12A'!$D21</f>
        <v>183.28037</v>
      </c>
      <c r="Q21" s="51">
        <f t="shared" si="2"/>
        <v>9347.29887</v>
      </c>
      <c r="R21" s="51">
        <f>P$6*'02A-12A'!$F21</f>
        <v>119.3983693</v>
      </c>
      <c r="S21" s="51">
        <f>P$6*'02A-12A'!$G21</f>
        <v>112.28576029999999</v>
      </c>
      <c r="T21" s="52"/>
      <c r="U21" s="51">
        <f>V$6*'02A-12A'!$C21</f>
        <v>80583.89300000001</v>
      </c>
      <c r="V21" s="51">
        <f>V$6*'02A-12A'!$D21</f>
        <v>1611.67786</v>
      </c>
      <c r="W21" s="51">
        <f t="shared" si="3"/>
        <v>82195.57086</v>
      </c>
      <c r="X21" s="51">
        <f>V$6*'02A-12A'!$F21</f>
        <v>1049.9308154</v>
      </c>
      <c r="Y21" s="51">
        <f>V$6*'02A-12A'!$G21</f>
        <v>987.3860134</v>
      </c>
      <c r="Z21" s="52"/>
      <c r="AA21" s="51">
        <f>AB$6*'02A-12A'!$C21</f>
        <v>103958.1855</v>
      </c>
      <c r="AB21" s="51">
        <f>AB$6*'02A-12A'!$D21</f>
        <v>2079.1637100000003</v>
      </c>
      <c r="AC21" s="51">
        <f t="shared" si="4"/>
        <v>106037.34921</v>
      </c>
      <c r="AD21" s="51">
        <f>AB$6*'02A-12A'!$F21</f>
        <v>1354.4754219000001</v>
      </c>
      <c r="AE21" s="51">
        <f>AB$6*'02A-12A'!$G21</f>
        <v>1273.7887749000001</v>
      </c>
      <c r="AF21" s="52"/>
      <c r="AG21" s="51">
        <f>AH$6*'02A-12A'!$C21</f>
        <v>5159.641500000001</v>
      </c>
      <c r="AH21" s="51">
        <f>AH$6*'02A-12A'!$D21</f>
        <v>103.19283</v>
      </c>
      <c r="AI21" s="51">
        <f t="shared" si="5"/>
        <v>5262.834330000001</v>
      </c>
      <c r="AJ21" s="51">
        <f>AH$6*'02A-12A'!$F21</f>
        <v>67.2251787</v>
      </c>
      <c r="AK21" s="51">
        <f>AH$6*'02A-12A'!$G21</f>
        <v>63.220547700000004</v>
      </c>
      <c r="AL21" s="52"/>
      <c r="AM21" s="51">
        <f>AN$6*'02A-12A'!$C21</f>
        <v>22632.077</v>
      </c>
      <c r="AN21" s="51">
        <f>AN$6*'02A-12A'!$D21</f>
        <v>452.64154</v>
      </c>
      <c r="AO21" s="51">
        <f t="shared" si="6"/>
        <v>23084.71854</v>
      </c>
      <c r="AP21" s="51">
        <f>AN$6*'02A-12A'!$F21</f>
        <v>294.87425060000004</v>
      </c>
      <c r="AQ21" s="51">
        <f>AN$6*'02A-12A'!$G21</f>
        <v>277.3084726</v>
      </c>
      <c r="AR21" s="52"/>
      <c r="AS21" s="51">
        <f>AT$6*'02A-12A'!$C21</f>
        <v>36064.2685</v>
      </c>
      <c r="AT21" s="51">
        <f>AT$6*'02A-12A'!$D21</f>
        <v>721.2853700000001</v>
      </c>
      <c r="AU21" s="51">
        <f t="shared" si="7"/>
        <v>36785.553869999996</v>
      </c>
      <c r="AV21" s="51">
        <f>AT$6*'02A-12A'!$F21</f>
        <v>469.8828193</v>
      </c>
      <c r="AW21" s="51">
        <f>AT$6*'02A-12A'!$G21</f>
        <v>441.8917103</v>
      </c>
      <c r="AX21" s="52"/>
      <c r="AY21" s="51">
        <f>AZ$6*'02A-12A'!$C21</f>
        <v>111312.07750000001</v>
      </c>
      <c r="AZ21" s="51">
        <f>AZ$6*'02A-12A'!$D21</f>
        <v>2226.24155</v>
      </c>
      <c r="BA21" s="51">
        <f t="shared" si="8"/>
        <v>113538.31905000002</v>
      </c>
      <c r="BB21" s="51">
        <f>AZ$6*'02A-12A'!$F21</f>
        <v>1450.2895795000002</v>
      </c>
      <c r="BC21" s="51">
        <f>AZ$6*'02A-12A'!$G21</f>
        <v>1363.8952445000002</v>
      </c>
      <c r="BD21" s="52"/>
      <c r="BE21" s="51">
        <f>BF$6*'02A-12A'!$C21</f>
        <v>7120.7565</v>
      </c>
      <c r="BF21" s="51">
        <f>BF$6*'02A-12A'!$D21</f>
        <v>142.41513</v>
      </c>
      <c r="BG21" s="51">
        <f t="shared" si="9"/>
        <v>7263.171630000001</v>
      </c>
      <c r="BH21" s="51">
        <f>BF$6*'02A-12A'!$F21</f>
        <v>92.7766257</v>
      </c>
      <c r="BI21" s="51">
        <f>BF$6*'02A-12A'!$G21</f>
        <v>87.24988470000001</v>
      </c>
      <c r="BJ21" s="52"/>
      <c r="BK21" s="51">
        <f>BL$6*'02A-12A'!$C21</f>
        <v>1444.5145</v>
      </c>
      <c r="BL21" s="51">
        <f>BL$6*'02A-12A'!$D21</f>
        <v>28.89029</v>
      </c>
      <c r="BM21" s="51">
        <f t="shared" si="10"/>
        <v>1473.40479</v>
      </c>
      <c r="BN21" s="51">
        <f>BL$6*'02A-12A'!$F21</f>
        <v>18.8206381</v>
      </c>
      <c r="BO21" s="51">
        <f>BL$6*'02A-12A'!$G21</f>
        <v>17.6994851</v>
      </c>
      <c r="BP21" s="51"/>
      <c r="BQ21" s="51">
        <f>BR$6*'02A-12A'!$C21</f>
        <v>408674.9615</v>
      </c>
      <c r="BR21" s="51">
        <f>BR$6*'02A-12A'!$D21</f>
        <v>8173.499229999999</v>
      </c>
      <c r="BS21" s="51">
        <f t="shared" si="11"/>
        <v>416848.46073</v>
      </c>
      <c r="BT21" s="51">
        <f>BR$6*'02A-12A'!$F21</f>
        <v>5324.6426747</v>
      </c>
      <c r="BU21" s="51">
        <f>BR$6*'02A-12A'!$G21</f>
        <v>5007.4515636999995</v>
      </c>
      <c r="BV21" s="52"/>
      <c r="BW21" s="51">
        <f>BX$6*'02A-12A'!$C21</f>
        <v>13893.256</v>
      </c>
      <c r="BX21" s="51">
        <f>BX$6*'02A-12A'!$D21</f>
        <v>277.86512</v>
      </c>
      <c r="BY21" s="51">
        <f t="shared" si="12"/>
        <v>14171.12112</v>
      </c>
      <c r="BZ21" s="51">
        <f>BX$6*'02A-12A'!$F21</f>
        <v>181.01579679999998</v>
      </c>
      <c r="CA21" s="51">
        <f>BX$6*'02A-12A'!$G21</f>
        <v>170.2326128</v>
      </c>
      <c r="CB21" s="52"/>
      <c r="CC21" s="51">
        <f>CD$6*'02A-12A'!$C21</f>
        <v>58356.766</v>
      </c>
      <c r="CD21" s="51">
        <f>CD$6*'02A-12A'!$D21</f>
        <v>1167.13532</v>
      </c>
      <c r="CE21" s="51">
        <f t="shared" si="13"/>
        <v>59523.901320000004</v>
      </c>
      <c r="CF21" s="51">
        <f>CD$6*'02A-12A'!$F21</f>
        <v>760.3326748000001</v>
      </c>
      <c r="CG21" s="51">
        <f>CD$6*'02A-12A'!$G21</f>
        <v>715.0393508000001</v>
      </c>
      <c r="CH21" s="52"/>
      <c r="CI21" s="51">
        <f>CJ$6*'02A-12A'!$C21</f>
        <v>36472.111</v>
      </c>
      <c r="CJ21" s="51">
        <f>CJ$6*'02A-12A'!$D21</f>
        <v>729.4422199999999</v>
      </c>
      <c r="CK21" s="51">
        <f t="shared" si="14"/>
        <v>37201.553219999994</v>
      </c>
      <c r="CL21" s="51">
        <f>CJ$6*'02A-12A'!$F21</f>
        <v>475.19661579999996</v>
      </c>
      <c r="CM21" s="51">
        <f>CJ$6*'02A-12A'!$G21</f>
        <v>446.88896179999995</v>
      </c>
      <c r="CN21" s="52"/>
      <c r="CO21" s="51">
        <f>CP$6*'02A-12A'!$C21</f>
        <v>7659.34</v>
      </c>
      <c r="CP21" s="51">
        <f>CP$6*'02A-12A'!$D21</f>
        <v>153.1868</v>
      </c>
      <c r="CQ21" s="51">
        <f t="shared" si="15"/>
        <v>7812.526800000001</v>
      </c>
      <c r="CR21" s="51">
        <f>CP$6*'02A-12A'!$F21</f>
        <v>99.793852</v>
      </c>
      <c r="CS21" s="51">
        <f>CP$6*'02A-12A'!$G21</f>
        <v>93.84909200000001</v>
      </c>
      <c r="CT21" s="52"/>
      <c r="CU21" s="51">
        <f>CV$6*'02A-12A'!$C21</f>
        <v>49370.9255</v>
      </c>
      <c r="CV21" s="51">
        <f>CV$6*'02A-12A'!$D21</f>
        <v>987.41851</v>
      </c>
      <c r="CW21" s="51">
        <f t="shared" si="16"/>
        <v>50358.34401</v>
      </c>
      <c r="CX21" s="51">
        <f>CV$6*'02A-12A'!$F21</f>
        <v>643.2557939</v>
      </c>
      <c r="CY21" s="51">
        <f>CV$6*'02A-12A'!$G21</f>
        <v>604.9367869</v>
      </c>
      <c r="CZ21" s="52"/>
      <c r="DA21" s="51">
        <f>DB$6*'02A-12A'!$C21</f>
        <v>55676.575500000006</v>
      </c>
      <c r="DB21" s="51">
        <f>DB$6*'02A-12A'!$D21</f>
        <v>1113.53151</v>
      </c>
      <c r="DC21" s="51">
        <f t="shared" si="17"/>
        <v>56790.10701000001</v>
      </c>
      <c r="DD21" s="51">
        <f>DB$6*'02A-12A'!$F21</f>
        <v>725.4123639000001</v>
      </c>
      <c r="DE21" s="51">
        <f>DB$6*'02A-12A'!$G21</f>
        <v>682.1992569</v>
      </c>
      <c r="DF21" s="52"/>
      <c r="DG21" s="51">
        <f>DH$6*'02A-12A'!$C21</f>
        <v>9218.397500000001</v>
      </c>
      <c r="DH21" s="51">
        <f>DH$6*'02A-12A'!$D21</f>
        <v>184.36795</v>
      </c>
      <c r="DI21" s="51">
        <f t="shared" si="18"/>
        <v>9402.76545</v>
      </c>
      <c r="DJ21" s="51">
        <f>DH$6*'02A-12A'!$F21</f>
        <v>120.1068755</v>
      </c>
      <c r="DK21" s="51">
        <f>DH$6*'02A-12A'!$G21</f>
        <v>112.9520605</v>
      </c>
      <c r="DL21" s="52"/>
      <c r="DM21" s="51">
        <f>DN$6*'02A-12A'!$C21</f>
        <v>36531.118</v>
      </c>
      <c r="DN21" s="51">
        <f>DN$6*'02A-12A'!$D21</f>
        <v>730.62236</v>
      </c>
      <c r="DO21" s="51">
        <f t="shared" si="19"/>
        <v>37261.74036</v>
      </c>
      <c r="DP21" s="51">
        <f>DN$6*'02A-12A'!$F21</f>
        <v>475.96542039999997</v>
      </c>
      <c r="DQ21" s="51">
        <f>DN$6*'02A-12A'!$G21</f>
        <v>447.61196839999997</v>
      </c>
      <c r="DR21" s="52"/>
      <c r="DS21" s="51">
        <f>DT$6*'02A-12A'!$C21</f>
        <v>495.19599999999997</v>
      </c>
      <c r="DT21" s="51">
        <f>DT$6*'02A-12A'!$D21</f>
        <v>9.90392</v>
      </c>
      <c r="DU21" s="51">
        <f t="shared" si="20"/>
        <v>505.09992</v>
      </c>
      <c r="DV21" s="51">
        <f>DT$6*'02A-12A'!$F21</f>
        <v>6.451928799999999</v>
      </c>
      <c r="DW21" s="51">
        <f>DT$6*'02A-12A'!$G21</f>
        <v>6.0675848</v>
      </c>
      <c r="DX21" s="52"/>
      <c r="DY21" s="51">
        <f>DZ$6*'02A-12A'!$C21</f>
        <v>34729.0905</v>
      </c>
      <c r="DZ21" s="51">
        <f>DZ$6*'02A-12A'!$D21</f>
        <v>694.5818099999999</v>
      </c>
      <c r="EA21" s="51">
        <f t="shared" si="21"/>
        <v>35423.67231</v>
      </c>
      <c r="EB21" s="51">
        <f>DZ$6*'02A-12A'!$F21</f>
        <v>452.4867309</v>
      </c>
      <c r="EC21" s="51">
        <f>DZ$6*'02A-12A'!$G21</f>
        <v>425.53191389999995</v>
      </c>
      <c r="ED21" s="52"/>
      <c r="EE21" s="51">
        <f>EF$6*'02A-12A'!$C21</f>
        <v>14865.136</v>
      </c>
      <c r="EF21" s="51">
        <f>EF$6*'02A-12A'!$D21</f>
        <v>297.30272</v>
      </c>
      <c r="EG21" s="51">
        <f t="shared" si="22"/>
        <v>15162.43872</v>
      </c>
      <c r="EH21" s="51">
        <f>EF$6*'02A-12A'!$F21</f>
        <v>193.6784608</v>
      </c>
      <c r="EI21" s="51">
        <f>EF$6*'02A-12A'!$G21</f>
        <v>182.1409568</v>
      </c>
      <c r="EJ21" s="52"/>
      <c r="EK21" s="51">
        <f>EL$6*'02A-12A'!$C21</f>
        <v>28484.7615</v>
      </c>
      <c r="EL21" s="51">
        <f>EL$6*'02A-12A'!$D21</f>
        <v>569.69523</v>
      </c>
      <c r="EM21" s="51">
        <f t="shared" si="23"/>
        <v>29054.45673</v>
      </c>
      <c r="EN21" s="51">
        <f>EL$6*'02A-12A'!$F21</f>
        <v>371.1291147</v>
      </c>
      <c r="EO21" s="51">
        <f>EL$6*'02A-12A'!$G21</f>
        <v>349.0208037</v>
      </c>
      <c r="EP21" s="51"/>
      <c r="EQ21" s="51"/>
      <c r="ER21" s="51"/>
      <c r="ES21" s="51"/>
    </row>
    <row r="22" spans="1:149" ht="12" hidden="1">
      <c r="A22" s="34">
        <v>43739</v>
      </c>
      <c r="C22" s="51">
        <v>0</v>
      </c>
      <c r="D22" s="51">
        <v>0</v>
      </c>
      <c r="E22" s="51">
        <v>0</v>
      </c>
      <c r="F22" s="51"/>
      <c r="G22" s="51"/>
      <c r="H22" s="52"/>
      <c r="I22" s="51">
        <v>0</v>
      </c>
      <c r="J22" s="51">
        <v>0</v>
      </c>
      <c r="K22" s="51">
        <v>0</v>
      </c>
      <c r="L22" s="51"/>
      <c r="M22" s="51"/>
      <c r="N22" s="52"/>
      <c r="O22" s="51">
        <v>0</v>
      </c>
      <c r="P22" s="51">
        <v>0</v>
      </c>
      <c r="Q22" s="51">
        <v>0</v>
      </c>
      <c r="R22" s="51"/>
      <c r="S22" s="51"/>
      <c r="T22" s="52"/>
      <c r="U22" s="51">
        <v>0</v>
      </c>
      <c r="V22" s="51">
        <v>0</v>
      </c>
      <c r="W22" s="51">
        <v>0</v>
      </c>
      <c r="X22" s="51"/>
      <c r="Y22" s="51"/>
      <c r="Z22" s="52"/>
      <c r="AA22" s="51">
        <v>0</v>
      </c>
      <c r="AB22" s="51">
        <v>0</v>
      </c>
      <c r="AC22" s="51">
        <v>0</v>
      </c>
      <c r="AD22" s="51"/>
      <c r="AE22" s="51"/>
      <c r="AF22" s="52"/>
      <c r="AG22" s="51">
        <v>0</v>
      </c>
      <c r="AH22" s="51">
        <v>0</v>
      </c>
      <c r="AI22" s="51">
        <v>0</v>
      </c>
      <c r="AJ22" s="51"/>
      <c r="AK22" s="51"/>
      <c r="AL22" s="52"/>
      <c r="AM22" s="51">
        <v>0</v>
      </c>
      <c r="AN22" s="51">
        <v>0</v>
      </c>
      <c r="AO22" s="51">
        <v>0</v>
      </c>
      <c r="AP22" s="51"/>
      <c r="AQ22" s="51"/>
      <c r="AR22" s="52"/>
      <c r="AS22" s="51">
        <v>0</v>
      </c>
      <c r="AT22" s="51">
        <v>0</v>
      </c>
      <c r="AU22" s="51">
        <v>0</v>
      </c>
      <c r="AV22" s="51"/>
      <c r="AW22" s="51"/>
      <c r="AX22" s="52"/>
      <c r="AY22" s="51">
        <v>0</v>
      </c>
      <c r="AZ22" s="51">
        <v>0</v>
      </c>
      <c r="BA22" s="51">
        <v>0</v>
      </c>
      <c r="BB22" s="51"/>
      <c r="BC22" s="51"/>
      <c r="BD22" s="52"/>
      <c r="BE22" s="51">
        <v>0</v>
      </c>
      <c r="BF22" s="51">
        <v>0</v>
      </c>
      <c r="BG22" s="51">
        <v>0</v>
      </c>
      <c r="BH22" s="51"/>
      <c r="BI22" s="51"/>
      <c r="BJ22" s="52"/>
      <c r="BK22" s="51">
        <v>0</v>
      </c>
      <c r="BL22" s="51">
        <v>0</v>
      </c>
      <c r="BM22" s="51">
        <v>0</v>
      </c>
      <c r="BN22" s="51"/>
      <c r="BO22" s="51"/>
      <c r="BP22" s="51"/>
      <c r="BQ22" s="51">
        <v>0</v>
      </c>
      <c r="BR22" s="51">
        <v>0</v>
      </c>
      <c r="BS22" s="51">
        <v>0</v>
      </c>
      <c r="BT22" s="51"/>
      <c r="BU22" s="51"/>
      <c r="BV22" s="52"/>
      <c r="BW22" s="51">
        <v>0</v>
      </c>
      <c r="BX22" s="51">
        <v>0</v>
      </c>
      <c r="BY22" s="51">
        <v>0</v>
      </c>
      <c r="BZ22" s="51"/>
      <c r="CA22" s="51"/>
      <c r="CB22" s="52"/>
      <c r="CC22" s="51">
        <v>0</v>
      </c>
      <c r="CD22" s="51">
        <v>0</v>
      </c>
      <c r="CE22" s="51">
        <v>0</v>
      </c>
      <c r="CF22" s="51"/>
      <c r="CG22" s="51"/>
      <c r="CH22" s="52"/>
      <c r="CI22" s="51">
        <v>0</v>
      </c>
      <c r="CJ22" s="51">
        <v>0</v>
      </c>
      <c r="CK22" s="51">
        <v>0</v>
      </c>
      <c r="CL22" s="51"/>
      <c r="CM22" s="51"/>
      <c r="CN22" s="52"/>
      <c r="CO22" s="51">
        <v>0</v>
      </c>
      <c r="CP22" s="51">
        <v>0</v>
      </c>
      <c r="CQ22" s="51">
        <v>0</v>
      </c>
      <c r="CR22" s="51"/>
      <c r="CS22" s="51"/>
      <c r="CT22" s="52"/>
      <c r="CU22" s="51">
        <v>0</v>
      </c>
      <c r="CV22" s="51">
        <v>0</v>
      </c>
      <c r="CW22" s="51">
        <v>0</v>
      </c>
      <c r="CX22" s="51"/>
      <c r="CY22" s="51"/>
      <c r="CZ22" s="52"/>
      <c r="DA22" s="51">
        <v>0</v>
      </c>
      <c r="DB22" s="51">
        <v>0</v>
      </c>
      <c r="DC22" s="51">
        <v>0</v>
      </c>
      <c r="DD22" s="51"/>
      <c r="DE22" s="51"/>
      <c r="DF22" s="52"/>
      <c r="DG22" s="51">
        <v>0</v>
      </c>
      <c r="DH22" s="51">
        <v>0</v>
      </c>
      <c r="DI22" s="51">
        <v>0</v>
      </c>
      <c r="DJ22" s="51"/>
      <c r="DK22" s="51"/>
      <c r="DL22" s="52"/>
      <c r="DM22" s="51">
        <v>0</v>
      </c>
      <c r="DN22" s="51">
        <v>0</v>
      </c>
      <c r="DO22" s="51">
        <v>0</v>
      </c>
      <c r="DP22" s="51"/>
      <c r="DQ22" s="51"/>
      <c r="DR22" s="52"/>
      <c r="DS22" s="51">
        <v>0</v>
      </c>
      <c r="DT22" s="51">
        <v>0</v>
      </c>
      <c r="DU22" s="51">
        <v>0</v>
      </c>
      <c r="DV22" s="51"/>
      <c r="DW22" s="51"/>
      <c r="DX22" s="52"/>
      <c r="DY22" s="51">
        <v>0</v>
      </c>
      <c r="DZ22" s="51">
        <v>0</v>
      </c>
      <c r="EA22" s="51">
        <v>0</v>
      </c>
      <c r="EB22" s="51"/>
      <c r="EC22" s="51"/>
      <c r="ED22" s="52"/>
      <c r="EE22" s="51">
        <v>0</v>
      </c>
      <c r="EF22" s="51">
        <v>0</v>
      </c>
      <c r="EG22" s="51">
        <v>0</v>
      </c>
      <c r="EH22" s="51"/>
      <c r="EI22" s="51"/>
      <c r="EJ22" s="52"/>
      <c r="EK22" s="51">
        <v>0</v>
      </c>
      <c r="EL22" s="51">
        <v>0</v>
      </c>
      <c r="EM22" s="51">
        <v>0</v>
      </c>
      <c r="EN22" s="51"/>
      <c r="EO22" s="51"/>
      <c r="EP22" s="51"/>
      <c r="EQ22" s="51"/>
      <c r="ER22" s="51"/>
      <c r="ES22" s="51"/>
    </row>
    <row r="23" spans="1:149" ht="12" hidden="1">
      <c r="A23" s="34">
        <v>43922</v>
      </c>
      <c r="C23" s="51">
        <v>0</v>
      </c>
      <c r="D23" s="51">
        <v>0</v>
      </c>
      <c r="E23" s="51">
        <v>0</v>
      </c>
      <c r="F23" s="51"/>
      <c r="G23" s="51"/>
      <c r="H23" s="52"/>
      <c r="I23" s="51">
        <v>0</v>
      </c>
      <c r="J23" s="51">
        <v>0</v>
      </c>
      <c r="K23" s="51">
        <v>0</v>
      </c>
      <c r="L23" s="51"/>
      <c r="M23" s="51"/>
      <c r="N23" s="52"/>
      <c r="O23" s="51">
        <v>0</v>
      </c>
      <c r="P23" s="51">
        <v>0</v>
      </c>
      <c r="Q23" s="51">
        <v>0</v>
      </c>
      <c r="R23" s="51"/>
      <c r="S23" s="51"/>
      <c r="T23" s="52"/>
      <c r="U23" s="51">
        <v>0</v>
      </c>
      <c r="V23" s="51">
        <v>0</v>
      </c>
      <c r="W23" s="51">
        <v>0</v>
      </c>
      <c r="X23" s="51"/>
      <c r="Y23" s="51"/>
      <c r="Z23" s="52"/>
      <c r="AA23" s="51">
        <v>0</v>
      </c>
      <c r="AB23" s="51">
        <v>0</v>
      </c>
      <c r="AC23" s="51">
        <v>0</v>
      </c>
      <c r="AD23" s="51"/>
      <c r="AE23" s="51"/>
      <c r="AF23" s="52"/>
      <c r="AG23" s="51">
        <v>0</v>
      </c>
      <c r="AH23" s="51">
        <v>0</v>
      </c>
      <c r="AI23" s="51">
        <v>0</v>
      </c>
      <c r="AJ23" s="51"/>
      <c r="AK23" s="51"/>
      <c r="AL23" s="52"/>
      <c r="AM23" s="51">
        <v>0</v>
      </c>
      <c r="AN23" s="51">
        <v>0</v>
      </c>
      <c r="AO23" s="51">
        <v>0</v>
      </c>
      <c r="AP23" s="51"/>
      <c r="AQ23" s="51"/>
      <c r="AR23" s="52"/>
      <c r="AS23" s="51">
        <v>0</v>
      </c>
      <c r="AT23" s="51">
        <v>0</v>
      </c>
      <c r="AU23" s="51">
        <v>0</v>
      </c>
      <c r="AV23" s="51"/>
      <c r="AW23" s="51"/>
      <c r="AX23" s="52"/>
      <c r="AY23" s="51">
        <v>0</v>
      </c>
      <c r="AZ23" s="51">
        <v>0</v>
      </c>
      <c r="BA23" s="51">
        <v>0</v>
      </c>
      <c r="BB23" s="51"/>
      <c r="BC23" s="51"/>
      <c r="BD23" s="52"/>
      <c r="BE23" s="51">
        <v>0</v>
      </c>
      <c r="BF23" s="51">
        <v>0</v>
      </c>
      <c r="BG23" s="51">
        <v>0</v>
      </c>
      <c r="BH23" s="51"/>
      <c r="BI23" s="51"/>
      <c r="BJ23" s="52"/>
      <c r="BK23" s="51">
        <v>0</v>
      </c>
      <c r="BL23" s="51">
        <v>0</v>
      </c>
      <c r="BM23" s="51">
        <v>0</v>
      </c>
      <c r="BN23" s="51"/>
      <c r="BO23" s="51"/>
      <c r="BP23" s="51"/>
      <c r="BQ23" s="51">
        <v>0</v>
      </c>
      <c r="BR23" s="51">
        <v>0</v>
      </c>
      <c r="BS23" s="51">
        <v>0</v>
      </c>
      <c r="BT23" s="51"/>
      <c r="BU23" s="51"/>
      <c r="BV23" s="52"/>
      <c r="BW23" s="51">
        <v>0</v>
      </c>
      <c r="BX23" s="51">
        <v>0</v>
      </c>
      <c r="BY23" s="51">
        <v>0</v>
      </c>
      <c r="BZ23" s="51"/>
      <c r="CA23" s="51"/>
      <c r="CB23" s="52"/>
      <c r="CC23" s="51">
        <v>0</v>
      </c>
      <c r="CD23" s="51">
        <v>0</v>
      </c>
      <c r="CE23" s="51">
        <v>0</v>
      </c>
      <c r="CF23" s="51"/>
      <c r="CG23" s="51"/>
      <c r="CH23" s="52"/>
      <c r="CI23" s="51">
        <v>0</v>
      </c>
      <c r="CJ23" s="51">
        <v>0</v>
      </c>
      <c r="CK23" s="51">
        <v>0</v>
      </c>
      <c r="CL23" s="51"/>
      <c r="CM23" s="51"/>
      <c r="CN23" s="52"/>
      <c r="CO23" s="51">
        <v>0</v>
      </c>
      <c r="CP23" s="51">
        <v>0</v>
      </c>
      <c r="CQ23" s="51">
        <v>0</v>
      </c>
      <c r="CR23" s="51"/>
      <c r="CS23" s="51"/>
      <c r="CT23" s="52"/>
      <c r="CU23" s="51">
        <v>0</v>
      </c>
      <c r="CV23" s="51">
        <v>0</v>
      </c>
      <c r="CW23" s="51">
        <v>0</v>
      </c>
      <c r="CX23" s="51"/>
      <c r="CY23" s="51"/>
      <c r="CZ23" s="52"/>
      <c r="DA23" s="51">
        <v>0</v>
      </c>
      <c r="DB23" s="51">
        <v>0</v>
      </c>
      <c r="DC23" s="51">
        <v>0</v>
      </c>
      <c r="DD23" s="51"/>
      <c r="DE23" s="51"/>
      <c r="DF23" s="52"/>
      <c r="DG23" s="51">
        <v>0</v>
      </c>
      <c r="DH23" s="51">
        <v>0</v>
      </c>
      <c r="DI23" s="51">
        <v>0</v>
      </c>
      <c r="DJ23" s="51"/>
      <c r="DK23" s="51"/>
      <c r="DL23" s="52"/>
      <c r="DM23" s="51">
        <v>0</v>
      </c>
      <c r="DN23" s="51">
        <v>0</v>
      </c>
      <c r="DO23" s="51">
        <v>0</v>
      </c>
      <c r="DP23" s="51"/>
      <c r="DQ23" s="51"/>
      <c r="DR23" s="52"/>
      <c r="DS23" s="51">
        <v>0</v>
      </c>
      <c r="DT23" s="51">
        <v>0</v>
      </c>
      <c r="DU23" s="51">
        <v>0</v>
      </c>
      <c r="DV23" s="51"/>
      <c r="DW23" s="51"/>
      <c r="DX23" s="52"/>
      <c r="DY23" s="51">
        <v>0</v>
      </c>
      <c r="DZ23" s="51">
        <v>0</v>
      </c>
      <c r="EA23" s="51">
        <v>0</v>
      </c>
      <c r="EB23" s="51"/>
      <c r="EC23" s="51"/>
      <c r="ED23" s="52"/>
      <c r="EE23" s="51">
        <v>0</v>
      </c>
      <c r="EF23" s="51">
        <v>0</v>
      </c>
      <c r="EG23" s="51">
        <v>0</v>
      </c>
      <c r="EH23" s="51"/>
      <c r="EI23" s="51"/>
      <c r="EJ23" s="52"/>
      <c r="EK23" s="51">
        <v>0</v>
      </c>
      <c r="EL23" s="51">
        <v>0</v>
      </c>
      <c r="EM23" s="51">
        <v>0</v>
      </c>
      <c r="EN23" s="51"/>
      <c r="EO23" s="51"/>
      <c r="EP23" s="51"/>
      <c r="EQ23" s="51"/>
      <c r="ER23" s="51"/>
      <c r="ES23" s="51"/>
    </row>
    <row r="24" spans="1:149" ht="12" hidden="1">
      <c r="A24" s="34">
        <v>44105</v>
      </c>
      <c r="C24" s="51">
        <v>0</v>
      </c>
      <c r="D24" s="51">
        <v>0</v>
      </c>
      <c r="E24" s="51">
        <v>0</v>
      </c>
      <c r="F24" s="51"/>
      <c r="G24" s="51"/>
      <c r="H24" s="52"/>
      <c r="I24" s="51">
        <v>0</v>
      </c>
      <c r="J24" s="51">
        <v>0</v>
      </c>
      <c r="K24" s="51">
        <v>0</v>
      </c>
      <c r="L24" s="51"/>
      <c r="M24" s="51"/>
      <c r="N24" s="52"/>
      <c r="O24" s="51">
        <v>0</v>
      </c>
      <c r="P24" s="51">
        <v>0</v>
      </c>
      <c r="Q24" s="51">
        <v>0</v>
      </c>
      <c r="R24" s="51"/>
      <c r="S24" s="51"/>
      <c r="T24" s="52"/>
      <c r="U24" s="51">
        <v>0</v>
      </c>
      <c r="V24" s="51">
        <v>0</v>
      </c>
      <c r="W24" s="51">
        <v>0</v>
      </c>
      <c r="X24" s="51"/>
      <c r="Y24" s="51"/>
      <c r="Z24" s="52"/>
      <c r="AA24" s="51">
        <v>0</v>
      </c>
      <c r="AB24" s="51">
        <v>0</v>
      </c>
      <c r="AC24" s="51">
        <v>0</v>
      </c>
      <c r="AD24" s="51"/>
      <c r="AE24" s="51"/>
      <c r="AF24" s="52"/>
      <c r="AG24" s="51">
        <v>0</v>
      </c>
      <c r="AH24" s="51">
        <v>0</v>
      </c>
      <c r="AI24" s="51">
        <v>0</v>
      </c>
      <c r="AJ24" s="51"/>
      <c r="AK24" s="51"/>
      <c r="AL24" s="52"/>
      <c r="AM24" s="51">
        <v>0</v>
      </c>
      <c r="AN24" s="51">
        <v>0</v>
      </c>
      <c r="AO24" s="51">
        <v>0</v>
      </c>
      <c r="AP24" s="51"/>
      <c r="AQ24" s="51"/>
      <c r="AR24" s="52"/>
      <c r="AS24" s="51">
        <v>0</v>
      </c>
      <c r="AT24" s="51">
        <v>0</v>
      </c>
      <c r="AU24" s="51">
        <v>0</v>
      </c>
      <c r="AV24" s="51"/>
      <c r="AW24" s="51"/>
      <c r="AX24" s="52"/>
      <c r="AY24" s="51">
        <v>0</v>
      </c>
      <c r="AZ24" s="51">
        <v>0</v>
      </c>
      <c r="BA24" s="51">
        <v>0</v>
      </c>
      <c r="BB24" s="51"/>
      <c r="BC24" s="51"/>
      <c r="BD24" s="52"/>
      <c r="BE24" s="51">
        <v>0</v>
      </c>
      <c r="BF24" s="51">
        <v>0</v>
      </c>
      <c r="BG24" s="51">
        <v>0</v>
      </c>
      <c r="BH24" s="51"/>
      <c r="BI24" s="51"/>
      <c r="BJ24" s="52"/>
      <c r="BK24" s="51">
        <v>0</v>
      </c>
      <c r="BL24" s="51">
        <v>0</v>
      </c>
      <c r="BM24" s="51">
        <v>0</v>
      </c>
      <c r="BN24" s="51"/>
      <c r="BO24" s="51"/>
      <c r="BP24" s="51"/>
      <c r="BQ24" s="51">
        <v>0</v>
      </c>
      <c r="BR24" s="51">
        <v>0</v>
      </c>
      <c r="BS24" s="51">
        <v>0</v>
      </c>
      <c r="BT24" s="51"/>
      <c r="BU24" s="51"/>
      <c r="BV24" s="52"/>
      <c r="BW24" s="51">
        <v>0</v>
      </c>
      <c r="BX24" s="51">
        <v>0</v>
      </c>
      <c r="BY24" s="51">
        <v>0</v>
      </c>
      <c r="BZ24" s="51"/>
      <c r="CA24" s="51"/>
      <c r="CB24" s="52"/>
      <c r="CC24" s="51">
        <v>0</v>
      </c>
      <c r="CD24" s="51">
        <v>0</v>
      </c>
      <c r="CE24" s="51">
        <v>0</v>
      </c>
      <c r="CF24" s="51"/>
      <c r="CG24" s="51"/>
      <c r="CH24" s="52"/>
      <c r="CI24" s="51">
        <v>0</v>
      </c>
      <c r="CJ24" s="51">
        <v>0</v>
      </c>
      <c r="CK24" s="51">
        <v>0</v>
      </c>
      <c r="CL24" s="51"/>
      <c r="CM24" s="51"/>
      <c r="CN24" s="52"/>
      <c r="CO24" s="51">
        <v>0</v>
      </c>
      <c r="CP24" s="51">
        <v>0</v>
      </c>
      <c r="CQ24" s="51">
        <v>0</v>
      </c>
      <c r="CR24" s="51"/>
      <c r="CS24" s="51"/>
      <c r="CT24" s="52"/>
      <c r="CU24" s="51">
        <v>0</v>
      </c>
      <c r="CV24" s="51">
        <v>0</v>
      </c>
      <c r="CW24" s="51">
        <v>0</v>
      </c>
      <c r="CX24" s="51"/>
      <c r="CY24" s="51"/>
      <c r="CZ24" s="52"/>
      <c r="DA24" s="51">
        <v>0</v>
      </c>
      <c r="DB24" s="51">
        <v>0</v>
      </c>
      <c r="DC24" s="51">
        <v>0</v>
      </c>
      <c r="DD24" s="51"/>
      <c r="DE24" s="51"/>
      <c r="DF24" s="52"/>
      <c r="DG24" s="51">
        <v>0</v>
      </c>
      <c r="DH24" s="51">
        <v>0</v>
      </c>
      <c r="DI24" s="51">
        <v>0</v>
      </c>
      <c r="DJ24" s="51"/>
      <c r="DK24" s="51"/>
      <c r="DL24" s="52"/>
      <c r="DM24" s="51">
        <v>0</v>
      </c>
      <c r="DN24" s="51">
        <v>0</v>
      </c>
      <c r="DO24" s="51">
        <v>0</v>
      </c>
      <c r="DP24" s="51"/>
      <c r="DQ24" s="51"/>
      <c r="DR24" s="52"/>
      <c r="DS24" s="51">
        <v>0</v>
      </c>
      <c r="DT24" s="51">
        <v>0</v>
      </c>
      <c r="DU24" s="51">
        <v>0</v>
      </c>
      <c r="DV24" s="51"/>
      <c r="DW24" s="51"/>
      <c r="DX24" s="52"/>
      <c r="DY24" s="51">
        <v>0</v>
      </c>
      <c r="DZ24" s="51">
        <v>0</v>
      </c>
      <c r="EA24" s="51">
        <v>0</v>
      </c>
      <c r="EB24" s="51"/>
      <c r="EC24" s="51"/>
      <c r="ED24" s="52"/>
      <c r="EE24" s="51">
        <v>0</v>
      </c>
      <c r="EF24" s="51">
        <v>0</v>
      </c>
      <c r="EG24" s="51">
        <v>0</v>
      </c>
      <c r="EH24" s="51"/>
      <c r="EI24" s="51"/>
      <c r="EJ24" s="52"/>
      <c r="EK24" s="51">
        <v>0</v>
      </c>
      <c r="EL24" s="51">
        <v>0</v>
      </c>
      <c r="EM24" s="51">
        <v>0</v>
      </c>
      <c r="EN24" s="51"/>
      <c r="EO24" s="51"/>
      <c r="EP24" s="51"/>
      <c r="EQ24" s="51"/>
      <c r="ER24" s="51"/>
      <c r="ES24" s="51"/>
    </row>
    <row r="25" spans="1:149" ht="12" hidden="1">
      <c r="A25" s="34">
        <v>44287</v>
      </c>
      <c r="C25" s="51">
        <v>0</v>
      </c>
      <c r="D25" s="51">
        <v>0</v>
      </c>
      <c r="E25" s="51">
        <v>0</v>
      </c>
      <c r="F25" s="51"/>
      <c r="G25" s="51"/>
      <c r="H25" s="52"/>
      <c r="I25" s="51">
        <v>0</v>
      </c>
      <c r="J25" s="51">
        <v>0</v>
      </c>
      <c r="K25" s="51">
        <v>0</v>
      </c>
      <c r="L25" s="51"/>
      <c r="M25" s="51"/>
      <c r="N25" s="52"/>
      <c r="O25" s="51">
        <v>0</v>
      </c>
      <c r="P25" s="51">
        <v>0</v>
      </c>
      <c r="Q25" s="51">
        <v>0</v>
      </c>
      <c r="R25" s="51"/>
      <c r="S25" s="51"/>
      <c r="T25" s="52"/>
      <c r="U25" s="51">
        <v>0</v>
      </c>
      <c r="V25" s="51">
        <v>0</v>
      </c>
      <c r="W25" s="51">
        <v>0</v>
      </c>
      <c r="X25" s="51"/>
      <c r="Y25" s="51"/>
      <c r="Z25" s="52"/>
      <c r="AA25" s="51">
        <v>0</v>
      </c>
      <c r="AB25" s="51">
        <v>0</v>
      </c>
      <c r="AC25" s="51">
        <v>0</v>
      </c>
      <c r="AD25" s="51"/>
      <c r="AE25" s="51"/>
      <c r="AF25" s="52"/>
      <c r="AG25" s="51">
        <v>0</v>
      </c>
      <c r="AH25" s="51">
        <v>0</v>
      </c>
      <c r="AI25" s="51">
        <v>0</v>
      </c>
      <c r="AJ25" s="51"/>
      <c r="AK25" s="51"/>
      <c r="AL25" s="52"/>
      <c r="AM25" s="51">
        <v>0</v>
      </c>
      <c r="AN25" s="51">
        <v>0</v>
      </c>
      <c r="AO25" s="51">
        <v>0</v>
      </c>
      <c r="AP25" s="51"/>
      <c r="AQ25" s="51"/>
      <c r="AR25" s="52"/>
      <c r="AS25" s="51">
        <v>0</v>
      </c>
      <c r="AT25" s="51">
        <v>0</v>
      </c>
      <c r="AU25" s="51">
        <v>0</v>
      </c>
      <c r="AV25" s="51"/>
      <c r="AW25" s="51"/>
      <c r="AX25" s="52"/>
      <c r="AY25" s="51">
        <v>0</v>
      </c>
      <c r="AZ25" s="51">
        <v>0</v>
      </c>
      <c r="BA25" s="51">
        <v>0</v>
      </c>
      <c r="BB25" s="51"/>
      <c r="BC25" s="51"/>
      <c r="BD25" s="52"/>
      <c r="BE25" s="51">
        <v>0</v>
      </c>
      <c r="BF25" s="51">
        <v>0</v>
      </c>
      <c r="BG25" s="51">
        <v>0</v>
      </c>
      <c r="BH25" s="51"/>
      <c r="BI25" s="51"/>
      <c r="BJ25" s="52"/>
      <c r="BK25" s="51">
        <v>0</v>
      </c>
      <c r="BL25" s="51">
        <v>0</v>
      </c>
      <c r="BM25" s="51">
        <v>0</v>
      </c>
      <c r="BN25" s="51"/>
      <c r="BO25" s="51"/>
      <c r="BP25" s="51"/>
      <c r="BQ25" s="51">
        <v>0</v>
      </c>
      <c r="BR25" s="51">
        <v>0</v>
      </c>
      <c r="BS25" s="51">
        <v>0</v>
      </c>
      <c r="BT25" s="51"/>
      <c r="BU25" s="51"/>
      <c r="BV25" s="52"/>
      <c r="BW25" s="51">
        <v>0</v>
      </c>
      <c r="BX25" s="51">
        <v>0</v>
      </c>
      <c r="BY25" s="51">
        <v>0</v>
      </c>
      <c r="BZ25" s="51"/>
      <c r="CA25" s="51"/>
      <c r="CB25" s="52"/>
      <c r="CC25" s="51">
        <v>0</v>
      </c>
      <c r="CD25" s="51">
        <v>0</v>
      </c>
      <c r="CE25" s="51">
        <v>0</v>
      </c>
      <c r="CF25" s="51"/>
      <c r="CG25" s="51"/>
      <c r="CH25" s="52"/>
      <c r="CI25" s="51">
        <v>0</v>
      </c>
      <c r="CJ25" s="51">
        <v>0</v>
      </c>
      <c r="CK25" s="51">
        <v>0</v>
      </c>
      <c r="CL25" s="51"/>
      <c r="CM25" s="51"/>
      <c r="CN25" s="52"/>
      <c r="CO25" s="51">
        <v>0</v>
      </c>
      <c r="CP25" s="51">
        <v>0</v>
      </c>
      <c r="CQ25" s="51">
        <v>0</v>
      </c>
      <c r="CR25" s="51"/>
      <c r="CS25" s="51"/>
      <c r="CT25" s="52"/>
      <c r="CU25" s="51">
        <v>0</v>
      </c>
      <c r="CV25" s="51">
        <v>0</v>
      </c>
      <c r="CW25" s="51">
        <v>0</v>
      </c>
      <c r="CX25" s="51"/>
      <c r="CY25" s="51"/>
      <c r="CZ25" s="52"/>
      <c r="DA25" s="51">
        <v>0</v>
      </c>
      <c r="DB25" s="51">
        <v>0</v>
      </c>
      <c r="DC25" s="51">
        <v>0</v>
      </c>
      <c r="DD25" s="51"/>
      <c r="DE25" s="51"/>
      <c r="DF25" s="52"/>
      <c r="DG25" s="51">
        <v>0</v>
      </c>
      <c r="DH25" s="51">
        <v>0</v>
      </c>
      <c r="DI25" s="51">
        <v>0</v>
      </c>
      <c r="DJ25" s="51"/>
      <c r="DK25" s="51"/>
      <c r="DL25" s="52"/>
      <c r="DM25" s="51">
        <v>0</v>
      </c>
      <c r="DN25" s="51">
        <v>0</v>
      </c>
      <c r="DO25" s="51">
        <v>0</v>
      </c>
      <c r="DP25" s="51"/>
      <c r="DQ25" s="51"/>
      <c r="DR25" s="52"/>
      <c r="DS25" s="51">
        <v>0</v>
      </c>
      <c r="DT25" s="51">
        <v>0</v>
      </c>
      <c r="DU25" s="51">
        <v>0</v>
      </c>
      <c r="DV25" s="51"/>
      <c r="DW25" s="51"/>
      <c r="DX25" s="52"/>
      <c r="DY25" s="51">
        <v>0</v>
      </c>
      <c r="DZ25" s="51">
        <v>0</v>
      </c>
      <c r="EA25" s="51">
        <v>0</v>
      </c>
      <c r="EB25" s="51"/>
      <c r="EC25" s="51"/>
      <c r="ED25" s="52"/>
      <c r="EE25" s="51">
        <v>0</v>
      </c>
      <c r="EF25" s="51">
        <v>0</v>
      </c>
      <c r="EG25" s="51">
        <v>0</v>
      </c>
      <c r="EH25" s="51"/>
      <c r="EI25" s="51"/>
      <c r="EJ25" s="52"/>
      <c r="EK25" s="51">
        <v>0</v>
      </c>
      <c r="EL25" s="51">
        <v>0</v>
      </c>
      <c r="EM25" s="51">
        <v>0</v>
      </c>
      <c r="EN25" s="51"/>
      <c r="EO25" s="51"/>
      <c r="EP25" s="51"/>
      <c r="EQ25" s="51"/>
      <c r="ER25" s="51"/>
      <c r="ES25" s="51"/>
    </row>
    <row r="26" spans="3:149" ht="12">
      <c r="C26" s="52"/>
      <c r="D26" s="52"/>
      <c r="E26" s="52"/>
      <c r="F26" s="52"/>
      <c r="G26" s="52"/>
      <c r="H26" s="51"/>
      <c r="I26" s="52"/>
      <c r="J26" s="52"/>
      <c r="K26" s="52"/>
      <c r="L26" s="52"/>
      <c r="M26" s="52"/>
      <c r="N26" s="51"/>
      <c r="O26" s="52"/>
      <c r="P26" s="52"/>
      <c r="Q26" s="52"/>
      <c r="R26" s="52"/>
      <c r="S26" s="52"/>
      <c r="T26" s="51"/>
      <c r="U26" s="51"/>
      <c r="V26" s="51"/>
      <c r="W26" s="52"/>
      <c r="X26" s="52"/>
      <c r="Y26" s="52"/>
      <c r="Z26" s="51"/>
      <c r="AA26" s="52"/>
      <c r="AB26" s="52"/>
      <c r="AC26" s="52"/>
      <c r="AD26" s="52"/>
      <c r="AE26" s="52"/>
      <c r="AF26" s="51"/>
      <c r="AG26" s="52"/>
      <c r="AH26" s="52"/>
      <c r="AI26" s="52"/>
      <c r="AJ26" s="52"/>
      <c r="AK26" s="52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2"/>
      <c r="DH26" s="52"/>
      <c r="DI26" s="52"/>
      <c r="DJ26" s="52"/>
      <c r="DK26" s="52"/>
      <c r="DL26" s="51"/>
      <c r="DM26" s="52"/>
      <c r="DN26" s="52"/>
      <c r="DO26" s="52"/>
      <c r="DP26" s="52"/>
      <c r="DQ26" s="52"/>
      <c r="DR26" s="51"/>
      <c r="DS26" s="52"/>
      <c r="DT26" s="52"/>
      <c r="DU26" s="52"/>
      <c r="DV26" s="52"/>
      <c r="DW26" s="52"/>
      <c r="DX26" s="51"/>
      <c r="DY26" s="52"/>
      <c r="DZ26" s="52"/>
      <c r="EA26" s="52"/>
      <c r="EB26" s="52"/>
      <c r="EC26" s="52"/>
      <c r="ED26" s="51"/>
      <c r="EE26" s="52"/>
      <c r="EF26" s="52"/>
      <c r="EG26" s="52"/>
      <c r="EH26" s="52"/>
      <c r="EI26" s="52"/>
      <c r="EJ26" s="51"/>
      <c r="EK26" s="52"/>
      <c r="EL26" s="52"/>
      <c r="EM26" s="52"/>
      <c r="EN26" s="52"/>
      <c r="EO26" s="52"/>
      <c r="EP26" s="51"/>
      <c r="EQ26" s="51"/>
      <c r="ER26" s="51"/>
      <c r="ES26" s="51"/>
    </row>
    <row r="27" spans="1:149" ht="12.75" thickBot="1">
      <c r="A27" s="16" t="s">
        <v>0</v>
      </c>
      <c r="C27" s="53">
        <f>SUM(C8:C26)</f>
        <v>298830.908</v>
      </c>
      <c r="D27" s="53">
        <f>SUM(D8:D26)</f>
        <v>77945.67619200001</v>
      </c>
      <c r="E27" s="53">
        <f>SUM(E8:E26)</f>
        <v>376776.584192</v>
      </c>
      <c r="F27" s="53">
        <f>SUM(F8:F26)</f>
        <v>26825.431595200007</v>
      </c>
      <c r="G27" s="53">
        <f>SUM(G8:G26)</f>
        <v>25227.251868</v>
      </c>
      <c r="H27" s="53"/>
      <c r="I27" s="53">
        <f>SUM(I8:I26)</f>
        <v>605491.8215000001</v>
      </c>
      <c r="J27" s="53">
        <f>SUM(J8:J26)</f>
        <v>157933.694916</v>
      </c>
      <c r="K27" s="53">
        <f>SUM(K8:K26)</f>
        <v>763425.5164160001</v>
      </c>
      <c r="L27" s="53">
        <f>SUM(L8:L26)</f>
        <v>54353.74656460001</v>
      </c>
      <c r="M27" s="53">
        <f>SUM(M8:M26)</f>
        <v>51115.511401500014</v>
      </c>
      <c r="N27" s="53">
        <f>SUM(N8:N26)</f>
        <v>0</v>
      </c>
      <c r="O27" s="53">
        <f>SUM(O8:O26)</f>
        <v>18621.0955</v>
      </c>
      <c r="P27" s="53">
        <f>SUM(P8:P26)</f>
        <v>4857.040692</v>
      </c>
      <c r="Q27" s="53">
        <f>SUM(Q8:Q26)</f>
        <v>23478.136191999998</v>
      </c>
      <c r="R27" s="53">
        <f>SUM(R8:R26)</f>
        <v>1671.5771702</v>
      </c>
      <c r="S27" s="53">
        <f>SUM(S8:S26)</f>
        <v>1571.9895554999998</v>
      </c>
      <c r="T27" s="53">
        <f>SUM(T8:T26)</f>
        <v>0</v>
      </c>
      <c r="U27" s="53">
        <f>SUM(U8:U26)</f>
        <v>163744.79900000003</v>
      </c>
      <c r="V27" s="53">
        <f>SUM(V8:V26)</f>
        <v>42710.438376000006</v>
      </c>
      <c r="W27" s="53">
        <f>SUM(W8:W26)</f>
        <v>206455.23737600003</v>
      </c>
      <c r="X27" s="53">
        <f>SUM(X8:X26)</f>
        <v>14699.031415599995</v>
      </c>
      <c r="Y27" s="53">
        <f>SUM(Y8:Y26)</f>
        <v>13823.306679000003</v>
      </c>
      <c r="Z27" s="53">
        <f>SUM(Z8:Z26)</f>
        <v>0</v>
      </c>
      <c r="AA27" s="53">
        <f>SUM(AA8:AA26)</f>
        <v>211240.8765</v>
      </c>
      <c r="AB27" s="53">
        <f>SUM(AB8:AB26)</f>
        <v>55099.09623600001</v>
      </c>
      <c r="AC27" s="53">
        <f>SUM(AC8:AC26)</f>
        <v>266339.972736</v>
      </c>
      <c r="AD27" s="53">
        <f>SUM(AD8:AD26)</f>
        <v>18962.655906600005</v>
      </c>
      <c r="AE27" s="53">
        <f>SUM(AE8:AE26)</f>
        <v>17832.917056500002</v>
      </c>
      <c r="AF27" s="53">
        <f>SUM(AF8:AF26)</f>
        <v>0</v>
      </c>
      <c r="AG27" s="53">
        <f>SUM(AG8:AG26)</f>
        <v>10484.284500000002</v>
      </c>
      <c r="AH27" s="53">
        <f>SUM(AH8:AH26)</f>
        <v>2734.6724280000008</v>
      </c>
      <c r="AI27" s="53">
        <f>SUM(AI8:AI26)</f>
        <v>13218.956928000003</v>
      </c>
      <c r="AJ27" s="53">
        <f>SUM(AJ8:AJ26)</f>
        <v>941.1525018000001</v>
      </c>
      <c r="AK27" s="53">
        <f>SUM(AK8:AK26)</f>
        <v>885.0814245</v>
      </c>
      <c r="AL27" s="53">
        <f>SUM(AL8:AL26)</f>
        <v>0</v>
      </c>
      <c r="AM27" s="53">
        <f>SUM(AM8:AM26)</f>
        <v>45987.91100000001</v>
      </c>
      <c r="AN27" s="53">
        <f>SUM(AN8:AN26)</f>
        <v>11995.274664</v>
      </c>
      <c r="AO27" s="53">
        <f>SUM(AO8:AO26)</f>
        <v>57983.185664000004</v>
      </c>
      <c r="AP27" s="53">
        <f>SUM(AP8:AP26)</f>
        <v>4128.2395084</v>
      </c>
      <c r="AQ27" s="53">
        <f>SUM(AQ8:AQ26)</f>
        <v>3882.291231000001</v>
      </c>
      <c r="AR27" s="53">
        <f>SUM(AR8:AR26)</f>
        <v>0</v>
      </c>
      <c r="AS27" s="53">
        <f>SUM(AS8:AS26)</f>
        <v>73281.8455</v>
      </c>
      <c r="AT27" s="53">
        <f>SUM(AT8:AT26)</f>
        <v>19114.498692000005</v>
      </c>
      <c r="AU27" s="53">
        <f>SUM(AU8:AU26)</f>
        <v>92396.34419199999</v>
      </c>
      <c r="AV27" s="53">
        <f>SUM(AV8:AV26)</f>
        <v>6578.3594702</v>
      </c>
      <c r="AW27" s="53">
        <f>SUM(AW8:AW26)</f>
        <v>6186.440305500001</v>
      </c>
      <c r="AX27" s="53">
        <f>SUM(AX8:AX26)</f>
        <v>0</v>
      </c>
      <c r="AY27" s="53">
        <f>SUM(AY8:AY26)</f>
        <v>226183.83250000002</v>
      </c>
      <c r="AZ27" s="53">
        <f>SUM(AZ8:AZ26)</f>
        <v>58996.74798000001</v>
      </c>
      <c r="BA27" s="53">
        <f>SUM(BA8:BA26)</f>
        <v>285180.58048</v>
      </c>
      <c r="BB27" s="53">
        <f>SUM(BB8:BB26)</f>
        <v>20304.054113000002</v>
      </c>
      <c r="BC27" s="53">
        <f>SUM(BC8:BC26)</f>
        <v>19094.398732499998</v>
      </c>
      <c r="BD27" s="53">
        <f>SUM(BD8:BD26)</f>
        <v>0</v>
      </c>
      <c r="BE27" s="53">
        <f>SUM(BE8:BE26)</f>
        <v>14469.229500000001</v>
      </c>
      <c r="BF27" s="53">
        <f>SUM(BF8:BF26)</f>
        <v>3774.0871079999993</v>
      </c>
      <c r="BG27" s="53">
        <f>SUM(BG8:BG26)</f>
        <v>18243.316608</v>
      </c>
      <c r="BH27" s="53">
        <f>SUM(BH8:BH26)</f>
        <v>1298.8727597999998</v>
      </c>
      <c r="BI27" s="53">
        <f>SUM(BI8:BI26)</f>
        <v>1221.4897695000002</v>
      </c>
      <c r="BJ27" s="53">
        <f>SUM(BJ8:BJ26)</f>
        <v>0</v>
      </c>
      <c r="BK27" s="53">
        <f>SUM(BK8:BK26)</f>
        <v>2935.2235</v>
      </c>
      <c r="BL27" s="53">
        <f>SUM(BL8:BL26)</f>
        <v>765.6101640000002</v>
      </c>
      <c r="BM27" s="53">
        <f>SUM(BM8:BM26)</f>
        <v>3700.8336639999998</v>
      </c>
      <c r="BN27" s="53">
        <f>SUM(BN8:BN26)</f>
        <v>263.4889334</v>
      </c>
      <c r="BO27" s="53">
        <f>SUM(BO8:BO26)</f>
        <v>247.79104350000003</v>
      </c>
      <c r="BP27" s="53">
        <f>SUM(BP8:BP26)</f>
        <v>0</v>
      </c>
      <c r="BQ27" s="53">
        <f>SUM(BQ8:BQ26)</f>
        <v>830419.0445</v>
      </c>
      <c r="BR27" s="53">
        <f>SUM(BR8:BR26)</f>
        <v>216602.67466799996</v>
      </c>
      <c r="BS27" s="53">
        <f>SUM(BS8:BS26)</f>
        <v>1047021.7191679999</v>
      </c>
      <c r="BT27" s="53">
        <f>SUM(BT8:BT26)</f>
        <v>74544.99744579999</v>
      </c>
      <c r="BU27" s="53">
        <f>SUM(BU8:BU26)</f>
        <v>70103.8273845</v>
      </c>
      <c r="BV27" s="53">
        <f>SUM(BV8:BV26)</f>
        <v>0</v>
      </c>
      <c r="BW27" s="53">
        <f>SUM(BW8:BW26)</f>
        <v>28230.807999999997</v>
      </c>
      <c r="BX27" s="53">
        <f>SUM(BX8:BX26)</f>
        <v>7363.593792</v>
      </c>
      <c r="BY27" s="53">
        <f>SUM(BY8:BY26)</f>
        <v>35594.401792</v>
      </c>
      <c r="BZ27" s="53">
        <f>SUM(BZ8:BZ26)</f>
        <v>2534.221155199999</v>
      </c>
      <c r="CA27" s="53">
        <f>SUM(CA8:CA26)</f>
        <v>2383.239768</v>
      </c>
      <c r="CB27" s="53">
        <f>SUM(CB8:CB26)</f>
        <v>0</v>
      </c>
      <c r="CC27" s="53">
        <f>SUM(CC8:CC26)</f>
        <v>118579.73800000001</v>
      </c>
      <c r="CD27" s="53">
        <f>SUM(CD8:CD26)</f>
        <v>30929.792112000003</v>
      </c>
      <c r="CE27" s="53">
        <f>SUM(CE8:CE26)</f>
        <v>149509.530112</v>
      </c>
      <c r="CF27" s="53">
        <f>SUM(CF8:CF26)</f>
        <v>10644.657447200001</v>
      </c>
      <c r="CG27" s="53">
        <f>SUM(CG8:CG26)</f>
        <v>10010.480297999999</v>
      </c>
      <c r="CH27" s="53">
        <f>SUM(CH8:CH26)</f>
        <v>0</v>
      </c>
      <c r="CI27" s="53">
        <f>SUM(CI8:CI26)</f>
        <v>74110.573</v>
      </c>
      <c r="CJ27" s="53">
        <f>SUM(CJ8:CJ26)</f>
        <v>19330.660151999997</v>
      </c>
      <c r="CK27" s="53">
        <f>SUM(CK8:CK26)</f>
        <v>93441.23315199999</v>
      </c>
      <c r="CL27" s="53">
        <f>SUM(CL8:CL26)</f>
        <v>6652.7526211999975</v>
      </c>
      <c r="CM27" s="53">
        <f>SUM(CM8:CM26)</f>
        <v>6256.401333</v>
      </c>
      <c r="CN27" s="53">
        <f>SUM(CN8:CN26)</f>
        <v>0</v>
      </c>
      <c r="CO27" s="53">
        <f>SUM(CO8:CO26)</f>
        <v>15563.62</v>
      </c>
      <c r="CP27" s="53">
        <f>SUM(CP8:CP26)</f>
        <v>4059.54288</v>
      </c>
      <c r="CQ27" s="53">
        <f>SUM(CQ8:CQ26)</f>
        <v>19623.16288</v>
      </c>
      <c r="CR27" s="53">
        <f>SUM(CR8:CR26)</f>
        <v>1397.113928</v>
      </c>
      <c r="CS27" s="53">
        <f>SUM(CS8:CS26)</f>
        <v>1313.87802</v>
      </c>
      <c r="CT27" s="53">
        <f>SUM(CT8:CT26)</f>
        <v>0</v>
      </c>
      <c r="CU27" s="53">
        <f>SUM(CU8:CU26)</f>
        <v>100320.69649999999</v>
      </c>
      <c r="CV27" s="53">
        <f>SUM(CV8:CV26)</f>
        <v>26167.187916</v>
      </c>
      <c r="CW27" s="53">
        <f>SUM(CW8:CW26)</f>
        <v>126487.884416</v>
      </c>
      <c r="CX27" s="53">
        <f>SUM(CX8:CX26)</f>
        <v>9005.5811146</v>
      </c>
      <c r="CY27" s="53">
        <f>SUM(CY8:CY26)</f>
        <v>8469.0552765</v>
      </c>
      <c r="CZ27" s="53">
        <f>SUM(CZ8:CZ26)</f>
        <v>0</v>
      </c>
      <c r="DA27" s="53">
        <f>SUM(DA8:DA26)</f>
        <v>113133.6465</v>
      </c>
      <c r="DB27" s="53">
        <f>SUM(DB8:DB26)</f>
        <v>29509.258716000004</v>
      </c>
      <c r="DC27" s="53">
        <f>SUM(DC8:DC26)</f>
        <v>142642.905216</v>
      </c>
      <c r="DD27" s="53">
        <f>SUM(DD8:DD26)</f>
        <v>10155.773094600003</v>
      </c>
      <c r="DE27" s="53">
        <f>SUM(DE8:DE26)</f>
        <v>9550.722226500002</v>
      </c>
      <c r="DF27" s="53">
        <f>SUM(DF8:DF26)</f>
        <v>0</v>
      </c>
      <c r="DG27" s="53">
        <f>SUM(DG8:DG26)</f>
        <v>18731.592500000002</v>
      </c>
      <c r="DH27" s="53">
        <f>SUM(DH8:DH26)</f>
        <v>4885.86222</v>
      </c>
      <c r="DI27" s="53">
        <f>SUM(DI8:DI26)</f>
        <v>23617.45472</v>
      </c>
      <c r="DJ27" s="53">
        <f>SUM(DJ8:DJ26)</f>
        <v>1681.4962570000007</v>
      </c>
      <c r="DK27" s="53">
        <f>SUM(DK8:DK26)</f>
        <v>1581.3176925</v>
      </c>
      <c r="DL27" s="53">
        <f>SUM(DL8:DL26)</f>
        <v>0</v>
      </c>
      <c r="DM27" s="53">
        <f>SUM(DM8:DM26)</f>
        <v>74230.474</v>
      </c>
      <c r="DN27" s="53">
        <f>SUM(DN8:DN26)</f>
        <v>19361.934576</v>
      </c>
      <c r="DO27" s="53">
        <f>SUM(DO8:DO26)</f>
        <v>93592.408576</v>
      </c>
      <c r="DP27" s="53">
        <f>SUM(DP8:DP26)</f>
        <v>6663.515885599999</v>
      </c>
      <c r="DQ27" s="53">
        <f>SUM(DQ8:DQ26)</f>
        <v>6266.523353999998</v>
      </c>
      <c r="DR27" s="53">
        <f>SUM(DR8:DR26)</f>
        <v>0</v>
      </c>
      <c r="DS27" s="53">
        <f>SUM(DS8:DS26)</f>
        <v>1006.228</v>
      </c>
      <c r="DT27" s="53">
        <f>SUM(DT8:DT26)</f>
        <v>262.459872</v>
      </c>
      <c r="DU27" s="53">
        <f>SUM(DU8:DU26)</f>
        <v>1268.687872</v>
      </c>
      <c r="DV27" s="53">
        <f>SUM(DV8:DV26)</f>
        <v>90.32700320000001</v>
      </c>
      <c r="DW27" s="53">
        <f>SUM(DW8:DW26)</f>
        <v>84.94558800000001</v>
      </c>
      <c r="DX27" s="53">
        <f>SUM(DX8:DX26)</f>
        <v>0</v>
      </c>
      <c r="DY27" s="53">
        <f>SUM(DY8:DY26)</f>
        <v>70568.79149999999</v>
      </c>
      <c r="DZ27" s="53">
        <f>SUM(DZ8:DZ26)</f>
        <v>18406.838196</v>
      </c>
      <c r="EA27" s="53">
        <f>SUM(EA8:EA26)</f>
        <v>88975.62969600002</v>
      </c>
      <c r="EB27" s="53">
        <f>SUM(EB8:EB26)</f>
        <v>6334.814232600001</v>
      </c>
      <c r="EC27" s="53">
        <f>SUM(EC8:EC26)</f>
        <v>5957.4047715</v>
      </c>
      <c r="ED27" s="53">
        <f>SUM(ED8:ED26)</f>
        <v>0</v>
      </c>
      <c r="EE27" s="53">
        <f>SUM(EE8:EE26)</f>
        <v>30205.648</v>
      </c>
      <c r="EF27" s="53">
        <f>SUM(EF8:EF26)</f>
        <v>7878.701951999999</v>
      </c>
      <c r="EG27" s="53">
        <f>SUM(EG8:EG26)</f>
        <v>38084.349952000004</v>
      </c>
      <c r="EH27" s="53">
        <f>SUM(EH8:EH26)</f>
        <v>2711.4984511999996</v>
      </c>
      <c r="EI27" s="53">
        <f>SUM(EI8:EI26)</f>
        <v>2549.9554079999994</v>
      </c>
      <c r="EJ27" s="53">
        <f>SUM(EJ8:EJ26)</f>
        <v>0</v>
      </c>
      <c r="EK27" s="53">
        <f>SUM(EK8:EK26)</f>
        <v>57880.4445</v>
      </c>
      <c r="EL27" s="53">
        <f>SUM(EL8:EL26)</f>
        <v>15097.268268</v>
      </c>
      <c r="EM27" s="53">
        <f>SUM(EM8:EM26)</f>
        <v>72977.712768</v>
      </c>
      <c r="EN27" s="53">
        <f>SUM(EN8:EN26)</f>
        <v>5195.8076058000015</v>
      </c>
      <c r="EO27" s="53">
        <f>SUM(EO8:EO26)</f>
        <v>4886.256784500001</v>
      </c>
      <c r="EP27" s="51"/>
      <c r="EQ27" s="51"/>
      <c r="ER27" s="51"/>
      <c r="ES27" s="51"/>
    </row>
    <row r="28" ht="12.75" thickTop="1"/>
  </sheetData>
  <sheetProtection/>
  <printOptions/>
  <pageMargins left="0.75" right="0.75" top="1" bottom="1" header="0.5" footer="0.5"/>
  <pageSetup orientation="landscape" scale="69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2012-04-12T19:39:13Z</cp:lastPrinted>
  <dcterms:created xsi:type="dcterms:W3CDTF">1998-02-23T20:58:01Z</dcterms:created>
  <dcterms:modified xsi:type="dcterms:W3CDTF">2013-01-22T19:09:39Z</dcterms:modified>
  <cp:category/>
  <cp:version/>
  <cp:contentType/>
  <cp:contentStatus/>
</cp:coreProperties>
</file>