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97" activeTab="0"/>
  </bookViews>
  <sheets>
    <sheet name="2003 B Bonds" sheetId="1" r:id="rId1"/>
    <sheet name="2012B" sheetId="2" r:id="rId2"/>
    <sheet name="Percentage" sheetId="3" r:id="rId3"/>
  </sheets>
  <definedNames>
    <definedName name="_xlnm.Print_Area" localSheetId="0">'2003 B Bonds'!$A$1:$AB$33</definedName>
    <definedName name="_xlnm.Print_Titles" localSheetId="0">'2003 B Bonds'!$A:$A</definedName>
  </definedNames>
  <calcPr fullCalcOnLoad="1"/>
</workbook>
</file>

<file path=xl/sharedStrings.xml><?xml version="1.0" encoding="utf-8"?>
<sst xmlns="http://schemas.openxmlformats.org/spreadsheetml/2006/main" count="99" uniqueCount="33">
  <si>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</si>
  <si>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</si>
  <si>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</si>
  <si>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</si>
  <si>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</si>
  <si>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</si>
  <si>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</si>
  <si>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</si>
  <si>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</si>
  <si>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</si>
  <si>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</si>
  <si>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</si>
  <si>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</si>
  <si>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</si>
  <si>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</si>
  <si>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18th Aux</t>
  </si>
  <si>
    <t xml:space="preserve">  Debt Svc from Earnings and Accrued Interest</t>
  </si>
  <si>
    <t xml:space="preserve">   1993 Series B Bonds Refinanced on 2003B</t>
  </si>
  <si>
    <t xml:space="preserve">          Total New Money - 2003 Series B </t>
  </si>
  <si>
    <t>2003 Series B Bonds</t>
  </si>
  <si>
    <t xml:space="preserve">Stamp Student Union </t>
  </si>
  <si>
    <t>18th 1st Amend</t>
  </si>
  <si>
    <t>Stamp Student Union</t>
  </si>
  <si>
    <t>Cost of Issue</t>
  </si>
  <si>
    <t xml:space="preserve">           Total Auxiliary Projects - 2003B</t>
  </si>
  <si>
    <t xml:space="preserve">      UMCP Stamp Student Union (Auxiliary) </t>
  </si>
  <si>
    <t xml:space="preserve">Amort of </t>
  </si>
  <si>
    <t>Premium</t>
  </si>
  <si>
    <t>Amort of</t>
  </si>
  <si>
    <t>Loss on Refunding</t>
  </si>
  <si>
    <t>2003 Series B Bond Funded Projects After 2012B</t>
  </si>
  <si>
    <t xml:space="preserve">      Total Debt Services - Revised 2003 Series B after 2012B</t>
  </si>
  <si>
    <t>2003B refinanced on 2012B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</si>
</sst>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8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4" sqref="C14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7" customWidth="1"/>
    <col min="7" max="7" width="15.7109375" style="37" customWidth="1"/>
    <col min="8" max="8" width="3.7109375" style="34" customWidth="1"/>
    <col min="9" max="12" width="13.7109375" style="34" customWidth="1"/>
    <col min="13" max="13" width="19.7109375" style="34" customWidth="1"/>
    <col min="14" max="14" width="3.7109375" style="34" customWidth="1"/>
    <col min="15" max="18" width="13.7109375" style="34" customWidth="1"/>
    <col min="19" max="19" width="3.7109375" style="34" customWidth="1"/>
    <col min="20" max="23" width="13.7109375" style="0" customWidth="1"/>
    <col min="24" max="24" width="3.7109375" style="0" customWidth="1"/>
    <col min="25" max="27" width="13.7109375" style="0" customWidth="1"/>
    <col min="28" max="28" width="13.8515625" style="0" customWidth="1"/>
    <col min="29" max="29" width="3.7109375" style="20" customWidth="1"/>
    <col min="30" max="32" width="13.7109375" style="20" customWidth="1"/>
    <col min="33" max="33" width="3.7109375" style="0" customWidth="1"/>
  </cols>
  <sheetData>
    <row r="1" spans="1:25" ht="12">
      <c r="A1" s="45"/>
      <c r="B1" s="31"/>
      <c r="C1" s="44"/>
      <c r="D1" s="46"/>
      <c r="I1" s="46" t="s">
        <v>14</v>
      </c>
      <c r="O1" s="46"/>
      <c r="Y1" s="46" t="s">
        <v>14</v>
      </c>
    </row>
    <row r="2" spans="1:25" ht="12">
      <c r="A2" s="45"/>
      <c r="B2" s="31"/>
      <c r="C2" s="44"/>
      <c r="D2" s="46"/>
      <c r="I2" s="46" t="s">
        <v>13</v>
      </c>
      <c r="O2" s="46"/>
      <c r="Y2" s="46" t="s">
        <v>13</v>
      </c>
    </row>
    <row r="3" spans="1:25" ht="12">
      <c r="A3" s="45"/>
      <c r="B3" s="31"/>
      <c r="C3" s="44"/>
      <c r="D3" s="44"/>
      <c r="I3" s="46" t="s">
        <v>30</v>
      </c>
      <c r="O3" s="46"/>
      <c r="U3" s="12"/>
      <c r="Y3" s="46" t="str">
        <f>I3</f>
        <v>2003 Series B Bond Funded Projects After 2012B</v>
      </c>
    </row>
    <row r="4" spans="1:30" ht="12">
      <c r="A4" s="45"/>
      <c r="B4" s="31"/>
      <c r="C4" s="44"/>
      <c r="D4" s="46"/>
      <c r="AD4" s="21"/>
    </row>
    <row r="5" spans="1:32" ht="12">
      <c r="A5" s="22" t="s">
        <v>9</v>
      </c>
      <c r="C5" s="50" t="s">
        <v>31</v>
      </c>
      <c r="D5" s="51"/>
      <c r="E5" s="52"/>
      <c r="F5" s="42"/>
      <c r="G5" s="42"/>
      <c r="I5" s="38" t="s">
        <v>17</v>
      </c>
      <c r="J5" s="39"/>
      <c r="K5" s="40"/>
      <c r="L5" s="42"/>
      <c r="M5" s="42"/>
      <c r="O5" s="38" t="s">
        <v>18</v>
      </c>
      <c r="P5" s="39"/>
      <c r="Q5" s="40"/>
      <c r="R5" s="42"/>
      <c r="T5" s="38" t="s">
        <v>24</v>
      </c>
      <c r="U5" s="39"/>
      <c r="V5" s="40"/>
      <c r="W5" s="42"/>
      <c r="Y5" s="23" t="s">
        <v>25</v>
      </c>
      <c r="Z5" s="24"/>
      <c r="AA5" s="25"/>
      <c r="AB5" s="42"/>
      <c r="AD5" s="61" t="s">
        <v>16</v>
      </c>
      <c r="AE5" s="24"/>
      <c r="AF5" s="25"/>
    </row>
    <row r="6" spans="1:32" s="12" customFormat="1" ht="12">
      <c r="A6" s="47" t="s">
        <v>10</v>
      </c>
      <c r="C6" s="41"/>
      <c r="D6" s="39"/>
      <c r="E6" s="40"/>
      <c r="F6" s="42" t="s">
        <v>26</v>
      </c>
      <c r="G6" s="42" t="s">
        <v>28</v>
      </c>
      <c r="H6" s="34"/>
      <c r="I6" s="41"/>
      <c r="J6" s="39"/>
      <c r="K6" s="40"/>
      <c r="L6" s="42" t="s">
        <v>26</v>
      </c>
      <c r="M6" s="42" t="s">
        <v>28</v>
      </c>
      <c r="N6" s="34"/>
      <c r="O6" s="41"/>
      <c r="P6" s="53"/>
      <c r="Q6" s="40"/>
      <c r="R6" s="42" t="s">
        <v>28</v>
      </c>
      <c r="S6" s="34"/>
      <c r="T6" s="41"/>
      <c r="U6" s="58"/>
      <c r="V6" s="40"/>
      <c r="W6" s="42" t="s">
        <v>28</v>
      </c>
      <c r="Y6" s="48"/>
      <c r="Z6" s="33"/>
      <c r="AA6" s="49"/>
      <c r="AB6" s="42" t="s">
        <v>28</v>
      </c>
      <c r="AD6" s="48"/>
      <c r="AE6" s="33"/>
      <c r="AF6" s="49"/>
    </row>
    <row r="7" spans="1:32" ht="12">
      <c r="A7" s="26"/>
      <c r="C7" s="42" t="s">
        <v>11</v>
      </c>
      <c r="D7" s="42" t="s">
        <v>12</v>
      </c>
      <c r="E7" s="42" t="s">
        <v>4</v>
      </c>
      <c r="F7" s="42" t="s">
        <v>27</v>
      </c>
      <c r="G7" s="42" t="s">
        <v>29</v>
      </c>
      <c r="I7" s="42" t="s">
        <v>11</v>
      </c>
      <c r="J7" s="42" t="s">
        <v>12</v>
      </c>
      <c r="K7" s="42" t="s">
        <v>4</v>
      </c>
      <c r="L7" s="42" t="s">
        <v>27</v>
      </c>
      <c r="M7" s="42" t="s">
        <v>29</v>
      </c>
      <c r="O7" s="42" t="s">
        <v>11</v>
      </c>
      <c r="P7" s="42" t="s">
        <v>12</v>
      </c>
      <c r="Q7" s="42" t="s">
        <v>4</v>
      </c>
      <c r="R7" s="42" t="s">
        <v>27</v>
      </c>
      <c r="T7" s="42" t="s">
        <v>11</v>
      </c>
      <c r="U7" s="42" t="s">
        <v>12</v>
      </c>
      <c r="V7" s="42" t="s">
        <v>4</v>
      </c>
      <c r="W7" s="42" t="s">
        <v>27</v>
      </c>
      <c r="Y7" s="27" t="s">
        <v>11</v>
      </c>
      <c r="Z7" s="27" t="s">
        <v>12</v>
      </c>
      <c r="AA7" s="27" t="s">
        <v>4</v>
      </c>
      <c r="AB7" s="42" t="s">
        <v>27</v>
      </c>
      <c r="AD7" s="27" t="s">
        <v>11</v>
      </c>
      <c r="AE7" s="27" t="s">
        <v>12</v>
      </c>
      <c r="AF7" s="27" t="s">
        <v>4</v>
      </c>
    </row>
    <row r="8" spans="1:46" ht="12">
      <c r="A8" s="19">
        <v>41183</v>
      </c>
      <c r="D8" s="37">
        <v>37406</v>
      </c>
      <c r="E8" s="37">
        <f aca="true" t="shared" si="0" ref="E8:E31">C8+D8</f>
        <v>37406</v>
      </c>
      <c r="F8" s="37">
        <f aca="true" t="shared" si="1" ref="F8:F31">L8+R8</f>
        <v>85410</v>
      </c>
      <c r="G8" s="37">
        <f aca="true" t="shared" si="2" ref="G8:G31">M8</f>
        <v>95839</v>
      </c>
      <c r="I8" s="37"/>
      <c r="J8" s="37">
        <v>32594</v>
      </c>
      <c r="K8" s="37">
        <f>I8+J8</f>
        <v>32594</v>
      </c>
      <c r="L8" s="37">
        <v>77338</v>
      </c>
      <c r="M8" s="34">
        <v>95839</v>
      </c>
      <c r="O8" s="37"/>
      <c r="P8" s="37">
        <v>4812</v>
      </c>
      <c r="Q8" s="37">
        <f aca="true" t="shared" si="3" ref="Q8:Q31">O8+P8</f>
        <v>4812</v>
      </c>
      <c r="R8" s="37">
        <v>8072</v>
      </c>
      <c r="T8" s="34">
        <f aca="true" t="shared" si="4" ref="T8:T31">Y8</f>
        <v>0</v>
      </c>
      <c r="U8" s="43">
        <f aca="true" t="shared" si="5" ref="U8:U31">Z8</f>
        <v>4812</v>
      </c>
      <c r="V8" s="34">
        <f aca="true" t="shared" si="6" ref="V8:V31">T8+U8</f>
        <v>4812</v>
      </c>
      <c r="W8" s="34">
        <f aca="true" t="shared" si="7" ref="W8:W31">AB8</f>
        <v>8072</v>
      </c>
      <c r="Y8" s="37"/>
      <c r="Z8" s="37">
        <v>4812</v>
      </c>
      <c r="AA8" s="34">
        <f aca="true" t="shared" si="8" ref="AA8:AA31">Y8+Z8</f>
        <v>4812</v>
      </c>
      <c r="AB8" s="37">
        <v>8072</v>
      </c>
      <c r="AC8" s="34"/>
      <c r="AD8" s="4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2">
      <c r="A9" s="19">
        <v>41365</v>
      </c>
      <c r="C9" s="37">
        <v>1710000</v>
      </c>
      <c r="D9" s="37">
        <v>37406</v>
      </c>
      <c r="E9" s="37">
        <f t="shared" si="0"/>
        <v>1747406</v>
      </c>
      <c r="F9" s="37">
        <f t="shared" si="1"/>
        <v>85414</v>
      </c>
      <c r="G9" s="37">
        <f t="shared" si="2"/>
        <v>95839</v>
      </c>
      <c r="I9" s="37">
        <v>1490000</v>
      </c>
      <c r="J9" s="37">
        <v>32594</v>
      </c>
      <c r="K9" s="37">
        <f>I9+J9</f>
        <v>1522594</v>
      </c>
      <c r="L9" s="37">
        <v>77342</v>
      </c>
      <c r="M9" s="34">
        <v>95839</v>
      </c>
      <c r="O9" s="37">
        <v>220000</v>
      </c>
      <c r="P9" s="37">
        <v>4812</v>
      </c>
      <c r="Q9" s="37">
        <f t="shared" si="3"/>
        <v>224812</v>
      </c>
      <c r="R9" s="37">
        <v>8072</v>
      </c>
      <c r="T9" s="34">
        <f t="shared" si="4"/>
        <v>220000</v>
      </c>
      <c r="U9" s="43">
        <f t="shared" si="5"/>
        <v>4812</v>
      </c>
      <c r="V9" s="34">
        <f t="shared" si="6"/>
        <v>224812</v>
      </c>
      <c r="W9" s="34">
        <f t="shared" si="7"/>
        <v>8072</v>
      </c>
      <c r="Y9" s="37">
        <v>220000</v>
      </c>
      <c r="Z9" s="37">
        <v>4812</v>
      </c>
      <c r="AA9" s="34">
        <f t="shared" si="8"/>
        <v>224812</v>
      </c>
      <c r="AB9" s="37">
        <v>8072</v>
      </c>
      <c r="AC9" s="34"/>
      <c r="AD9" s="43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ht="12">
      <c r="A10" s="19">
        <v>41548</v>
      </c>
      <c r="B10" s="28"/>
      <c r="E10" s="37">
        <f t="shared" si="0"/>
        <v>0</v>
      </c>
      <c r="F10" s="37">
        <f t="shared" si="1"/>
        <v>0</v>
      </c>
      <c r="G10" s="37">
        <f t="shared" si="2"/>
        <v>0</v>
      </c>
      <c r="I10" s="37"/>
      <c r="J10" s="37"/>
      <c r="K10" s="37"/>
      <c r="L10" s="37"/>
      <c r="O10" s="37"/>
      <c r="P10" s="37"/>
      <c r="Q10" s="37">
        <f t="shared" si="3"/>
        <v>0</v>
      </c>
      <c r="R10" s="37"/>
      <c r="T10" s="34">
        <f t="shared" si="4"/>
        <v>0</v>
      </c>
      <c r="U10" s="43">
        <f t="shared" si="5"/>
        <v>0</v>
      </c>
      <c r="V10" s="34">
        <f t="shared" si="6"/>
        <v>0</v>
      </c>
      <c r="W10" s="34">
        <f t="shared" si="7"/>
        <v>0</v>
      </c>
      <c r="X10" s="28"/>
      <c r="Y10" s="34"/>
      <c r="Z10" s="37"/>
      <c r="AA10" s="34">
        <f t="shared" si="8"/>
        <v>0</v>
      </c>
      <c r="AB10" s="64"/>
      <c r="AC10" s="34"/>
      <c r="AD10" s="4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ht="12">
      <c r="A11" s="19">
        <v>41730</v>
      </c>
      <c r="E11" s="37">
        <f t="shared" si="0"/>
        <v>0</v>
      </c>
      <c r="F11" s="37">
        <f t="shared" si="1"/>
        <v>0</v>
      </c>
      <c r="G11" s="37">
        <f t="shared" si="2"/>
        <v>0</v>
      </c>
      <c r="I11" s="37"/>
      <c r="J11" s="37"/>
      <c r="K11" s="37"/>
      <c r="L11" s="37"/>
      <c r="O11" s="37"/>
      <c r="P11" s="37"/>
      <c r="Q11" s="37">
        <f t="shared" si="3"/>
        <v>0</v>
      </c>
      <c r="R11" s="37"/>
      <c r="T11" s="34">
        <f t="shared" si="4"/>
        <v>0</v>
      </c>
      <c r="U11" s="43">
        <f t="shared" si="5"/>
        <v>0</v>
      </c>
      <c r="V11" s="34">
        <f t="shared" si="6"/>
        <v>0</v>
      </c>
      <c r="W11" s="34">
        <f t="shared" si="7"/>
        <v>0</v>
      </c>
      <c r="Y11" s="34"/>
      <c r="Z11" s="37"/>
      <c r="AA11" s="34">
        <f t="shared" si="8"/>
        <v>0</v>
      </c>
      <c r="AB11" s="64"/>
      <c r="AC11" s="34"/>
      <c r="AD11" s="4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12">
      <c r="A12" s="19">
        <v>41913</v>
      </c>
      <c r="E12" s="37">
        <f t="shared" si="0"/>
        <v>0</v>
      </c>
      <c r="F12" s="37">
        <f t="shared" si="1"/>
        <v>0</v>
      </c>
      <c r="G12" s="37">
        <f t="shared" si="2"/>
        <v>0</v>
      </c>
      <c r="I12" s="37"/>
      <c r="J12" s="37"/>
      <c r="K12" s="37"/>
      <c r="L12" s="37"/>
      <c r="O12" s="37"/>
      <c r="P12" s="37"/>
      <c r="Q12" s="37">
        <f t="shared" si="3"/>
        <v>0</v>
      </c>
      <c r="R12" s="37"/>
      <c r="T12" s="34">
        <f t="shared" si="4"/>
        <v>0</v>
      </c>
      <c r="U12" s="43">
        <f t="shared" si="5"/>
        <v>0</v>
      </c>
      <c r="V12" s="34">
        <f t="shared" si="6"/>
        <v>0</v>
      </c>
      <c r="W12" s="34">
        <f t="shared" si="7"/>
        <v>0</v>
      </c>
      <c r="Y12" s="34"/>
      <c r="Z12" s="37"/>
      <c r="AA12" s="34">
        <f t="shared" si="8"/>
        <v>0</v>
      </c>
      <c r="AB12" s="64"/>
      <c r="AC12" s="34"/>
      <c r="AD12" s="4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ht="12">
      <c r="A13" s="19">
        <v>42095</v>
      </c>
      <c r="E13" s="37">
        <f t="shared" si="0"/>
        <v>0</v>
      </c>
      <c r="F13" s="37">
        <f t="shared" si="1"/>
        <v>0</v>
      </c>
      <c r="G13" s="37">
        <f t="shared" si="2"/>
        <v>0</v>
      </c>
      <c r="I13" s="37"/>
      <c r="J13" s="37"/>
      <c r="K13" s="37"/>
      <c r="L13" s="37"/>
      <c r="O13" s="37"/>
      <c r="P13" s="37"/>
      <c r="Q13" s="37">
        <f t="shared" si="3"/>
        <v>0</v>
      </c>
      <c r="R13" s="37"/>
      <c r="T13" s="34">
        <f t="shared" si="4"/>
        <v>0</v>
      </c>
      <c r="U13" s="43">
        <f t="shared" si="5"/>
        <v>0</v>
      </c>
      <c r="V13" s="34">
        <f t="shared" si="6"/>
        <v>0</v>
      </c>
      <c r="W13" s="34">
        <f t="shared" si="7"/>
        <v>0</v>
      </c>
      <c r="Y13" s="34"/>
      <c r="Z13" s="37"/>
      <c r="AA13" s="34">
        <f t="shared" si="8"/>
        <v>0</v>
      </c>
      <c r="AB13" s="64"/>
      <c r="AC13" s="34"/>
      <c r="AD13" s="4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ht="12">
      <c r="A14" s="19">
        <v>42278</v>
      </c>
      <c r="E14" s="37">
        <f t="shared" si="0"/>
        <v>0</v>
      </c>
      <c r="F14" s="37">
        <f t="shared" si="1"/>
        <v>0</v>
      </c>
      <c r="G14" s="37">
        <f t="shared" si="2"/>
        <v>0</v>
      </c>
      <c r="I14" s="37"/>
      <c r="J14" s="37"/>
      <c r="K14" s="37"/>
      <c r="L14" s="37"/>
      <c r="O14" s="37"/>
      <c r="P14" s="37"/>
      <c r="Q14" s="37">
        <f t="shared" si="3"/>
        <v>0</v>
      </c>
      <c r="R14" s="37"/>
      <c r="T14" s="34">
        <f t="shared" si="4"/>
        <v>0</v>
      </c>
      <c r="U14" s="43">
        <f t="shared" si="5"/>
        <v>0</v>
      </c>
      <c r="V14" s="34">
        <f t="shared" si="6"/>
        <v>0</v>
      </c>
      <c r="W14" s="34">
        <f t="shared" si="7"/>
        <v>0</v>
      </c>
      <c r="Y14" s="34"/>
      <c r="Z14" s="37"/>
      <c r="AA14" s="34">
        <f t="shared" si="8"/>
        <v>0</v>
      </c>
      <c r="AB14" s="64"/>
      <c r="AC14" s="34"/>
      <c r="AD14" s="43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ht="12">
      <c r="A15" s="19">
        <v>42461</v>
      </c>
      <c r="E15" s="37">
        <f t="shared" si="0"/>
        <v>0</v>
      </c>
      <c r="F15" s="37">
        <f t="shared" si="1"/>
        <v>0</v>
      </c>
      <c r="G15" s="37">
        <f t="shared" si="2"/>
        <v>0</v>
      </c>
      <c r="I15" s="37"/>
      <c r="J15" s="37"/>
      <c r="K15" s="37"/>
      <c r="L15" s="37"/>
      <c r="O15" s="37"/>
      <c r="P15" s="37"/>
      <c r="Q15" s="37">
        <f t="shared" si="3"/>
        <v>0</v>
      </c>
      <c r="R15" s="37"/>
      <c r="T15" s="34">
        <f t="shared" si="4"/>
        <v>0</v>
      </c>
      <c r="U15" s="43">
        <f t="shared" si="5"/>
        <v>0</v>
      </c>
      <c r="V15" s="34">
        <f t="shared" si="6"/>
        <v>0</v>
      </c>
      <c r="W15" s="34">
        <f t="shared" si="7"/>
        <v>0</v>
      </c>
      <c r="Y15" s="34"/>
      <c r="Z15" s="37"/>
      <c r="AA15" s="34">
        <f t="shared" si="8"/>
        <v>0</v>
      </c>
      <c r="AB15" s="64"/>
      <c r="AC15" s="34"/>
      <c r="AD15" s="43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ht="12">
      <c r="A16" s="19">
        <v>42644</v>
      </c>
      <c r="E16" s="37">
        <f t="shared" si="0"/>
        <v>0</v>
      </c>
      <c r="F16" s="37">
        <f t="shared" si="1"/>
        <v>0</v>
      </c>
      <c r="G16" s="37">
        <f t="shared" si="2"/>
        <v>0</v>
      </c>
      <c r="I16" s="37"/>
      <c r="J16" s="37"/>
      <c r="K16" s="37"/>
      <c r="L16" s="37"/>
      <c r="O16" s="37"/>
      <c r="P16" s="37"/>
      <c r="Q16" s="37">
        <f t="shared" si="3"/>
        <v>0</v>
      </c>
      <c r="R16" s="37"/>
      <c r="T16" s="34">
        <f t="shared" si="4"/>
        <v>0</v>
      </c>
      <c r="U16" s="43">
        <f t="shared" si="5"/>
        <v>0</v>
      </c>
      <c r="V16" s="34">
        <f t="shared" si="6"/>
        <v>0</v>
      </c>
      <c r="W16" s="34">
        <f t="shared" si="7"/>
        <v>0</v>
      </c>
      <c r="Y16" s="34"/>
      <c r="Z16" s="37"/>
      <c r="AA16" s="34">
        <f t="shared" si="8"/>
        <v>0</v>
      </c>
      <c r="AB16" s="64"/>
      <c r="AC16" s="34"/>
      <c r="AD16" s="4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ht="12">
      <c r="A17" s="19">
        <v>42826</v>
      </c>
      <c r="E17" s="37">
        <f t="shared" si="0"/>
        <v>0</v>
      </c>
      <c r="F17" s="37">
        <f t="shared" si="1"/>
        <v>0</v>
      </c>
      <c r="G17" s="37">
        <f t="shared" si="2"/>
        <v>0</v>
      </c>
      <c r="I17" s="37"/>
      <c r="J17" s="37"/>
      <c r="K17" s="37"/>
      <c r="L17" s="37"/>
      <c r="O17" s="37"/>
      <c r="P17" s="37"/>
      <c r="Q17" s="37">
        <f t="shared" si="3"/>
        <v>0</v>
      </c>
      <c r="R17" s="37"/>
      <c r="T17" s="34">
        <f t="shared" si="4"/>
        <v>0</v>
      </c>
      <c r="U17" s="43">
        <f t="shared" si="5"/>
        <v>0</v>
      </c>
      <c r="V17" s="34">
        <f t="shared" si="6"/>
        <v>0</v>
      </c>
      <c r="W17" s="34">
        <f t="shared" si="7"/>
        <v>0</v>
      </c>
      <c r="Y17" s="34"/>
      <c r="Z17" s="37"/>
      <c r="AA17" s="34">
        <f t="shared" si="8"/>
        <v>0</v>
      </c>
      <c r="AB17" s="64"/>
      <c r="AC17" s="34"/>
      <c r="AD17" s="4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ht="12">
      <c r="A18" s="19">
        <v>43009</v>
      </c>
      <c r="E18" s="37">
        <f t="shared" si="0"/>
        <v>0</v>
      </c>
      <c r="F18" s="37">
        <f t="shared" si="1"/>
        <v>0</v>
      </c>
      <c r="G18" s="37">
        <f t="shared" si="2"/>
        <v>0</v>
      </c>
      <c r="I18" s="37"/>
      <c r="J18" s="37"/>
      <c r="K18" s="37"/>
      <c r="L18" s="37"/>
      <c r="O18" s="37"/>
      <c r="P18" s="37"/>
      <c r="Q18" s="37">
        <f t="shared" si="3"/>
        <v>0</v>
      </c>
      <c r="R18" s="37"/>
      <c r="T18" s="34">
        <f t="shared" si="4"/>
        <v>0</v>
      </c>
      <c r="U18" s="43">
        <f t="shared" si="5"/>
        <v>0</v>
      </c>
      <c r="V18" s="34">
        <f t="shared" si="6"/>
        <v>0</v>
      </c>
      <c r="W18" s="34">
        <f t="shared" si="7"/>
        <v>0</v>
      </c>
      <c r="Y18" s="34"/>
      <c r="Z18" s="37"/>
      <c r="AA18" s="34">
        <f t="shared" si="8"/>
        <v>0</v>
      </c>
      <c r="AB18" s="64"/>
      <c r="AC18" s="34"/>
      <c r="AD18" s="43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s="57" customFormat="1" ht="12">
      <c r="A19" s="56">
        <v>43191</v>
      </c>
      <c r="C19" s="43"/>
      <c r="D19" s="43"/>
      <c r="E19" s="37">
        <f t="shared" si="0"/>
        <v>0</v>
      </c>
      <c r="F19" s="37">
        <f t="shared" si="1"/>
        <v>0</v>
      </c>
      <c r="G19" s="37">
        <f t="shared" si="2"/>
        <v>0</v>
      </c>
      <c r="H19" s="55"/>
      <c r="I19" s="43"/>
      <c r="J19" s="43"/>
      <c r="K19" s="37"/>
      <c r="L19" s="37"/>
      <c r="M19" s="55"/>
      <c r="N19" s="55"/>
      <c r="O19" s="43"/>
      <c r="P19" s="43"/>
      <c r="Q19" s="37">
        <f t="shared" si="3"/>
        <v>0</v>
      </c>
      <c r="R19" s="37"/>
      <c r="S19" s="55"/>
      <c r="T19" s="34">
        <f t="shared" si="4"/>
        <v>0</v>
      </c>
      <c r="U19" s="43">
        <f t="shared" si="5"/>
        <v>0</v>
      </c>
      <c r="V19" s="34">
        <f t="shared" si="6"/>
        <v>0</v>
      </c>
      <c r="W19" s="34">
        <f t="shared" si="7"/>
        <v>0</v>
      </c>
      <c r="Y19" s="34"/>
      <c r="Z19" s="43"/>
      <c r="AA19" s="34">
        <f t="shared" si="8"/>
        <v>0</v>
      </c>
      <c r="AB19" s="64"/>
      <c r="AC19" s="55"/>
      <c r="AD19" s="43"/>
      <c r="AE19" s="55"/>
      <c r="AF19" s="34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s="57" customFormat="1" ht="12">
      <c r="A20" s="56">
        <v>43374</v>
      </c>
      <c r="C20" s="43"/>
      <c r="D20" s="43"/>
      <c r="E20" s="37">
        <f t="shared" si="0"/>
        <v>0</v>
      </c>
      <c r="F20" s="37">
        <f t="shared" si="1"/>
        <v>0</v>
      </c>
      <c r="G20" s="37">
        <f t="shared" si="2"/>
        <v>0</v>
      </c>
      <c r="H20" s="55"/>
      <c r="I20" s="43"/>
      <c r="J20" s="43"/>
      <c r="K20" s="37"/>
      <c r="L20" s="37"/>
      <c r="M20" s="55"/>
      <c r="N20" s="55"/>
      <c r="O20" s="43"/>
      <c r="P20" s="43"/>
      <c r="Q20" s="37">
        <f t="shared" si="3"/>
        <v>0</v>
      </c>
      <c r="R20" s="37"/>
      <c r="S20" s="55"/>
      <c r="T20" s="34">
        <f t="shared" si="4"/>
        <v>0</v>
      </c>
      <c r="U20" s="43">
        <f t="shared" si="5"/>
        <v>0</v>
      </c>
      <c r="V20" s="34">
        <f t="shared" si="6"/>
        <v>0</v>
      </c>
      <c r="W20" s="34">
        <f t="shared" si="7"/>
        <v>0</v>
      </c>
      <c r="Y20" s="34"/>
      <c r="Z20" s="43"/>
      <c r="AA20" s="34">
        <f t="shared" si="8"/>
        <v>0</v>
      </c>
      <c r="AB20" s="64"/>
      <c r="AC20" s="55"/>
      <c r="AD20" s="43"/>
      <c r="AE20" s="55"/>
      <c r="AF20" s="34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57" customFormat="1" ht="12">
      <c r="A21" s="56">
        <v>43556</v>
      </c>
      <c r="C21" s="43"/>
      <c r="D21" s="43"/>
      <c r="E21" s="37">
        <f t="shared" si="0"/>
        <v>0</v>
      </c>
      <c r="F21" s="37">
        <f t="shared" si="1"/>
        <v>0</v>
      </c>
      <c r="G21" s="37">
        <f t="shared" si="2"/>
        <v>0</v>
      </c>
      <c r="H21" s="55"/>
      <c r="I21" s="43"/>
      <c r="J21" s="43"/>
      <c r="K21" s="37"/>
      <c r="L21" s="37"/>
      <c r="M21" s="55"/>
      <c r="N21" s="55"/>
      <c r="O21" s="43"/>
      <c r="P21" s="43"/>
      <c r="Q21" s="37">
        <f t="shared" si="3"/>
        <v>0</v>
      </c>
      <c r="R21" s="37"/>
      <c r="S21" s="55"/>
      <c r="T21" s="34">
        <f t="shared" si="4"/>
        <v>0</v>
      </c>
      <c r="U21" s="43">
        <f t="shared" si="5"/>
        <v>0</v>
      </c>
      <c r="V21" s="34">
        <f t="shared" si="6"/>
        <v>0</v>
      </c>
      <c r="W21" s="34">
        <f t="shared" si="7"/>
        <v>0</v>
      </c>
      <c r="Y21" s="34"/>
      <c r="Z21" s="43"/>
      <c r="AA21" s="34">
        <f t="shared" si="8"/>
        <v>0</v>
      </c>
      <c r="AB21" s="64"/>
      <c r="AC21" s="55"/>
      <c r="AD21" s="43"/>
      <c r="AE21" s="55"/>
      <c r="AF21" s="34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57" customFormat="1" ht="12">
      <c r="A22" s="56">
        <v>43739</v>
      </c>
      <c r="C22" s="43"/>
      <c r="D22" s="43"/>
      <c r="E22" s="37">
        <f t="shared" si="0"/>
        <v>0</v>
      </c>
      <c r="F22" s="37">
        <f t="shared" si="1"/>
        <v>0</v>
      </c>
      <c r="G22" s="37">
        <f t="shared" si="2"/>
        <v>0</v>
      </c>
      <c r="H22" s="55"/>
      <c r="I22" s="43"/>
      <c r="J22" s="43"/>
      <c r="K22" s="37"/>
      <c r="L22" s="37"/>
      <c r="M22" s="55"/>
      <c r="N22" s="55"/>
      <c r="O22" s="43"/>
      <c r="P22" s="43"/>
      <c r="Q22" s="37">
        <f t="shared" si="3"/>
        <v>0</v>
      </c>
      <c r="R22" s="37"/>
      <c r="S22" s="55"/>
      <c r="T22" s="34">
        <f t="shared" si="4"/>
        <v>0</v>
      </c>
      <c r="U22" s="43">
        <f t="shared" si="5"/>
        <v>0</v>
      </c>
      <c r="V22" s="34">
        <f t="shared" si="6"/>
        <v>0</v>
      </c>
      <c r="W22" s="34">
        <f t="shared" si="7"/>
        <v>0</v>
      </c>
      <c r="Y22" s="34"/>
      <c r="Z22" s="43"/>
      <c r="AA22" s="34">
        <f t="shared" si="8"/>
        <v>0</v>
      </c>
      <c r="AB22" s="64"/>
      <c r="AC22" s="55"/>
      <c r="AD22" s="43"/>
      <c r="AE22" s="55"/>
      <c r="AF22" s="34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1:46" s="57" customFormat="1" ht="12">
      <c r="A23" s="56">
        <v>43922</v>
      </c>
      <c r="C23" s="43"/>
      <c r="D23" s="43"/>
      <c r="E23" s="37">
        <f t="shared" si="0"/>
        <v>0</v>
      </c>
      <c r="F23" s="37">
        <f t="shared" si="1"/>
        <v>0</v>
      </c>
      <c r="G23" s="37">
        <f t="shared" si="2"/>
        <v>0</v>
      </c>
      <c r="H23" s="55"/>
      <c r="I23" s="43"/>
      <c r="J23" s="43"/>
      <c r="K23" s="37"/>
      <c r="L23" s="37"/>
      <c r="M23" s="55"/>
      <c r="N23" s="55"/>
      <c r="O23" s="43"/>
      <c r="P23" s="43"/>
      <c r="Q23" s="37">
        <f t="shared" si="3"/>
        <v>0</v>
      </c>
      <c r="R23" s="37"/>
      <c r="S23" s="55"/>
      <c r="T23" s="34">
        <f t="shared" si="4"/>
        <v>0</v>
      </c>
      <c r="U23" s="43">
        <f t="shared" si="5"/>
        <v>0</v>
      </c>
      <c r="V23" s="34">
        <f t="shared" si="6"/>
        <v>0</v>
      </c>
      <c r="W23" s="34">
        <f t="shared" si="7"/>
        <v>0</v>
      </c>
      <c r="Y23" s="34"/>
      <c r="Z23" s="43"/>
      <c r="AA23" s="34">
        <f t="shared" si="8"/>
        <v>0</v>
      </c>
      <c r="AB23" s="64"/>
      <c r="AC23" s="55"/>
      <c r="AD23" s="43"/>
      <c r="AE23" s="55"/>
      <c r="AF23" s="34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1:46" s="57" customFormat="1" ht="12">
      <c r="A24" s="56">
        <v>44105</v>
      </c>
      <c r="C24" s="43"/>
      <c r="D24" s="43"/>
      <c r="E24" s="37">
        <f t="shared" si="0"/>
        <v>0</v>
      </c>
      <c r="F24" s="37">
        <f t="shared" si="1"/>
        <v>0</v>
      </c>
      <c r="G24" s="37">
        <f t="shared" si="2"/>
        <v>0</v>
      </c>
      <c r="H24" s="55"/>
      <c r="I24" s="43"/>
      <c r="J24" s="43"/>
      <c r="K24" s="37"/>
      <c r="L24" s="37"/>
      <c r="M24" s="55"/>
      <c r="N24" s="55"/>
      <c r="O24" s="43"/>
      <c r="P24" s="43"/>
      <c r="Q24" s="37">
        <f t="shared" si="3"/>
        <v>0</v>
      </c>
      <c r="R24" s="37"/>
      <c r="S24" s="55"/>
      <c r="T24" s="34">
        <f t="shared" si="4"/>
        <v>0</v>
      </c>
      <c r="U24" s="43">
        <f t="shared" si="5"/>
        <v>0</v>
      </c>
      <c r="V24" s="34">
        <f t="shared" si="6"/>
        <v>0</v>
      </c>
      <c r="W24" s="34">
        <f t="shared" si="7"/>
        <v>0</v>
      </c>
      <c r="Y24" s="34"/>
      <c r="Z24" s="43"/>
      <c r="AA24" s="34">
        <f t="shared" si="8"/>
        <v>0</v>
      </c>
      <c r="AB24" s="64"/>
      <c r="AC24" s="55"/>
      <c r="AD24" s="43"/>
      <c r="AE24" s="55"/>
      <c r="AF24" s="34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s="57" customFormat="1" ht="12">
      <c r="A25" s="56">
        <v>44287</v>
      </c>
      <c r="C25" s="43"/>
      <c r="D25" s="43"/>
      <c r="E25" s="37">
        <f t="shared" si="0"/>
        <v>0</v>
      </c>
      <c r="F25" s="37">
        <f t="shared" si="1"/>
        <v>0</v>
      </c>
      <c r="G25" s="37">
        <f t="shared" si="2"/>
        <v>0</v>
      </c>
      <c r="H25" s="55"/>
      <c r="I25" s="43"/>
      <c r="J25" s="43"/>
      <c r="K25" s="37"/>
      <c r="L25" s="37"/>
      <c r="M25" s="55"/>
      <c r="N25" s="55"/>
      <c r="O25" s="43"/>
      <c r="P25" s="43"/>
      <c r="Q25" s="37">
        <f t="shared" si="3"/>
        <v>0</v>
      </c>
      <c r="R25" s="37"/>
      <c r="S25" s="55"/>
      <c r="T25" s="34">
        <f t="shared" si="4"/>
        <v>0</v>
      </c>
      <c r="U25" s="43">
        <f t="shared" si="5"/>
        <v>0</v>
      </c>
      <c r="V25" s="34">
        <f t="shared" si="6"/>
        <v>0</v>
      </c>
      <c r="W25" s="34">
        <f t="shared" si="7"/>
        <v>0</v>
      </c>
      <c r="Y25" s="34"/>
      <c r="Z25" s="43"/>
      <c r="AA25" s="34">
        <f t="shared" si="8"/>
        <v>0</v>
      </c>
      <c r="AB25" s="64"/>
      <c r="AC25" s="55"/>
      <c r="AD25" s="43"/>
      <c r="AE25" s="55"/>
      <c r="AF25" s="34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s="57" customFormat="1" ht="12">
      <c r="A26" s="56">
        <v>44470</v>
      </c>
      <c r="C26" s="43"/>
      <c r="D26" s="43"/>
      <c r="E26" s="37">
        <f t="shared" si="0"/>
        <v>0</v>
      </c>
      <c r="F26" s="37">
        <f t="shared" si="1"/>
        <v>0</v>
      </c>
      <c r="G26" s="37">
        <f t="shared" si="2"/>
        <v>0</v>
      </c>
      <c r="H26" s="55"/>
      <c r="I26" s="43"/>
      <c r="J26" s="43"/>
      <c r="K26" s="37"/>
      <c r="L26" s="37"/>
      <c r="M26" s="55"/>
      <c r="N26" s="55"/>
      <c r="O26" s="43"/>
      <c r="P26" s="43"/>
      <c r="Q26" s="37">
        <f t="shared" si="3"/>
        <v>0</v>
      </c>
      <c r="R26" s="37"/>
      <c r="S26" s="55"/>
      <c r="T26" s="34">
        <f t="shared" si="4"/>
        <v>0</v>
      </c>
      <c r="U26" s="43">
        <f t="shared" si="5"/>
        <v>0</v>
      </c>
      <c r="V26" s="34">
        <f t="shared" si="6"/>
        <v>0</v>
      </c>
      <c r="W26" s="34">
        <f t="shared" si="7"/>
        <v>0</v>
      </c>
      <c r="Y26" s="34"/>
      <c r="Z26" s="43"/>
      <c r="AA26" s="34">
        <f t="shared" si="8"/>
        <v>0</v>
      </c>
      <c r="AB26" s="64"/>
      <c r="AC26" s="55"/>
      <c r="AD26" s="43"/>
      <c r="AE26" s="55"/>
      <c r="AF26" s="34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57" customFormat="1" ht="12">
      <c r="A27" s="56">
        <v>44652</v>
      </c>
      <c r="C27" s="43"/>
      <c r="D27" s="43"/>
      <c r="E27" s="37">
        <f t="shared" si="0"/>
        <v>0</v>
      </c>
      <c r="F27" s="37">
        <f t="shared" si="1"/>
        <v>0</v>
      </c>
      <c r="G27" s="37">
        <f t="shared" si="2"/>
        <v>0</v>
      </c>
      <c r="H27" s="55"/>
      <c r="I27" s="43"/>
      <c r="J27" s="43"/>
      <c r="K27" s="37"/>
      <c r="L27" s="37"/>
      <c r="M27" s="55"/>
      <c r="N27" s="55"/>
      <c r="O27" s="43"/>
      <c r="P27" s="43"/>
      <c r="Q27" s="37">
        <f t="shared" si="3"/>
        <v>0</v>
      </c>
      <c r="R27" s="37"/>
      <c r="S27" s="55"/>
      <c r="T27" s="34">
        <f t="shared" si="4"/>
        <v>0</v>
      </c>
      <c r="U27" s="43">
        <f t="shared" si="5"/>
        <v>0</v>
      </c>
      <c r="V27" s="34">
        <f t="shared" si="6"/>
        <v>0</v>
      </c>
      <c r="W27" s="34">
        <f t="shared" si="7"/>
        <v>0</v>
      </c>
      <c r="Y27" s="34"/>
      <c r="Z27" s="43"/>
      <c r="AA27" s="34">
        <f t="shared" si="8"/>
        <v>0</v>
      </c>
      <c r="AB27" s="64"/>
      <c r="AC27" s="55"/>
      <c r="AD27" s="43"/>
      <c r="AE27" s="55"/>
      <c r="AF27" s="34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</row>
    <row r="28" spans="1:46" s="57" customFormat="1" ht="12">
      <c r="A28" s="56">
        <v>44835</v>
      </c>
      <c r="C28" s="43"/>
      <c r="D28" s="43"/>
      <c r="E28" s="37">
        <f t="shared" si="0"/>
        <v>0</v>
      </c>
      <c r="F28" s="37">
        <f t="shared" si="1"/>
        <v>0</v>
      </c>
      <c r="G28" s="37">
        <f t="shared" si="2"/>
        <v>0</v>
      </c>
      <c r="H28" s="55"/>
      <c r="I28" s="43"/>
      <c r="J28" s="43"/>
      <c r="K28" s="37"/>
      <c r="L28" s="37"/>
      <c r="M28" s="55"/>
      <c r="N28" s="55"/>
      <c r="O28" s="43"/>
      <c r="P28" s="43"/>
      <c r="Q28" s="37">
        <f t="shared" si="3"/>
        <v>0</v>
      </c>
      <c r="R28" s="37"/>
      <c r="S28" s="55"/>
      <c r="T28" s="34">
        <f t="shared" si="4"/>
        <v>0</v>
      </c>
      <c r="U28" s="43">
        <f t="shared" si="5"/>
        <v>0</v>
      </c>
      <c r="V28" s="34">
        <f t="shared" si="6"/>
        <v>0</v>
      </c>
      <c r="W28" s="34">
        <f t="shared" si="7"/>
        <v>0</v>
      </c>
      <c r="Y28" s="34"/>
      <c r="Z28" s="43"/>
      <c r="AA28" s="34">
        <f t="shared" si="8"/>
        <v>0</v>
      </c>
      <c r="AB28" s="64"/>
      <c r="AC28" s="55"/>
      <c r="AD28" s="43"/>
      <c r="AE28" s="55"/>
      <c r="AF28" s="34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</row>
    <row r="29" spans="1:46" s="57" customFormat="1" ht="12">
      <c r="A29" s="56">
        <v>45017</v>
      </c>
      <c r="C29" s="43"/>
      <c r="D29" s="43"/>
      <c r="E29" s="37">
        <f t="shared" si="0"/>
        <v>0</v>
      </c>
      <c r="F29" s="37">
        <f t="shared" si="1"/>
        <v>0</v>
      </c>
      <c r="G29" s="37">
        <f t="shared" si="2"/>
        <v>0</v>
      </c>
      <c r="H29" s="55"/>
      <c r="I29" s="43"/>
      <c r="J29" s="43"/>
      <c r="K29" s="37"/>
      <c r="L29" s="37"/>
      <c r="M29" s="55"/>
      <c r="N29" s="55"/>
      <c r="O29" s="43"/>
      <c r="P29" s="43"/>
      <c r="Q29" s="37">
        <f t="shared" si="3"/>
        <v>0</v>
      </c>
      <c r="R29" s="37"/>
      <c r="S29" s="55"/>
      <c r="T29" s="34">
        <f t="shared" si="4"/>
        <v>0</v>
      </c>
      <c r="U29" s="43">
        <f t="shared" si="5"/>
        <v>0</v>
      </c>
      <c r="V29" s="34">
        <f t="shared" si="6"/>
        <v>0</v>
      </c>
      <c r="W29" s="34">
        <f t="shared" si="7"/>
        <v>0</v>
      </c>
      <c r="Y29" s="34"/>
      <c r="Z29" s="43"/>
      <c r="AA29" s="34">
        <f t="shared" si="8"/>
        <v>0</v>
      </c>
      <c r="AB29" s="64"/>
      <c r="AC29" s="55"/>
      <c r="AD29" s="43"/>
      <c r="AE29" s="55"/>
      <c r="AF29" s="34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</row>
    <row r="30" spans="1:46" s="57" customFormat="1" ht="12">
      <c r="A30" s="56">
        <v>45200</v>
      </c>
      <c r="C30" s="43"/>
      <c r="D30" s="43"/>
      <c r="E30" s="37">
        <f t="shared" si="0"/>
        <v>0</v>
      </c>
      <c r="F30" s="37">
        <f t="shared" si="1"/>
        <v>0</v>
      </c>
      <c r="G30" s="37">
        <f t="shared" si="2"/>
        <v>0</v>
      </c>
      <c r="H30" s="55"/>
      <c r="I30" s="43"/>
      <c r="J30" s="43"/>
      <c r="K30" s="37"/>
      <c r="L30" s="37"/>
      <c r="M30" s="55"/>
      <c r="N30" s="55"/>
      <c r="O30" s="43"/>
      <c r="P30" s="43"/>
      <c r="Q30" s="37">
        <f t="shared" si="3"/>
        <v>0</v>
      </c>
      <c r="R30" s="37"/>
      <c r="S30" s="55"/>
      <c r="T30" s="34">
        <f t="shared" si="4"/>
        <v>0</v>
      </c>
      <c r="U30" s="43">
        <f t="shared" si="5"/>
        <v>0</v>
      </c>
      <c r="V30" s="34">
        <f t="shared" si="6"/>
        <v>0</v>
      </c>
      <c r="W30" s="34">
        <f t="shared" si="7"/>
        <v>0</v>
      </c>
      <c r="Y30" s="34"/>
      <c r="Z30" s="43"/>
      <c r="AA30" s="34">
        <f t="shared" si="8"/>
        <v>0</v>
      </c>
      <c r="AB30" s="64"/>
      <c r="AC30" s="55"/>
      <c r="AD30" s="43"/>
      <c r="AE30" s="55"/>
      <c r="AF30" s="34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</row>
    <row r="31" spans="1:46" s="57" customFormat="1" ht="12">
      <c r="A31" s="56">
        <v>45383</v>
      </c>
      <c r="C31" s="43"/>
      <c r="D31" s="43"/>
      <c r="E31" s="37">
        <f t="shared" si="0"/>
        <v>0</v>
      </c>
      <c r="F31" s="37">
        <f t="shared" si="1"/>
        <v>0</v>
      </c>
      <c r="G31" s="37">
        <f t="shared" si="2"/>
        <v>0</v>
      </c>
      <c r="H31" s="55"/>
      <c r="I31" s="43"/>
      <c r="J31" s="43"/>
      <c r="K31" s="37"/>
      <c r="L31" s="37"/>
      <c r="M31" s="55"/>
      <c r="N31" s="55"/>
      <c r="O31" s="43"/>
      <c r="P31" s="43"/>
      <c r="Q31" s="37">
        <f t="shared" si="3"/>
        <v>0</v>
      </c>
      <c r="R31" s="37"/>
      <c r="S31" s="55"/>
      <c r="T31" s="34">
        <f t="shared" si="4"/>
        <v>0</v>
      </c>
      <c r="U31" s="43">
        <f t="shared" si="5"/>
        <v>0</v>
      </c>
      <c r="V31" s="34">
        <f t="shared" si="6"/>
        <v>0</v>
      </c>
      <c r="W31" s="34">
        <f t="shared" si="7"/>
        <v>0</v>
      </c>
      <c r="Y31" s="34"/>
      <c r="Z31" s="43"/>
      <c r="AA31" s="34">
        <f t="shared" si="8"/>
        <v>0</v>
      </c>
      <c r="AB31" s="64"/>
      <c r="AC31" s="55"/>
      <c r="AD31" s="43"/>
      <c r="AE31" s="55"/>
      <c r="AF31" s="34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</row>
    <row r="32" spans="3:46" ht="12">
      <c r="C32" s="43"/>
      <c r="D32" s="43"/>
      <c r="E32" s="43"/>
      <c r="F32" s="43"/>
      <c r="G32" s="43"/>
      <c r="I32" s="43"/>
      <c r="J32" s="43"/>
      <c r="K32" s="43"/>
      <c r="L32" s="43"/>
      <c r="O32" s="43"/>
      <c r="P32" s="43"/>
      <c r="Q32" s="43"/>
      <c r="R32" s="43"/>
      <c r="AB32" s="64"/>
      <c r="AC32" s="34"/>
      <c r="AD32" s="55"/>
      <c r="AE32" s="55"/>
      <c r="AF32" s="55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</row>
    <row r="33" spans="1:46" ht="12.75" thickBot="1">
      <c r="A33" s="32" t="s">
        <v>4</v>
      </c>
      <c r="C33" s="54">
        <f>SUM(C8:C32)</f>
        <v>1710000</v>
      </c>
      <c r="D33" s="54">
        <f>SUM(D8:D32)</f>
        <v>74812</v>
      </c>
      <c r="E33" s="54">
        <f>SUM(E8:E32)</f>
        <v>1784812</v>
      </c>
      <c r="F33" s="54">
        <f>SUM(F8:F32)</f>
        <v>170824</v>
      </c>
      <c r="G33" s="54">
        <f>SUM(G8:G32)</f>
        <v>191678</v>
      </c>
      <c r="I33" s="54">
        <f>SUM(I8:I32)</f>
        <v>1490000</v>
      </c>
      <c r="J33" s="54">
        <f>SUM(J8:J32)</f>
        <v>65188</v>
      </c>
      <c r="K33" s="54">
        <f>SUM(K8:K32)</f>
        <v>1555188</v>
      </c>
      <c r="L33" s="54">
        <f>SUM(L8:L32)</f>
        <v>154680</v>
      </c>
      <c r="M33" s="54">
        <f>SUM(M8:M32)</f>
        <v>191678</v>
      </c>
      <c r="O33" s="54">
        <f>SUM(O8:O32)</f>
        <v>220000</v>
      </c>
      <c r="P33" s="54">
        <f>SUM(P8:P32)</f>
        <v>9624</v>
      </c>
      <c r="Q33" s="54">
        <f>SUM(Q8:Q32)</f>
        <v>229624</v>
      </c>
      <c r="R33" s="54">
        <f>SUM(R8:R32)</f>
        <v>16144</v>
      </c>
      <c r="T33" s="54">
        <f>SUM(T8:T32)</f>
        <v>220000</v>
      </c>
      <c r="U33" s="54">
        <f>SUM(U8:U32)</f>
        <v>9624</v>
      </c>
      <c r="V33" s="54">
        <f>SUM(V8:V32)</f>
        <v>229624</v>
      </c>
      <c r="W33" s="54">
        <f>SUM(W8:W32)</f>
        <v>16144</v>
      </c>
      <c r="Y33" s="54">
        <f>SUM(Y8:Y32)</f>
        <v>220000</v>
      </c>
      <c r="Z33" s="54">
        <f>SUM(Z8:Z32)</f>
        <v>9624</v>
      </c>
      <c r="AA33" s="54">
        <f>SUM(AA8:AA32)</f>
        <v>229624</v>
      </c>
      <c r="AB33" s="54">
        <f>SUM(AB8:AB32)</f>
        <v>16144</v>
      </c>
      <c r="AC33" s="34"/>
      <c r="AD33" s="54">
        <f>SUM(AD8:AD32)</f>
        <v>0</v>
      </c>
      <c r="AE33" s="54">
        <f>SUM(AE8:AE32)</f>
        <v>0</v>
      </c>
      <c r="AF33" s="54">
        <f>SUM(AF8:AF32)</f>
        <v>0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ht="12.75" thickTop="1"/>
    <row r="35" spans="3:7" ht="12">
      <c r="C35" s="37">
        <f>I33+O33</f>
        <v>1710000</v>
      </c>
      <c r="D35" s="37">
        <f>J33+P33</f>
        <v>74812</v>
      </c>
      <c r="F35" s="37">
        <f>L33+R33</f>
        <v>170824</v>
      </c>
      <c r="G35" s="37">
        <f>M33+S33</f>
        <v>191678</v>
      </c>
    </row>
  </sheetData>
  <sheetProtection/>
  <printOptions/>
  <pageMargins left="0.75" right="0.5" top="0.35" bottom="0.25" header="0" footer="0"/>
  <pageSetup horizontalDpi="600" verticalDpi="600" orientation="landscape" scale="67"/>
  <headerFooter alignWithMargins="0">
    <oddFooter>&amp;CPage &amp;P&amp;R&amp;D</oddFooter>
  </headerFooter>
  <colBreaks count="2" manualBreakCount="2">
    <brk id="13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zoomScale="150" zoomScaleNormal="150" workbookViewId="0" topLeftCell="A1">
      <selection activeCell="D14" sqref="D14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140625" style="34" customWidth="1"/>
    <col min="8" max="8" width="3.7109375" style="34" customWidth="1"/>
    <col min="9" max="12" width="13.7109375" style="0" customWidth="1"/>
    <col min="13" max="13" width="15.00390625" style="0" customWidth="1"/>
    <col min="14" max="14" width="3.7109375" style="0" customWidth="1"/>
    <col min="15" max="17" width="13.7109375" style="0" customWidth="1"/>
    <col min="18" max="18" width="13.8515625" style="0" customWidth="1"/>
    <col min="19" max="19" width="15.140625" style="0" customWidth="1"/>
    <col min="20" max="20" width="3.7109375" style="20" customWidth="1"/>
    <col min="21" max="23" width="13.7109375" style="20" customWidth="1"/>
    <col min="24" max="24" width="3.7109375" style="0" customWidth="1"/>
  </cols>
  <sheetData>
    <row r="1" spans="1:15" ht="12">
      <c r="A1" s="45"/>
      <c r="B1" s="31"/>
      <c r="C1" s="46"/>
      <c r="O1" s="46" t="s">
        <v>14</v>
      </c>
    </row>
    <row r="2" spans="1:15" ht="12">
      <c r="A2" s="45"/>
      <c r="B2" s="31"/>
      <c r="C2" s="46"/>
      <c r="O2" s="46" t="s">
        <v>13</v>
      </c>
    </row>
    <row r="3" spans="1:15" ht="12">
      <c r="A3" s="45"/>
      <c r="B3" s="31"/>
      <c r="C3" s="46"/>
      <c r="J3" s="12"/>
      <c r="O3" s="46" t="s">
        <v>30</v>
      </c>
    </row>
    <row r="4" spans="1:21" ht="12">
      <c r="A4" s="45"/>
      <c r="B4" s="31"/>
      <c r="U4" s="21"/>
    </row>
    <row r="5" spans="1:23" ht="12">
      <c r="A5" s="22" t="s">
        <v>9</v>
      </c>
      <c r="C5" s="50" t="s">
        <v>31</v>
      </c>
      <c r="D5" s="39"/>
      <c r="E5" s="40"/>
      <c r="F5" s="42"/>
      <c r="G5" s="42"/>
      <c r="I5" s="38" t="s">
        <v>24</v>
      </c>
      <c r="J5" s="39"/>
      <c r="K5" s="40"/>
      <c r="L5" s="42"/>
      <c r="M5" s="42"/>
      <c r="O5" s="23" t="s">
        <v>25</v>
      </c>
      <c r="P5" s="24"/>
      <c r="Q5" s="25"/>
      <c r="R5" s="42"/>
      <c r="S5" s="42"/>
      <c r="U5" s="61" t="s">
        <v>16</v>
      </c>
      <c r="V5" s="24"/>
      <c r="W5" s="25"/>
    </row>
    <row r="6" spans="1:23" s="12" customFormat="1" ht="12">
      <c r="A6" s="47" t="s">
        <v>10</v>
      </c>
      <c r="C6" s="38" t="s">
        <v>32</v>
      </c>
      <c r="D6" s="53"/>
      <c r="E6" s="40"/>
      <c r="F6" s="42" t="s">
        <v>28</v>
      </c>
      <c r="G6" s="42" t="s">
        <v>28</v>
      </c>
      <c r="H6" s="34"/>
      <c r="I6" s="41"/>
      <c r="J6" s="58"/>
      <c r="K6" s="40"/>
      <c r="L6" s="42" t="s">
        <v>28</v>
      </c>
      <c r="M6" s="42" t="s">
        <v>28</v>
      </c>
      <c r="O6" s="48"/>
      <c r="P6" s="33"/>
      <c r="Q6" s="49"/>
      <c r="R6" s="42" t="s">
        <v>28</v>
      </c>
      <c r="S6" s="42" t="s">
        <v>28</v>
      </c>
      <c r="U6" s="48"/>
      <c r="V6" s="33"/>
      <c r="W6" s="49"/>
    </row>
    <row r="7" spans="1:23" ht="12">
      <c r="A7" s="26"/>
      <c r="C7" s="42" t="s">
        <v>11</v>
      </c>
      <c r="D7" s="42" t="s">
        <v>12</v>
      </c>
      <c r="E7" s="42" t="s">
        <v>4</v>
      </c>
      <c r="F7" s="42" t="s">
        <v>27</v>
      </c>
      <c r="G7" s="42" t="s">
        <v>29</v>
      </c>
      <c r="I7" s="42" t="s">
        <v>11</v>
      </c>
      <c r="J7" s="42" t="s">
        <v>12</v>
      </c>
      <c r="K7" s="42" t="s">
        <v>4</v>
      </c>
      <c r="L7" s="42" t="s">
        <v>27</v>
      </c>
      <c r="M7" s="42" t="s">
        <v>29</v>
      </c>
      <c r="O7" s="27" t="s">
        <v>11</v>
      </c>
      <c r="P7" s="27" t="s">
        <v>12</v>
      </c>
      <c r="Q7" s="27" t="s">
        <v>4</v>
      </c>
      <c r="R7" s="42" t="s">
        <v>27</v>
      </c>
      <c r="S7" s="42" t="s">
        <v>29</v>
      </c>
      <c r="U7" s="27" t="s">
        <v>11</v>
      </c>
      <c r="V7" s="27" t="s">
        <v>12</v>
      </c>
      <c r="W7" s="27" t="s">
        <v>4</v>
      </c>
    </row>
    <row r="8" spans="1:37" ht="12">
      <c r="A8" s="19">
        <v>41183</v>
      </c>
      <c r="C8" s="37"/>
      <c r="D8" s="37">
        <v>54001</v>
      </c>
      <c r="E8" s="37">
        <f aca="true" t="shared" si="0" ref="E8:E31">C8+D8</f>
        <v>54001</v>
      </c>
      <c r="F8" s="37">
        <v>1236</v>
      </c>
      <c r="G8" s="37">
        <v>802</v>
      </c>
      <c r="I8" s="34">
        <f aca="true" t="shared" si="1" ref="I8:J31">O8</f>
        <v>0</v>
      </c>
      <c r="J8" s="43">
        <f t="shared" si="1"/>
        <v>54001</v>
      </c>
      <c r="K8" s="34">
        <f aca="true" t="shared" si="2" ref="K8:K31">I8+J8</f>
        <v>54001</v>
      </c>
      <c r="L8" s="34">
        <f aca="true" t="shared" si="3" ref="L8:L31">R8</f>
        <v>1236</v>
      </c>
      <c r="M8" s="37">
        <f>S8</f>
        <v>802</v>
      </c>
      <c r="O8" s="37"/>
      <c r="P8" s="37">
        <v>54001</v>
      </c>
      <c r="Q8" s="37">
        <f aca="true" t="shared" si="4" ref="Q8:Q31">O8+P8</f>
        <v>54001</v>
      </c>
      <c r="R8" s="37">
        <v>1236</v>
      </c>
      <c r="S8" s="37">
        <v>802</v>
      </c>
      <c r="T8" s="34"/>
      <c r="U8" s="4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12">
      <c r="A9" s="19">
        <v>41365</v>
      </c>
      <c r="C9" s="37">
        <v>35000</v>
      </c>
      <c r="D9" s="37">
        <v>41898</v>
      </c>
      <c r="E9" s="37">
        <f t="shared" si="0"/>
        <v>76898</v>
      </c>
      <c r="F9" s="37">
        <v>1239</v>
      </c>
      <c r="G9" s="37">
        <v>802</v>
      </c>
      <c r="I9" s="34">
        <f t="shared" si="1"/>
        <v>35000</v>
      </c>
      <c r="J9" s="43">
        <f t="shared" si="1"/>
        <v>41898</v>
      </c>
      <c r="K9" s="34">
        <f t="shared" si="2"/>
        <v>76898</v>
      </c>
      <c r="L9" s="34">
        <f t="shared" si="3"/>
        <v>1239</v>
      </c>
      <c r="M9" s="37">
        <f aca="true" t="shared" si="5" ref="M9:M31">S9</f>
        <v>802</v>
      </c>
      <c r="O9" s="37">
        <v>35000</v>
      </c>
      <c r="P9" s="37">
        <v>41898</v>
      </c>
      <c r="Q9" s="37">
        <f t="shared" si="4"/>
        <v>76898</v>
      </c>
      <c r="R9" s="37">
        <v>1239</v>
      </c>
      <c r="S9" s="37">
        <v>802</v>
      </c>
      <c r="T9" s="34"/>
      <c r="U9" s="4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12">
      <c r="A10" s="19">
        <v>41548</v>
      </c>
      <c r="B10" s="28"/>
      <c r="C10" s="37"/>
      <c r="D10" s="37">
        <v>41548</v>
      </c>
      <c r="E10" s="37">
        <f t="shared" si="0"/>
        <v>41548</v>
      </c>
      <c r="F10" s="37">
        <v>1239</v>
      </c>
      <c r="G10" s="37">
        <v>802</v>
      </c>
      <c r="I10" s="34">
        <f t="shared" si="1"/>
        <v>0</v>
      </c>
      <c r="J10" s="43">
        <f t="shared" si="1"/>
        <v>41548</v>
      </c>
      <c r="K10" s="34">
        <f t="shared" si="2"/>
        <v>41548</v>
      </c>
      <c r="L10" s="34">
        <f t="shared" si="3"/>
        <v>1239</v>
      </c>
      <c r="M10" s="37">
        <f t="shared" si="5"/>
        <v>802</v>
      </c>
      <c r="N10" s="28"/>
      <c r="O10" s="37"/>
      <c r="P10" s="37">
        <v>41548</v>
      </c>
      <c r="Q10" s="37">
        <f t="shared" si="4"/>
        <v>41548</v>
      </c>
      <c r="R10" s="37">
        <v>1239</v>
      </c>
      <c r="S10" s="37">
        <v>802</v>
      </c>
      <c r="T10" s="34"/>
      <c r="U10" s="4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t="12">
      <c r="A11" s="19">
        <v>41730</v>
      </c>
      <c r="C11" s="37">
        <v>280000</v>
      </c>
      <c r="D11" s="37">
        <v>41548</v>
      </c>
      <c r="E11" s="37">
        <f t="shared" si="0"/>
        <v>321548</v>
      </c>
      <c r="F11" s="37">
        <v>1239</v>
      </c>
      <c r="G11" s="37">
        <v>802</v>
      </c>
      <c r="I11" s="34">
        <f t="shared" si="1"/>
        <v>280000</v>
      </c>
      <c r="J11" s="43">
        <f t="shared" si="1"/>
        <v>41548</v>
      </c>
      <c r="K11" s="34">
        <f t="shared" si="2"/>
        <v>321548</v>
      </c>
      <c r="L11" s="34">
        <f t="shared" si="3"/>
        <v>1239</v>
      </c>
      <c r="M11" s="37">
        <f t="shared" si="5"/>
        <v>802</v>
      </c>
      <c r="O11" s="37">
        <v>280000</v>
      </c>
      <c r="P11" s="37">
        <v>41548</v>
      </c>
      <c r="Q11" s="37">
        <f t="shared" si="4"/>
        <v>321548</v>
      </c>
      <c r="R11" s="37">
        <v>1239</v>
      </c>
      <c r="S11" s="37">
        <v>802</v>
      </c>
      <c r="T11" s="34"/>
      <c r="U11" s="4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t="12">
      <c r="A12" s="19">
        <v>41913</v>
      </c>
      <c r="C12" s="37"/>
      <c r="D12" s="37">
        <v>38748</v>
      </c>
      <c r="E12" s="37">
        <f t="shared" si="0"/>
        <v>38748</v>
      </c>
      <c r="F12" s="37">
        <v>1239</v>
      </c>
      <c r="G12" s="37">
        <v>802</v>
      </c>
      <c r="I12" s="34">
        <f t="shared" si="1"/>
        <v>0</v>
      </c>
      <c r="J12" s="43">
        <f t="shared" si="1"/>
        <v>38748</v>
      </c>
      <c r="K12" s="34">
        <f t="shared" si="2"/>
        <v>38748</v>
      </c>
      <c r="L12" s="34">
        <f t="shared" si="3"/>
        <v>1239</v>
      </c>
      <c r="M12" s="37">
        <f t="shared" si="5"/>
        <v>802</v>
      </c>
      <c r="O12" s="37"/>
      <c r="P12" s="37">
        <v>38748</v>
      </c>
      <c r="Q12" s="37">
        <f t="shared" si="4"/>
        <v>38748</v>
      </c>
      <c r="R12" s="37">
        <v>1239</v>
      </c>
      <c r="S12" s="37">
        <v>802</v>
      </c>
      <c r="T12" s="34"/>
      <c r="U12" s="4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t="12">
      <c r="A13" s="19">
        <v>42095</v>
      </c>
      <c r="C13" s="37">
        <v>285000</v>
      </c>
      <c r="D13" s="37">
        <v>38748</v>
      </c>
      <c r="E13" s="37">
        <f t="shared" si="0"/>
        <v>323748</v>
      </c>
      <c r="F13" s="37">
        <v>1239</v>
      </c>
      <c r="G13" s="37">
        <v>802</v>
      </c>
      <c r="I13" s="34">
        <f t="shared" si="1"/>
        <v>285000</v>
      </c>
      <c r="J13" s="43">
        <f t="shared" si="1"/>
        <v>38748</v>
      </c>
      <c r="K13" s="34">
        <f t="shared" si="2"/>
        <v>323748</v>
      </c>
      <c r="L13" s="34">
        <f t="shared" si="3"/>
        <v>1239</v>
      </c>
      <c r="M13" s="37">
        <f t="shared" si="5"/>
        <v>802</v>
      </c>
      <c r="O13" s="37">
        <v>285000</v>
      </c>
      <c r="P13" s="37">
        <v>38748</v>
      </c>
      <c r="Q13" s="37">
        <f t="shared" si="4"/>
        <v>323748</v>
      </c>
      <c r="R13" s="37">
        <v>1239</v>
      </c>
      <c r="S13" s="37">
        <v>802</v>
      </c>
      <c r="T13" s="34"/>
      <c r="U13" s="4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12">
      <c r="A14" s="19">
        <v>42278</v>
      </c>
      <c r="C14" s="37"/>
      <c r="D14" s="37">
        <v>35898</v>
      </c>
      <c r="E14" s="37">
        <f t="shared" si="0"/>
        <v>35898</v>
      </c>
      <c r="F14" s="37">
        <v>1239</v>
      </c>
      <c r="G14" s="37">
        <v>802</v>
      </c>
      <c r="I14" s="34">
        <f t="shared" si="1"/>
        <v>0</v>
      </c>
      <c r="J14" s="43">
        <f t="shared" si="1"/>
        <v>35898</v>
      </c>
      <c r="K14" s="34">
        <f t="shared" si="2"/>
        <v>35898</v>
      </c>
      <c r="L14" s="34">
        <f t="shared" si="3"/>
        <v>1239</v>
      </c>
      <c r="M14" s="37">
        <f t="shared" si="5"/>
        <v>802</v>
      </c>
      <c r="O14" s="37"/>
      <c r="P14" s="37">
        <v>35898</v>
      </c>
      <c r="Q14" s="37">
        <f t="shared" si="4"/>
        <v>35898</v>
      </c>
      <c r="R14" s="37">
        <v>1239</v>
      </c>
      <c r="S14" s="37">
        <v>802</v>
      </c>
      <c r="T14" s="34"/>
      <c r="U14" s="4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12">
      <c r="A15" s="19">
        <v>42461</v>
      </c>
      <c r="C15" s="37">
        <v>290000</v>
      </c>
      <c r="D15" s="37">
        <v>35898</v>
      </c>
      <c r="E15" s="37">
        <f t="shared" si="0"/>
        <v>325898</v>
      </c>
      <c r="F15" s="37">
        <v>1239</v>
      </c>
      <c r="G15" s="37">
        <v>802</v>
      </c>
      <c r="I15" s="34">
        <f t="shared" si="1"/>
        <v>290000</v>
      </c>
      <c r="J15" s="43">
        <f t="shared" si="1"/>
        <v>35898</v>
      </c>
      <c r="K15" s="34">
        <f t="shared" si="2"/>
        <v>325898</v>
      </c>
      <c r="L15" s="34">
        <f t="shared" si="3"/>
        <v>1239</v>
      </c>
      <c r="M15" s="37">
        <f t="shared" si="5"/>
        <v>802</v>
      </c>
      <c r="O15" s="37">
        <v>290000</v>
      </c>
      <c r="P15" s="37">
        <v>35898</v>
      </c>
      <c r="Q15" s="37">
        <f t="shared" si="4"/>
        <v>325898</v>
      </c>
      <c r="R15" s="37">
        <v>1239</v>
      </c>
      <c r="S15" s="37">
        <v>802</v>
      </c>
      <c r="T15" s="34"/>
      <c r="U15" s="4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t="12">
      <c r="A16" s="19">
        <v>42644</v>
      </c>
      <c r="C16" s="37"/>
      <c r="D16" s="37">
        <v>32998</v>
      </c>
      <c r="E16" s="37">
        <f t="shared" si="0"/>
        <v>32998</v>
      </c>
      <c r="F16" s="37">
        <v>1239</v>
      </c>
      <c r="G16" s="37">
        <v>802</v>
      </c>
      <c r="I16" s="34">
        <f t="shared" si="1"/>
        <v>0</v>
      </c>
      <c r="J16" s="43">
        <f t="shared" si="1"/>
        <v>32998</v>
      </c>
      <c r="K16" s="34">
        <f t="shared" si="2"/>
        <v>32998</v>
      </c>
      <c r="L16" s="34">
        <f t="shared" si="3"/>
        <v>1239</v>
      </c>
      <c r="M16" s="37">
        <f t="shared" si="5"/>
        <v>802</v>
      </c>
      <c r="O16" s="37"/>
      <c r="P16" s="37">
        <v>32998</v>
      </c>
      <c r="Q16" s="37">
        <f t="shared" si="4"/>
        <v>32998</v>
      </c>
      <c r="R16" s="37">
        <v>1239</v>
      </c>
      <c r="S16" s="37">
        <v>802</v>
      </c>
      <c r="T16" s="34"/>
      <c r="U16" s="4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12">
      <c r="A17" s="19">
        <v>42826</v>
      </c>
      <c r="C17" s="37">
        <v>295000</v>
      </c>
      <c r="D17" s="37">
        <v>32998</v>
      </c>
      <c r="E17" s="37">
        <f t="shared" si="0"/>
        <v>327998</v>
      </c>
      <c r="F17" s="37">
        <v>1239</v>
      </c>
      <c r="G17" s="37">
        <v>802</v>
      </c>
      <c r="I17" s="34">
        <f t="shared" si="1"/>
        <v>295000</v>
      </c>
      <c r="J17" s="43">
        <f t="shared" si="1"/>
        <v>32998</v>
      </c>
      <c r="K17" s="34">
        <f t="shared" si="2"/>
        <v>327998</v>
      </c>
      <c r="L17" s="34">
        <f t="shared" si="3"/>
        <v>1239</v>
      </c>
      <c r="M17" s="37">
        <f t="shared" si="5"/>
        <v>802</v>
      </c>
      <c r="O17" s="37">
        <v>295000</v>
      </c>
      <c r="P17" s="37">
        <v>32998</v>
      </c>
      <c r="Q17" s="37">
        <f t="shared" si="4"/>
        <v>327998</v>
      </c>
      <c r="R17" s="37">
        <v>1239</v>
      </c>
      <c r="S17" s="37">
        <v>802</v>
      </c>
      <c r="T17" s="34"/>
      <c r="U17" s="4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2">
      <c r="A18" s="19">
        <v>43009</v>
      </c>
      <c r="C18" s="37"/>
      <c r="D18" s="37">
        <v>30048</v>
      </c>
      <c r="E18" s="37">
        <f t="shared" si="0"/>
        <v>30048</v>
      </c>
      <c r="F18" s="37">
        <v>1239</v>
      </c>
      <c r="G18" s="37">
        <v>802</v>
      </c>
      <c r="I18" s="34">
        <f t="shared" si="1"/>
        <v>0</v>
      </c>
      <c r="J18" s="43">
        <f t="shared" si="1"/>
        <v>30048</v>
      </c>
      <c r="K18" s="34">
        <f t="shared" si="2"/>
        <v>30048</v>
      </c>
      <c r="L18" s="34">
        <f t="shared" si="3"/>
        <v>1239</v>
      </c>
      <c r="M18" s="37">
        <f t="shared" si="5"/>
        <v>802</v>
      </c>
      <c r="O18" s="37"/>
      <c r="P18" s="37">
        <v>30048</v>
      </c>
      <c r="Q18" s="37">
        <f t="shared" si="4"/>
        <v>30048</v>
      </c>
      <c r="R18" s="37">
        <v>1239</v>
      </c>
      <c r="S18" s="37">
        <v>802</v>
      </c>
      <c r="T18" s="34"/>
      <c r="U18" s="4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s="57" customFormat="1" ht="12">
      <c r="A19" s="56">
        <v>43191</v>
      </c>
      <c r="C19" s="43">
        <v>305000</v>
      </c>
      <c r="D19" s="43">
        <v>30048</v>
      </c>
      <c r="E19" s="37">
        <f t="shared" si="0"/>
        <v>335048</v>
      </c>
      <c r="F19" s="37">
        <v>1239</v>
      </c>
      <c r="G19" s="37">
        <v>802</v>
      </c>
      <c r="H19" s="55"/>
      <c r="I19" s="34">
        <f t="shared" si="1"/>
        <v>305000</v>
      </c>
      <c r="J19" s="43">
        <f t="shared" si="1"/>
        <v>30048</v>
      </c>
      <c r="K19" s="34">
        <f t="shared" si="2"/>
        <v>335048</v>
      </c>
      <c r="L19" s="34">
        <f t="shared" si="3"/>
        <v>1239</v>
      </c>
      <c r="M19" s="37">
        <f t="shared" si="5"/>
        <v>802</v>
      </c>
      <c r="O19" s="43">
        <v>305000</v>
      </c>
      <c r="P19" s="43">
        <v>30048</v>
      </c>
      <c r="Q19" s="37">
        <f t="shared" si="4"/>
        <v>335048</v>
      </c>
      <c r="R19" s="37">
        <v>1239</v>
      </c>
      <c r="S19" s="37">
        <v>802</v>
      </c>
      <c r="T19" s="55"/>
      <c r="U19" s="43"/>
      <c r="V19" s="55"/>
      <c r="W19" s="3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s="57" customFormat="1" ht="12">
      <c r="A20" s="56">
        <v>43374</v>
      </c>
      <c r="C20" s="43"/>
      <c r="D20" s="43">
        <v>26998</v>
      </c>
      <c r="E20" s="37">
        <f t="shared" si="0"/>
        <v>26998</v>
      </c>
      <c r="F20" s="37">
        <v>1239</v>
      </c>
      <c r="G20" s="37">
        <v>802</v>
      </c>
      <c r="H20" s="55"/>
      <c r="I20" s="34">
        <f t="shared" si="1"/>
        <v>0</v>
      </c>
      <c r="J20" s="43">
        <f t="shared" si="1"/>
        <v>26998</v>
      </c>
      <c r="K20" s="34">
        <f t="shared" si="2"/>
        <v>26998</v>
      </c>
      <c r="L20" s="34">
        <f t="shared" si="3"/>
        <v>1239</v>
      </c>
      <c r="M20" s="37">
        <f t="shared" si="5"/>
        <v>802</v>
      </c>
      <c r="O20" s="43"/>
      <c r="P20" s="43">
        <v>26998</v>
      </c>
      <c r="Q20" s="37">
        <f t="shared" si="4"/>
        <v>26998</v>
      </c>
      <c r="R20" s="37">
        <v>1239</v>
      </c>
      <c r="S20" s="37">
        <v>802</v>
      </c>
      <c r="T20" s="55"/>
      <c r="U20" s="43"/>
      <c r="V20" s="55"/>
      <c r="W20" s="34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7" customFormat="1" ht="12">
      <c r="A21" s="56">
        <v>43556</v>
      </c>
      <c r="C21" s="43">
        <v>310000</v>
      </c>
      <c r="D21" s="43">
        <v>26998</v>
      </c>
      <c r="E21" s="37">
        <f t="shared" si="0"/>
        <v>336998</v>
      </c>
      <c r="F21" s="37">
        <v>1239</v>
      </c>
      <c r="G21" s="37">
        <v>802</v>
      </c>
      <c r="H21" s="55"/>
      <c r="I21" s="34">
        <f t="shared" si="1"/>
        <v>310000</v>
      </c>
      <c r="J21" s="43">
        <f t="shared" si="1"/>
        <v>26998</v>
      </c>
      <c r="K21" s="34">
        <f t="shared" si="2"/>
        <v>336998</v>
      </c>
      <c r="L21" s="34">
        <f t="shared" si="3"/>
        <v>1239</v>
      </c>
      <c r="M21" s="37">
        <f t="shared" si="5"/>
        <v>802</v>
      </c>
      <c r="O21" s="43">
        <v>310000</v>
      </c>
      <c r="P21" s="43">
        <v>26998</v>
      </c>
      <c r="Q21" s="37">
        <f t="shared" si="4"/>
        <v>336998</v>
      </c>
      <c r="R21" s="37">
        <v>1239</v>
      </c>
      <c r="S21" s="37">
        <v>802</v>
      </c>
      <c r="T21" s="55"/>
      <c r="U21" s="43"/>
      <c r="V21" s="55"/>
      <c r="W21" s="34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s="57" customFormat="1" ht="12">
      <c r="A22" s="56">
        <v>43739</v>
      </c>
      <c r="C22" s="43"/>
      <c r="D22" s="43">
        <v>23898</v>
      </c>
      <c r="E22" s="37">
        <f t="shared" si="0"/>
        <v>23898</v>
      </c>
      <c r="F22" s="37">
        <v>1239</v>
      </c>
      <c r="G22" s="37">
        <v>802</v>
      </c>
      <c r="H22" s="55"/>
      <c r="I22" s="34">
        <f t="shared" si="1"/>
        <v>0</v>
      </c>
      <c r="J22" s="43">
        <f t="shared" si="1"/>
        <v>23898</v>
      </c>
      <c r="K22" s="34">
        <f t="shared" si="2"/>
        <v>23898</v>
      </c>
      <c r="L22" s="34">
        <f t="shared" si="3"/>
        <v>1239</v>
      </c>
      <c r="M22" s="37">
        <f t="shared" si="5"/>
        <v>802</v>
      </c>
      <c r="O22" s="43"/>
      <c r="P22" s="43">
        <v>23898</v>
      </c>
      <c r="Q22" s="37">
        <f t="shared" si="4"/>
        <v>23898</v>
      </c>
      <c r="R22" s="37">
        <v>1239</v>
      </c>
      <c r="S22" s="37">
        <v>802</v>
      </c>
      <c r="T22" s="55"/>
      <c r="U22" s="43"/>
      <c r="V22" s="55"/>
      <c r="W22" s="3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s="57" customFormat="1" ht="12">
      <c r="A23" s="56">
        <v>43922</v>
      </c>
      <c r="C23" s="43">
        <v>315000</v>
      </c>
      <c r="D23" s="43">
        <v>23898</v>
      </c>
      <c r="E23" s="37">
        <f t="shared" si="0"/>
        <v>338898</v>
      </c>
      <c r="F23" s="37">
        <v>1239</v>
      </c>
      <c r="G23" s="37">
        <v>802</v>
      </c>
      <c r="H23" s="55"/>
      <c r="I23" s="34">
        <f t="shared" si="1"/>
        <v>315000</v>
      </c>
      <c r="J23" s="43">
        <f t="shared" si="1"/>
        <v>23898</v>
      </c>
      <c r="K23" s="34">
        <f t="shared" si="2"/>
        <v>338898</v>
      </c>
      <c r="L23" s="34">
        <f t="shared" si="3"/>
        <v>1239</v>
      </c>
      <c r="M23" s="37">
        <f t="shared" si="5"/>
        <v>802</v>
      </c>
      <c r="O23" s="43">
        <v>315000</v>
      </c>
      <c r="P23" s="43">
        <v>23898</v>
      </c>
      <c r="Q23" s="37">
        <f t="shared" si="4"/>
        <v>338898</v>
      </c>
      <c r="R23" s="37">
        <v>1239</v>
      </c>
      <c r="S23" s="37">
        <v>802</v>
      </c>
      <c r="T23" s="55"/>
      <c r="U23" s="43"/>
      <c r="V23" s="55"/>
      <c r="W23" s="34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s="57" customFormat="1" ht="12">
      <c r="A24" s="56">
        <v>44105</v>
      </c>
      <c r="C24" s="43"/>
      <c r="D24" s="43">
        <v>20275</v>
      </c>
      <c r="E24" s="37">
        <f t="shared" si="0"/>
        <v>20275</v>
      </c>
      <c r="F24" s="37">
        <v>1239</v>
      </c>
      <c r="G24" s="37">
        <v>802</v>
      </c>
      <c r="H24" s="55"/>
      <c r="I24" s="34">
        <f t="shared" si="1"/>
        <v>0</v>
      </c>
      <c r="J24" s="43">
        <f t="shared" si="1"/>
        <v>20275</v>
      </c>
      <c r="K24" s="34">
        <f t="shared" si="2"/>
        <v>20275</v>
      </c>
      <c r="L24" s="34">
        <f t="shared" si="3"/>
        <v>1239</v>
      </c>
      <c r="M24" s="37">
        <f t="shared" si="5"/>
        <v>802</v>
      </c>
      <c r="O24" s="43"/>
      <c r="P24" s="43">
        <v>20275</v>
      </c>
      <c r="Q24" s="37">
        <f t="shared" si="4"/>
        <v>20275</v>
      </c>
      <c r="R24" s="37">
        <v>1239</v>
      </c>
      <c r="S24" s="37">
        <v>802</v>
      </c>
      <c r="T24" s="55"/>
      <c r="U24" s="43"/>
      <c r="V24" s="55"/>
      <c r="W24" s="3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s="57" customFormat="1" ht="12">
      <c r="A25" s="56">
        <v>44287</v>
      </c>
      <c r="C25" s="43">
        <v>325000</v>
      </c>
      <c r="D25" s="43">
        <v>20275</v>
      </c>
      <c r="E25" s="37">
        <f t="shared" si="0"/>
        <v>345275</v>
      </c>
      <c r="F25" s="37">
        <v>1239</v>
      </c>
      <c r="G25" s="37">
        <v>802</v>
      </c>
      <c r="H25" s="55"/>
      <c r="I25" s="34">
        <f t="shared" si="1"/>
        <v>325000</v>
      </c>
      <c r="J25" s="43">
        <f t="shared" si="1"/>
        <v>20275</v>
      </c>
      <c r="K25" s="34">
        <f t="shared" si="2"/>
        <v>345275</v>
      </c>
      <c r="L25" s="34">
        <f t="shared" si="3"/>
        <v>1239</v>
      </c>
      <c r="M25" s="37">
        <f t="shared" si="5"/>
        <v>802</v>
      </c>
      <c r="O25" s="43">
        <v>325000</v>
      </c>
      <c r="P25" s="43">
        <v>20275</v>
      </c>
      <c r="Q25" s="37">
        <f t="shared" si="4"/>
        <v>345275</v>
      </c>
      <c r="R25" s="37">
        <v>1239</v>
      </c>
      <c r="S25" s="37">
        <v>802</v>
      </c>
      <c r="T25" s="55"/>
      <c r="U25" s="43"/>
      <c r="V25" s="55"/>
      <c r="W25" s="34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s="57" customFormat="1" ht="12">
      <c r="A26" s="56">
        <v>44470</v>
      </c>
      <c r="C26" s="43"/>
      <c r="D26" s="43">
        <v>15888</v>
      </c>
      <c r="E26" s="37">
        <f t="shared" si="0"/>
        <v>15888</v>
      </c>
      <c r="F26" s="37">
        <v>1239</v>
      </c>
      <c r="G26" s="37">
        <v>802</v>
      </c>
      <c r="H26" s="55"/>
      <c r="I26" s="34">
        <f t="shared" si="1"/>
        <v>0</v>
      </c>
      <c r="J26" s="43">
        <f t="shared" si="1"/>
        <v>15888</v>
      </c>
      <c r="K26" s="34">
        <f t="shared" si="2"/>
        <v>15888</v>
      </c>
      <c r="L26" s="34">
        <f t="shared" si="3"/>
        <v>1239</v>
      </c>
      <c r="M26" s="37">
        <f t="shared" si="5"/>
        <v>802</v>
      </c>
      <c r="O26" s="43"/>
      <c r="P26" s="43">
        <v>15888</v>
      </c>
      <c r="Q26" s="37">
        <f t="shared" si="4"/>
        <v>15888</v>
      </c>
      <c r="R26" s="37">
        <v>1239</v>
      </c>
      <c r="S26" s="37">
        <v>802</v>
      </c>
      <c r="T26" s="55"/>
      <c r="U26" s="43"/>
      <c r="V26" s="55"/>
      <c r="W26" s="34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s="57" customFormat="1" ht="12">
      <c r="A27" s="56">
        <v>44652</v>
      </c>
      <c r="C27" s="43">
        <v>335000</v>
      </c>
      <c r="D27" s="43">
        <v>15888</v>
      </c>
      <c r="E27" s="37">
        <f t="shared" si="0"/>
        <v>350888</v>
      </c>
      <c r="F27" s="37">
        <v>1239</v>
      </c>
      <c r="G27" s="37">
        <v>802</v>
      </c>
      <c r="H27" s="55"/>
      <c r="I27" s="34">
        <f t="shared" si="1"/>
        <v>335000</v>
      </c>
      <c r="J27" s="43">
        <f t="shared" si="1"/>
        <v>15888</v>
      </c>
      <c r="K27" s="34">
        <f t="shared" si="2"/>
        <v>350888</v>
      </c>
      <c r="L27" s="34">
        <f t="shared" si="3"/>
        <v>1239</v>
      </c>
      <c r="M27" s="37">
        <f t="shared" si="5"/>
        <v>802</v>
      </c>
      <c r="O27" s="43">
        <v>335000</v>
      </c>
      <c r="P27" s="43">
        <v>15888</v>
      </c>
      <c r="Q27" s="37">
        <f t="shared" si="4"/>
        <v>350888</v>
      </c>
      <c r="R27" s="37">
        <v>1239</v>
      </c>
      <c r="S27" s="37">
        <v>802</v>
      </c>
      <c r="T27" s="55"/>
      <c r="U27" s="43"/>
      <c r="V27" s="55"/>
      <c r="W27" s="34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s="57" customFormat="1" ht="12">
      <c r="A28" s="56">
        <v>44835</v>
      </c>
      <c r="C28" s="43"/>
      <c r="D28" s="43">
        <v>10863</v>
      </c>
      <c r="E28" s="37">
        <f t="shared" si="0"/>
        <v>10863</v>
      </c>
      <c r="F28" s="37">
        <v>1239</v>
      </c>
      <c r="G28" s="37">
        <v>802</v>
      </c>
      <c r="H28" s="55"/>
      <c r="I28" s="34">
        <f t="shared" si="1"/>
        <v>0</v>
      </c>
      <c r="J28" s="43">
        <f t="shared" si="1"/>
        <v>10863</v>
      </c>
      <c r="K28" s="34">
        <f t="shared" si="2"/>
        <v>10863</v>
      </c>
      <c r="L28" s="34">
        <f t="shared" si="3"/>
        <v>1239</v>
      </c>
      <c r="M28" s="37">
        <f t="shared" si="5"/>
        <v>802</v>
      </c>
      <c r="O28" s="43"/>
      <c r="P28" s="43">
        <v>10863</v>
      </c>
      <c r="Q28" s="37">
        <f t="shared" si="4"/>
        <v>10863</v>
      </c>
      <c r="R28" s="37">
        <v>1239</v>
      </c>
      <c r="S28" s="37">
        <v>802</v>
      </c>
      <c r="T28" s="55"/>
      <c r="U28" s="43"/>
      <c r="V28" s="55"/>
      <c r="W28" s="3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s="57" customFormat="1" ht="12">
      <c r="A29" s="56">
        <v>45017</v>
      </c>
      <c r="C29" s="43">
        <v>345000</v>
      </c>
      <c r="D29" s="43">
        <v>10863</v>
      </c>
      <c r="E29" s="37">
        <f t="shared" si="0"/>
        <v>355863</v>
      </c>
      <c r="F29" s="37">
        <v>1239</v>
      </c>
      <c r="G29" s="37">
        <v>802</v>
      </c>
      <c r="H29" s="55"/>
      <c r="I29" s="34">
        <f t="shared" si="1"/>
        <v>345000</v>
      </c>
      <c r="J29" s="43">
        <f t="shared" si="1"/>
        <v>10863</v>
      </c>
      <c r="K29" s="34">
        <f t="shared" si="2"/>
        <v>355863</v>
      </c>
      <c r="L29" s="34">
        <f t="shared" si="3"/>
        <v>1239</v>
      </c>
      <c r="M29" s="37">
        <f t="shared" si="5"/>
        <v>802</v>
      </c>
      <c r="O29" s="43">
        <v>345000</v>
      </c>
      <c r="P29" s="43">
        <v>10863</v>
      </c>
      <c r="Q29" s="37">
        <f t="shared" si="4"/>
        <v>355863</v>
      </c>
      <c r="R29" s="37">
        <v>1239</v>
      </c>
      <c r="S29" s="37">
        <v>802</v>
      </c>
      <c r="T29" s="55"/>
      <c r="U29" s="43"/>
      <c r="V29" s="55"/>
      <c r="W29" s="34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s="57" customFormat="1" ht="12">
      <c r="A30" s="56">
        <v>45200</v>
      </c>
      <c r="C30" s="43"/>
      <c r="D30" s="43">
        <v>5688</v>
      </c>
      <c r="E30" s="37">
        <f t="shared" si="0"/>
        <v>5688</v>
      </c>
      <c r="F30" s="37">
        <v>1239</v>
      </c>
      <c r="G30" s="37">
        <v>802</v>
      </c>
      <c r="H30" s="55"/>
      <c r="I30" s="34">
        <f t="shared" si="1"/>
        <v>0</v>
      </c>
      <c r="J30" s="43">
        <f t="shared" si="1"/>
        <v>5688</v>
      </c>
      <c r="K30" s="34">
        <f t="shared" si="2"/>
        <v>5688</v>
      </c>
      <c r="L30" s="34">
        <f t="shared" si="3"/>
        <v>1239</v>
      </c>
      <c r="M30" s="37">
        <f t="shared" si="5"/>
        <v>802</v>
      </c>
      <c r="O30" s="43"/>
      <c r="P30" s="43">
        <v>5688</v>
      </c>
      <c r="Q30" s="37">
        <f t="shared" si="4"/>
        <v>5688</v>
      </c>
      <c r="R30" s="37">
        <v>1239</v>
      </c>
      <c r="S30" s="37">
        <v>802</v>
      </c>
      <c r="T30" s="55"/>
      <c r="U30" s="43"/>
      <c r="V30" s="55"/>
      <c r="W30" s="34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s="57" customFormat="1" ht="12">
      <c r="A31" s="56">
        <v>45383</v>
      </c>
      <c r="C31" s="43">
        <v>350000</v>
      </c>
      <c r="D31" s="43">
        <v>5688</v>
      </c>
      <c r="E31" s="37">
        <f t="shared" si="0"/>
        <v>355688</v>
      </c>
      <c r="F31" s="37">
        <v>1239</v>
      </c>
      <c r="G31" s="37">
        <v>807</v>
      </c>
      <c r="H31" s="55"/>
      <c r="I31" s="34">
        <f t="shared" si="1"/>
        <v>350000</v>
      </c>
      <c r="J31" s="43">
        <f t="shared" si="1"/>
        <v>5688</v>
      </c>
      <c r="K31" s="34">
        <f t="shared" si="2"/>
        <v>355688</v>
      </c>
      <c r="L31" s="34">
        <f t="shared" si="3"/>
        <v>1239</v>
      </c>
      <c r="M31" s="37">
        <f t="shared" si="5"/>
        <v>807</v>
      </c>
      <c r="O31" s="43">
        <v>350000</v>
      </c>
      <c r="P31" s="43">
        <v>5688</v>
      </c>
      <c r="Q31" s="37">
        <f t="shared" si="4"/>
        <v>355688</v>
      </c>
      <c r="R31" s="37">
        <v>1239</v>
      </c>
      <c r="S31" s="37">
        <f>802+5</f>
        <v>807</v>
      </c>
      <c r="T31" s="55"/>
      <c r="U31" s="43"/>
      <c r="V31" s="55"/>
      <c r="W31" s="34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3:37" ht="12">
      <c r="C32" s="43"/>
      <c r="D32" s="43"/>
      <c r="E32" s="43"/>
      <c r="F32" s="43"/>
      <c r="G32" s="43"/>
      <c r="M32" s="43"/>
      <c r="R32" s="64"/>
      <c r="S32" s="43"/>
      <c r="T32" s="34"/>
      <c r="U32" s="55"/>
      <c r="V32" s="55"/>
      <c r="W32" s="55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2.75" thickBot="1">
      <c r="A33" s="32" t="s">
        <v>4</v>
      </c>
      <c r="C33" s="54">
        <f>SUM(C8:C32)</f>
        <v>3470000</v>
      </c>
      <c r="D33" s="54">
        <f>SUM(D8:D32)</f>
        <v>661599</v>
      </c>
      <c r="E33" s="54">
        <f>SUM(E8:E32)</f>
        <v>4131599</v>
      </c>
      <c r="F33" s="54">
        <f>SUM(F8:F32)</f>
        <v>29733</v>
      </c>
      <c r="G33" s="54">
        <f>SUM(G8:G32)</f>
        <v>19253</v>
      </c>
      <c r="I33" s="54">
        <f>SUM(I8:I32)</f>
        <v>3470000</v>
      </c>
      <c r="J33" s="54">
        <f>SUM(J8:J32)</f>
        <v>661599</v>
      </c>
      <c r="K33" s="54">
        <f>SUM(K8:K32)</f>
        <v>4131599</v>
      </c>
      <c r="L33" s="54">
        <f>SUM(L8:L32)</f>
        <v>29733</v>
      </c>
      <c r="M33" s="54">
        <f>SUM(M8:M32)</f>
        <v>19253</v>
      </c>
      <c r="O33" s="54">
        <f>SUM(O8:O32)</f>
        <v>3470000</v>
      </c>
      <c r="P33" s="54">
        <f>SUM(P8:P32)</f>
        <v>661599</v>
      </c>
      <c r="Q33" s="54">
        <f>SUM(Q8:Q32)</f>
        <v>4131599</v>
      </c>
      <c r="R33" s="54">
        <f>SUM(R8:R32)</f>
        <v>29733</v>
      </c>
      <c r="S33" s="54">
        <f>SUM(S8:S32)</f>
        <v>19253</v>
      </c>
      <c r="T33" s="34"/>
      <c r="U33" s="54">
        <f>SUM(U8:U32)</f>
        <v>0</v>
      </c>
      <c r="V33" s="54">
        <f>SUM(V8:V32)</f>
        <v>0</v>
      </c>
      <c r="W33" s="54">
        <f>SUM(W8:W32)</f>
        <v>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ht="12.75" thickTop="1"/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">
      <pane ySplit="5" topLeftCell="BM6" activePane="bottomLeft" state="frozen"/>
      <selection pane="topLeft" activeCell="A1" sqref="A1"/>
      <selection pane="bottomLeft" activeCell="G11" sqref="G11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5" customWidth="1"/>
    <col min="5" max="6" width="13.7109375" style="5" customWidth="1"/>
    <col min="7" max="7" width="13.7109375" style="12" customWidth="1"/>
    <col min="8" max="8" width="10.28125" style="0" bestFit="1" customWidth="1"/>
  </cols>
  <sheetData>
    <row r="1" ht="12">
      <c r="A1" s="18" t="s">
        <v>19</v>
      </c>
    </row>
    <row r="3" spans="1:7" ht="12">
      <c r="A3" s="1"/>
      <c r="B3" s="1"/>
      <c r="C3" s="1"/>
      <c r="D3" s="3"/>
      <c r="E3" s="3"/>
      <c r="F3" s="3"/>
      <c r="G3" s="62" t="s">
        <v>0</v>
      </c>
    </row>
    <row r="4" spans="1:7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23</v>
      </c>
      <c r="G4" s="63" t="s">
        <v>6</v>
      </c>
    </row>
    <row r="5" spans="1:7" s="11" customFormat="1" ht="12.75" thickBot="1">
      <c r="A5" s="8"/>
      <c r="B5" s="8"/>
      <c r="C5" s="8" t="s">
        <v>7</v>
      </c>
      <c r="D5" s="9">
        <f>SUM(D7:D9)</f>
        <v>4986354.659999999</v>
      </c>
      <c r="E5" s="9">
        <f>SUM(E7:E9)</f>
        <v>4958309.81</v>
      </c>
      <c r="F5" s="9">
        <f>SUM(F7:F9)</f>
        <v>28044.850000000002</v>
      </c>
      <c r="G5" s="15"/>
    </row>
    <row r="6" spans="1:7" ht="12.75" thickTop="1">
      <c r="A6" s="6"/>
      <c r="B6" s="59"/>
      <c r="C6" s="59"/>
      <c r="D6" s="7"/>
      <c r="E6" s="7"/>
      <c r="F6" s="7"/>
      <c r="G6" s="16"/>
    </row>
    <row r="7" spans="1:7" ht="12">
      <c r="A7" s="31" t="s">
        <v>5</v>
      </c>
      <c r="B7" s="31" t="s">
        <v>21</v>
      </c>
      <c r="C7" t="s">
        <v>20</v>
      </c>
      <c r="D7" s="5">
        <f>SUM(E7:E7)</f>
        <v>405193.82999999914</v>
      </c>
      <c r="E7" s="5">
        <f>4958309.81-E8-E9</f>
        <v>405193.82999999914</v>
      </c>
      <c r="G7" s="12">
        <f>E7/E5</f>
        <v>0.08172015173049446</v>
      </c>
    </row>
    <row r="8" spans="1:7" ht="12">
      <c r="A8" s="31" t="s">
        <v>5</v>
      </c>
      <c r="B8" s="31" t="s">
        <v>15</v>
      </c>
      <c r="C8" t="s">
        <v>22</v>
      </c>
      <c r="D8" s="5">
        <f>SUM(E8:E8)</f>
        <v>4553115.98</v>
      </c>
      <c r="E8" s="5">
        <v>4553115.98</v>
      </c>
      <c r="G8" s="12">
        <f>E8/E5</f>
        <v>0.9182798482695055</v>
      </c>
    </row>
    <row r="9" spans="1:7" ht="12">
      <c r="A9" s="31"/>
      <c r="B9" s="31"/>
      <c r="C9" t="s">
        <v>23</v>
      </c>
      <c r="D9" s="5">
        <f>SUM(F9)</f>
        <v>28044.850000000002</v>
      </c>
      <c r="F9" s="5">
        <f>27918.63+126.22</f>
        <v>28044.850000000002</v>
      </c>
      <c r="G9" s="12">
        <v>0</v>
      </c>
    </row>
    <row r="10" spans="4:7" ht="12">
      <c r="D10" s="10"/>
      <c r="E10" s="10"/>
      <c r="F10" s="10"/>
      <c r="G10" s="17"/>
    </row>
    <row r="11" spans="2:7" s="12" customFormat="1" ht="12.75" thickBot="1">
      <c r="B11" s="60"/>
      <c r="C11" s="13" t="s">
        <v>8</v>
      </c>
      <c r="D11" s="14">
        <f>SUM(E11:F11)</f>
        <v>1</v>
      </c>
      <c r="E11" s="14">
        <f>E5/D5</f>
        <v>0.9943756808505876</v>
      </c>
      <c r="F11" s="14">
        <f>F5/D5</f>
        <v>0.00562431914941245</v>
      </c>
      <c r="G11" s="14">
        <f>SUM(G7:G10)</f>
        <v>1</v>
      </c>
    </row>
    <row r="12" spans="1:7" s="12" customFormat="1" ht="12.75" thickTop="1">
      <c r="A12" s="35"/>
      <c r="C12" s="13"/>
      <c r="D12" s="29"/>
      <c r="E12" s="29"/>
      <c r="F12" s="29"/>
      <c r="G12" s="29"/>
    </row>
    <row r="13" spans="1:7" s="12" customFormat="1" ht="12">
      <c r="A13" s="35"/>
      <c r="C13" s="13"/>
      <c r="D13" s="29"/>
      <c r="E13" s="29"/>
      <c r="F13" s="29"/>
      <c r="G13" s="29"/>
    </row>
    <row r="14" ht="12">
      <c r="A14" s="36"/>
    </row>
    <row r="15" spans="1:7" s="57" customFormat="1" ht="12">
      <c r="A15" s="35"/>
      <c r="B15" s="6"/>
      <c r="C15" s="6"/>
      <c r="D15" s="16"/>
      <c r="E15" s="30"/>
      <c r="F15" s="30"/>
      <c r="G15" s="29"/>
    </row>
    <row r="16" spans="1:7" s="57" customFormat="1" ht="12">
      <c r="A16" s="6"/>
      <c r="B16" s="6"/>
      <c r="C16" s="6"/>
      <c r="D16" s="16"/>
      <c r="E16" s="30"/>
      <c r="F16" s="30"/>
      <c r="G16" s="29"/>
    </row>
    <row r="17" ht="12">
      <c r="D17" s="12"/>
    </row>
    <row r="18" ht="12">
      <c r="D18" s="12"/>
    </row>
    <row r="19" ht="12">
      <c r="D19" s="12"/>
    </row>
    <row r="20" ht="12">
      <c r="D20" s="12"/>
    </row>
    <row r="21" ht="12">
      <c r="D21" s="12"/>
    </row>
    <row r="22" ht="12">
      <c r="D22" s="12"/>
    </row>
    <row r="23" ht="12">
      <c r="D23" s="12"/>
    </row>
    <row r="24" ht="12">
      <c r="D24" s="12"/>
    </row>
    <row r="25" ht="12">
      <c r="D25" s="12"/>
    </row>
    <row r="26" ht="12">
      <c r="D26" s="12"/>
    </row>
    <row r="27" ht="12">
      <c r="D27" s="12"/>
    </row>
    <row r="28" spans="3:4" ht="12">
      <c r="C28" s="18"/>
      <c r="D28" s="12"/>
    </row>
    <row r="29" ht="12">
      <c r="D29" s="12"/>
    </row>
    <row r="30" ht="12">
      <c r="D30" s="12"/>
    </row>
    <row r="31" ht="12">
      <c r="D31" s="12"/>
    </row>
  </sheetData>
  <sheetProtection/>
  <printOptions/>
  <pageMargins left="1" right="0" top="1" bottom="0" header="0.5" footer="0"/>
  <pageSetup horizontalDpi="300" verticalDpi="300" orientation="landscape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2012-08-20T20:53:35Z</cp:lastPrinted>
  <dcterms:created xsi:type="dcterms:W3CDTF">1998-02-23T20:58:01Z</dcterms:created>
  <dcterms:modified xsi:type="dcterms:W3CDTF">2013-01-24T18:58:54Z</dcterms:modified>
  <cp:category/>
  <cp:version/>
  <cp:contentType/>
  <cp:contentStatus/>
</cp:coreProperties>
</file>