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8000" windowHeight="8720" tabRatio="896" activeTab="0"/>
  </bookViews>
  <sheets>
    <sheet name="2009A&amp;B" sheetId="1" r:id="rId1"/>
    <sheet name="Academic Project" sheetId="2" r:id="rId2"/>
    <sheet name="Percentage-Final" sheetId="3" r:id="rId3"/>
    <sheet name="umbi adjustment" sheetId="4" r:id="rId4"/>
  </sheets>
  <definedNames>
    <definedName name="_xlnm.Print_Titles" localSheetId="0">'2009A&amp;B'!$A:$A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<sst xmlns="http://schemas.openxmlformats.org/spreadsheetml/2006/main" count="576" uniqueCount="150">
  <si>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</si>
  <si>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</si>
  <si>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</si>
  <si>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</si>
  <si>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</si>
  <si>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</si>
  <si>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</si>
  <si>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</si>
  <si>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</si>
  <si>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</si>
  <si>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</si>
  <si>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</si>
  <si>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</si>
  <si>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</si>
  <si>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</si>
  <si>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</si>
  <si>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</si>
  <si>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</si>
  <si>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</si>
  <si>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</si>
  <si>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</si>
  <si>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</si>
  <si>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</si>
  <si>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</si>
  <si>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</si>
  <si>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</si>
  <si>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</si>
  <si>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</si>
  <si>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</si>
  <si>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 xml:space="preserve"> 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</si>
  <si>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</si>
  <si>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</si>
  <si>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</si>
  <si>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</si>
  <si>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</si>
  <si>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</si>
  <si>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</si>
  <si>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</si>
  <si>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</si>
  <si>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</si>
  <si>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</si>
  <si>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</si>
  <si>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</si>
  <si>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</si>
  <si>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</si>
  <si>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</si>
  <si>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</si>
  <si>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</si>
  <si>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</si>
  <si>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</si>
  <si>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</si>
  <si>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</si>
  <si>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</si>
  <si>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</si>
  <si>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</si>
  <si>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</si>
  <si>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</si>
  <si>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</si>
  <si>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</si>
  <si>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</si>
  <si>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</si>
  <si>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</si>
  <si>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</si>
  <si>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</si>
  <si>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</si>
  <si>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</si>
  <si>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</si>
  <si>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</si>
  <si>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</si>
  <si>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</si>
  <si>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</si>
  <si>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</si>
  <si>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</si>
  <si>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</si>
  <si>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</si>
  <si>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</si>
  <si>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</si>
  <si>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</si>
  <si>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</si>
  <si>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</si>
  <si>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</si>
  <si>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</si>
  <si>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</si>
  <si>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</si>
  <si>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</si>
  <si>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</si>
  <si>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</si>
  <si>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</si>
  <si>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</si>
  <si>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</si>
  <si>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</si>
  <si>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</si>
  <si>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</si>
  <si>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</si>
  <si>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</si>
  <si>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</si>
  <si>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</si>
  <si>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</si>
  <si>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</si>
  <si>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</si>
  <si>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</si>
  <si>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</si>
  <si>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</si>
  <si>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</si>
  <si>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</si>
  <si>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</si>
  <si>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</si>
  <si>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</si>
  <si>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</si>
  <si>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</si>
  <si>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</si>
  <si>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</si>
  <si>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</si>
  <si>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</si>
  <si>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</si>
  <si>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 xml:space="preserve">                                         Total Debt Services - 2009 Series A &amp; 2009 Series B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</si>
  <si>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</si>
  <si>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</si>
  <si>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</si>
  <si>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</si>
  <si>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</si>
  <si>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</si>
  <si>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</si>
  <si>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</si>
  <si>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</si>
  <si>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</si>
  <si>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</si>
  <si>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</si>
  <si>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</si>
  <si>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</si>
  <si>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</si>
  <si>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</si>
  <si>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</si>
  <si>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</si>
  <si>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</si>
  <si>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</si>
  <si>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</si>
  <si>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</si>
  <si>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</si>
  <si>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</si>
  <si>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</si>
  <si>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</si>
  <si>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</si>
  <si>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</si>
  <si>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</si>
  <si>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</si>
  <si>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</si>
  <si>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>2009 Series A &amp; B 2009 Bond Funded Projects</t>
  </si>
  <si>
    <t xml:space="preserve">           Total Academic Projects - 2009A&amp;B</t>
  </si>
  <si>
    <t>2009 Series A &amp; B Bond Funded Projects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</si>
</sst>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2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83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" sqref="D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2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20" customWidth="1"/>
    <col min="133" max="136" width="13.7109375" style="20" customWidth="1"/>
    <col min="137" max="137" width="3.7109375" style="20" customWidth="1"/>
    <col min="138" max="141" width="13.7109375" style="20" customWidth="1"/>
    <col min="142" max="142" width="3.7109375" style="20" customWidth="1"/>
    <col min="143" max="145" width="13.7109375" style="20" customWidth="1"/>
    <col min="146" max="146" width="3.7109375" style="0" customWidth="1"/>
  </cols>
  <sheetData>
    <row r="1" spans="1:147" ht="12">
      <c r="A1" s="43"/>
      <c r="B1" s="30"/>
      <c r="C1" s="44"/>
      <c r="D1" s="44"/>
      <c r="H1" s="44"/>
      <c r="M1" s="44" t="s">
        <v>140</v>
      </c>
      <c r="R1" s="44"/>
      <c r="W1" s="44"/>
      <c r="AB1" s="44" t="s">
        <v>140</v>
      </c>
      <c r="AG1" s="44"/>
      <c r="AL1" s="44"/>
      <c r="AQ1" s="44" t="s">
        <v>140</v>
      </c>
      <c r="BA1" s="44"/>
      <c r="BF1" s="44" t="s">
        <v>140</v>
      </c>
      <c r="BP1" s="44"/>
      <c r="BU1" s="44" t="s">
        <v>140</v>
      </c>
      <c r="BZ1" s="44"/>
      <c r="CJ1" s="44" t="s">
        <v>140</v>
      </c>
      <c r="CO1" s="44"/>
      <c r="CY1" s="44" t="s">
        <v>140</v>
      </c>
      <c r="DN1" s="44" t="s">
        <v>140</v>
      </c>
      <c r="DS1" s="44"/>
      <c r="EC1" s="44" t="s">
        <v>140</v>
      </c>
      <c r="EH1" s="44"/>
      <c r="EQ1" s="44" t="s">
        <v>140</v>
      </c>
    </row>
    <row r="2" spans="1:147" ht="12">
      <c r="A2" s="43"/>
      <c r="B2" s="30"/>
      <c r="C2" s="44"/>
      <c r="D2" s="44"/>
      <c r="H2" s="44"/>
      <c r="M2" s="42" t="s">
        <v>141</v>
      </c>
      <c r="R2" s="44"/>
      <c r="W2" s="44"/>
      <c r="AB2" s="42" t="s">
        <v>141</v>
      </c>
      <c r="AG2" s="44"/>
      <c r="AL2" s="44"/>
      <c r="AQ2" s="42" t="s">
        <v>141</v>
      </c>
      <c r="BA2" s="44"/>
      <c r="BF2" s="42" t="s">
        <v>141</v>
      </c>
      <c r="BP2" s="44"/>
      <c r="BU2" s="42" t="s">
        <v>141</v>
      </c>
      <c r="BZ2" s="44"/>
      <c r="CJ2" s="42" t="s">
        <v>141</v>
      </c>
      <c r="CO2" s="44"/>
      <c r="CY2" s="42" t="s">
        <v>141</v>
      </c>
      <c r="DN2" s="42" t="s">
        <v>141</v>
      </c>
      <c r="DS2" s="44"/>
      <c r="EC2" s="42" t="s">
        <v>141</v>
      </c>
      <c r="EH2" s="44"/>
      <c r="EQ2" s="42" t="s">
        <v>141</v>
      </c>
    </row>
    <row r="3" spans="1:147" ht="12">
      <c r="A3" s="43"/>
      <c r="B3" s="30"/>
      <c r="C3" s="42"/>
      <c r="D3" s="42"/>
      <c r="H3" s="44"/>
      <c r="M3" s="44" t="s">
        <v>147</v>
      </c>
      <c r="N3" s="12"/>
      <c r="R3" s="44"/>
      <c r="W3" s="44"/>
      <c r="AB3" s="44" t="s">
        <v>139</v>
      </c>
      <c r="AG3" s="44"/>
      <c r="AL3" s="44"/>
      <c r="AQ3" s="44" t="s">
        <v>139</v>
      </c>
      <c r="BA3" s="44"/>
      <c r="BF3" s="44" t="s">
        <v>139</v>
      </c>
      <c r="BP3" s="44"/>
      <c r="BU3" s="44" t="s">
        <v>139</v>
      </c>
      <c r="BZ3" s="44"/>
      <c r="CJ3" s="44" t="s">
        <v>139</v>
      </c>
      <c r="CO3" s="44"/>
      <c r="CY3" s="44" t="s">
        <v>139</v>
      </c>
      <c r="DN3" s="44" t="s">
        <v>139</v>
      </c>
      <c r="DS3" s="44"/>
      <c r="EC3" s="44" t="s">
        <v>139</v>
      </c>
      <c r="EH3" s="44"/>
      <c r="EQ3" s="44" t="s">
        <v>139</v>
      </c>
    </row>
    <row r="4" spans="1:4" ht="12">
      <c r="A4" s="43"/>
      <c r="B4" s="30"/>
      <c r="C4" s="44"/>
      <c r="D4" s="44"/>
    </row>
    <row r="5" spans="1:145" ht="12">
      <c r="A5" s="21" t="s">
        <v>9</v>
      </c>
      <c r="C5" s="47" t="s">
        <v>142</v>
      </c>
      <c r="D5" s="48"/>
      <c r="E5" s="49"/>
      <c r="F5" s="49"/>
      <c r="H5" s="36" t="s">
        <v>83</v>
      </c>
      <c r="I5" s="70"/>
      <c r="J5" s="38"/>
      <c r="K5" s="49"/>
      <c r="M5" s="36" t="s">
        <v>84</v>
      </c>
      <c r="N5" s="37"/>
      <c r="O5" s="38"/>
      <c r="P5" s="49"/>
      <c r="R5" s="22" t="s">
        <v>70</v>
      </c>
      <c r="S5" s="23"/>
      <c r="T5" s="24"/>
      <c r="U5" s="49"/>
      <c r="W5" s="22" t="s">
        <v>47</v>
      </c>
      <c r="X5" s="23"/>
      <c r="Y5" s="24"/>
      <c r="Z5" s="49"/>
      <c r="AB5" s="22" t="s">
        <v>71</v>
      </c>
      <c r="AC5" s="23"/>
      <c r="AD5" s="24"/>
      <c r="AE5" s="49"/>
      <c r="AG5" s="22" t="s">
        <v>52</v>
      </c>
      <c r="AH5" s="23"/>
      <c r="AI5" s="24"/>
      <c r="AJ5" s="49"/>
      <c r="AL5" s="22" t="s">
        <v>27</v>
      </c>
      <c r="AM5" s="23"/>
      <c r="AN5" s="24"/>
      <c r="AO5" s="49"/>
      <c r="AQ5" s="22" t="s">
        <v>56</v>
      </c>
      <c r="AR5" s="23"/>
      <c r="AS5" s="24"/>
      <c r="AT5" s="49"/>
      <c r="AV5" s="22" t="s">
        <v>72</v>
      </c>
      <c r="AW5" s="23"/>
      <c r="AX5" s="24"/>
      <c r="AY5" s="49"/>
      <c r="BA5" s="22" t="s">
        <v>79</v>
      </c>
      <c r="BB5" s="23"/>
      <c r="BC5" s="24"/>
      <c r="BD5" s="49"/>
      <c r="BF5" s="22" t="s">
        <v>28</v>
      </c>
      <c r="BG5" s="23"/>
      <c r="BH5" s="24"/>
      <c r="BI5" s="49"/>
      <c r="BK5" s="22" t="s">
        <v>134</v>
      </c>
      <c r="BL5" s="23"/>
      <c r="BM5" s="24"/>
      <c r="BN5" s="49"/>
      <c r="BP5" s="22" t="s">
        <v>114</v>
      </c>
      <c r="BQ5" s="23"/>
      <c r="BR5" s="24"/>
      <c r="BS5" s="49"/>
      <c r="BU5" s="22" t="s">
        <v>135</v>
      </c>
      <c r="BV5" s="23"/>
      <c r="BW5" s="24"/>
      <c r="BX5" s="49"/>
      <c r="BZ5" s="22" t="s">
        <v>48</v>
      </c>
      <c r="CA5" s="23"/>
      <c r="CB5" s="24"/>
      <c r="CC5" s="49"/>
      <c r="CE5" s="22" t="s">
        <v>49</v>
      </c>
      <c r="CF5" s="23"/>
      <c r="CG5" s="24"/>
      <c r="CH5" s="49"/>
      <c r="CJ5" s="22" t="s">
        <v>50</v>
      </c>
      <c r="CK5" s="23"/>
      <c r="CL5" s="24"/>
      <c r="CM5" s="49"/>
      <c r="CO5" s="22" t="s">
        <v>73</v>
      </c>
      <c r="CP5" s="23"/>
      <c r="CQ5" s="24"/>
      <c r="CR5" s="49"/>
      <c r="CT5" s="22" t="s">
        <v>51</v>
      </c>
      <c r="CU5" s="23"/>
      <c r="CV5" s="24"/>
      <c r="CW5" s="49"/>
      <c r="CY5" s="22" t="s">
        <v>136</v>
      </c>
      <c r="CZ5" s="23"/>
      <c r="DA5" s="24"/>
      <c r="DB5" s="49"/>
      <c r="DD5" s="57" t="s">
        <v>137</v>
      </c>
      <c r="DE5" s="23"/>
      <c r="DF5" s="24"/>
      <c r="DG5" s="49"/>
      <c r="DI5" s="22" t="s">
        <v>138</v>
      </c>
      <c r="DJ5" s="23"/>
      <c r="DK5" s="24"/>
      <c r="DL5" s="49"/>
      <c r="DN5" s="22" t="s">
        <v>32</v>
      </c>
      <c r="DO5" s="23"/>
      <c r="DP5" s="24"/>
      <c r="DQ5" s="49"/>
      <c r="DS5" s="22" t="s">
        <v>33</v>
      </c>
      <c r="DT5" s="23"/>
      <c r="DU5" s="24"/>
      <c r="DV5" s="49"/>
      <c r="DX5" s="22" t="s">
        <v>57</v>
      </c>
      <c r="DY5" s="23"/>
      <c r="DZ5" s="24"/>
      <c r="EA5" s="49"/>
      <c r="EB5" s="65"/>
      <c r="EC5" s="22" t="s">
        <v>37</v>
      </c>
      <c r="ED5" s="23"/>
      <c r="EE5" s="24"/>
      <c r="EF5" s="49"/>
      <c r="EH5" s="22" t="s">
        <v>113</v>
      </c>
      <c r="EI5" s="23"/>
      <c r="EJ5" s="24"/>
      <c r="EK5" s="49"/>
      <c r="EM5" s="57" t="s">
        <v>13</v>
      </c>
      <c r="EN5" s="23"/>
      <c r="EO5" s="24"/>
    </row>
    <row r="6" spans="1:145" s="12" customFormat="1" ht="12">
      <c r="A6" s="45" t="s">
        <v>10</v>
      </c>
      <c r="C6" s="37"/>
      <c r="D6" s="37"/>
      <c r="E6" s="38"/>
      <c r="F6" s="80" t="s">
        <v>143</v>
      </c>
      <c r="G6" s="33"/>
      <c r="H6" s="69"/>
      <c r="I6" s="64">
        <v>0.3215535</v>
      </c>
      <c r="J6" s="74"/>
      <c r="K6" s="80" t="s">
        <v>143</v>
      </c>
      <c r="L6" s="33"/>
      <c r="M6" s="69"/>
      <c r="N6" s="73">
        <f>S6+X6+AC6+AH6+AM6+AR6+AW6+BB6+BG6+BQ6+CA6+CF6+CK6+CP6+CU6+DO6+DT6+DY6+ED6+EI6+EN6+BL6+BV6+CZ6+DE6+DJ6</f>
        <v>0.6784465000000001</v>
      </c>
      <c r="O6" s="74"/>
      <c r="P6" s="80" t="s">
        <v>143</v>
      </c>
      <c r="Q6" s="33"/>
      <c r="R6" s="72"/>
      <c r="S6" s="32">
        <v>0.0550165</v>
      </c>
      <c r="T6" s="74"/>
      <c r="U6" s="80" t="s">
        <v>143</v>
      </c>
      <c r="V6" s="33"/>
      <c r="W6" s="72"/>
      <c r="X6" s="32">
        <v>0.0671633</v>
      </c>
      <c r="Y6" s="74"/>
      <c r="Z6" s="80" t="s">
        <v>143</v>
      </c>
      <c r="AA6" s="33"/>
      <c r="AB6" s="72"/>
      <c r="AC6" s="32">
        <v>0.0002459</v>
      </c>
      <c r="AD6" s="74"/>
      <c r="AE6" s="80" t="s">
        <v>143</v>
      </c>
      <c r="AF6" s="33"/>
      <c r="AG6" s="72"/>
      <c r="AH6" s="32">
        <v>0.0145161</v>
      </c>
      <c r="AI6" s="74"/>
      <c r="AJ6" s="80" t="s">
        <v>143</v>
      </c>
      <c r="AK6" s="33"/>
      <c r="AL6" s="72"/>
      <c r="AM6" s="32">
        <v>0.0667925</v>
      </c>
      <c r="AN6" s="74"/>
      <c r="AO6" s="80" t="s">
        <v>143</v>
      </c>
      <c r="AQ6" s="72"/>
      <c r="AR6" s="32">
        <v>0.0105296</v>
      </c>
      <c r="AS6" s="74"/>
      <c r="AT6" s="80" t="s">
        <v>143</v>
      </c>
      <c r="AV6" s="72"/>
      <c r="AW6" s="32">
        <v>0.0005849</v>
      </c>
      <c r="AX6" s="74"/>
      <c r="AY6" s="80" t="s">
        <v>143</v>
      </c>
      <c r="BA6" s="72"/>
      <c r="BB6" s="32">
        <v>0.0067373</v>
      </c>
      <c r="BC6" s="74"/>
      <c r="BD6" s="80" t="s">
        <v>143</v>
      </c>
      <c r="BF6" s="72"/>
      <c r="BG6" s="32">
        <v>0.0094186</v>
      </c>
      <c r="BH6" s="74"/>
      <c r="BI6" s="80" t="s">
        <v>143</v>
      </c>
      <c r="BK6" s="72"/>
      <c r="BL6" s="32">
        <v>0.0013176</v>
      </c>
      <c r="BM6" s="74"/>
      <c r="BN6" s="80" t="s">
        <v>143</v>
      </c>
      <c r="BP6" s="72"/>
      <c r="BQ6" s="32">
        <v>0.0068448</v>
      </c>
      <c r="BR6" s="74"/>
      <c r="BS6" s="80" t="s">
        <v>143</v>
      </c>
      <c r="BU6" s="72"/>
      <c r="BV6" s="32">
        <v>0.000389</v>
      </c>
      <c r="BW6" s="74"/>
      <c r="BX6" s="80" t="s">
        <v>143</v>
      </c>
      <c r="BZ6" s="72"/>
      <c r="CA6" s="32">
        <v>0.0013749</v>
      </c>
      <c r="CB6" s="74"/>
      <c r="CC6" s="80" t="s">
        <v>143</v>
      </c>
      <c r="CE6" s="72"/>
      <c r="CF6" s="32">
        <v>0.0049977</v>
      </c>
      <c r="CG6" s="74"/>
      <c r="CH6" s="80" t="s">
        <v>143</v>
      </c>
      <c r="CJ6" s="72"/>
      <c r="CK6" s="32">
        <v>0.0341296</v>
      </c>
      <c r="CL6" s="74"/>
      <c r="CM6" s="80" t="s">
        <v>143</v>
      </c>
      <c r="CO6" s="72"/>
      <c r="CP6" s="32">
        <v>0.1412511</v>
      </c>
      <c r="CQ6" s="74"/>
      <c r="CR6" s="80" t="s">
        <v>143</v>
      </c>
      <c r="CT6" s="72"/>
      <c r="CU6" s="32">
        <v>0.0259668</v>
      </c>
      <c r="CV6" s="74"/>
      <c r="CW6" s="80" t="s">
        <v>143</v>
      </c>
      <c r="CY6" s="72"/>
      <c r="CZ6" s="32">
        <v>0.0889019</v>
      </c>
      <c r="DA6" s="74"/>
      <c r="DB6" s="80" t="s">
        <v>143</v>
      </c>
      <c r="DD6" s="72"/>
      <c r="DE6" s="32">
        <v>0.0189545</v>
      </c>
      <c r="DF6" s="74"/>
      <c r="DG6" s="80" t="s">
        <v>143</v>
      </c>
      <c r="DI6" s="72"/>
      <c r="DJ6" s="32">
        <v>0.0015442</v>
      </c>
      <c r="DK6" s="74"/>
      <c r="DL6" s="80" t="s">
        <v>143</v>
      </c>
      <c r="DN6" s="72"/>
      <c r="DO6" s="32">
        <v>0.0018417</v>
      </c>
      <c r="DP6" s="74"/>
      <c r="DQ6" s="80" t="s">
        <v>143</v>
      </c>
      <c r="DS6" s="72"/>
      <c r="DT6" s="32">
        <v>0.0037562</v>
      </c>
      <c r="DU6" s="74"/>
      <c r="DV6" s="80" t="s">
        <v>143</v>
      </c>
      <c r="DX6" s="72"/>
      <c r="DY6" s="32">
        <v>0.1035336</v>
      </c>
      <c r="DZ6" s="74"/>
      <c r="EA6" s="80" t="s">
        <v>143</v>
      </c>
      <c r="EB6" s="28"/>
      <c r="EC6" s="72"/>
      <c r="ED6" s="32">
        <v>0.004021</v>
      </c>
      <c r="EE6" s="74"/>
      <c r="EF6" s="80" t="s">
        <v>143</v>
      </c>
      <c r="EH6" s="72"/>
      <c r="EI6" s="32">
        <v>0.0086172</v>
      </c>
      <c r="EJ6" s="74"/>
      <c r="EK6" s="80" t="s">
        <v>143</v>
      </c>
      <c r="EM6" s="72"/>
      <c r="EN6" s="32"/>
      <c r="EO6" s="46"/>
    </row>
    <row r="7" spans="1:145" ht="12">
      <c r="A7" s="25"/>
      <c r="C7" s="40" t="s">
        <v>11</v>
      </c>
      <c r="D7" s="40" t="s">
        <v>12</v>
      </c>
      <c r="E7" s="40" t="s">
        <v>4</v>
      </c>
      <c r="F7" s="40" t="s">
        <v>144</v>
      </c>
      <c r="H7" s="40" t="s">
        <v>11</v>
      </c>
      <c r="I7" s="40" t="s">
        <v>12</v>
      </c>
      <c r="J7" s="40" t="s">
        <v>4</v>
      </c>
      <c r="K7" s="40" t="s">
        <v>144</v>
      </c>
      <c r="M7" s="40" t="s">
        <v>11</v>
      </c>
      <c r="N7" s="40" t="s">
        <v>12</v>
      </c>
      <c r="O7" s="40" t="s">
        <v>4</v>
      </c>
      <c r="P7" s="40" t="s">
        <v>144</v>
      </c>
      <c r="R7" s="26" t="s">
        <v>11</v>
      </c>
      <c r="S7" s="26" t="s">
        <v>12</v>
      </c>
      <c r="T7" s="26" t="s">
        <v>4</v>
      </c>
      <c r="U7" s="40" t="s">
        <v>144</v>
      </c>
      <c r="W7" s="26" t="s">
        <v>11</v>
      </c>
      <c r="X7" s="26" t="s">
        <v>12</v>
      </c>
      <c r="Y7" s="26" t="s">
        <v>4</v>
      </c>
      <c r="Z7" s="40" t="s">
        <v>144</v>
      </c>
      <c r="AB7" s="26" t="s">
        <v>11</v>
      </c>
      <c r="AC7" s="26" t="s">
        <v>12</v>
      </c>
      <c r="AD7" s="26" t="s">
        <v>4</v>
      </c>
      <c r="AE7" s="40" t="s">
        <v>144</v>
      </c>
      <c r="AG7" s="26" t="s">
        <v>11</v>
      </c>
      <c r="AH7" s="26" t="s">
        <v>12</v>
      </c>
      <c r="AI7" s="26" t="s">
        <v>4</v>
      </c>
      <c r="AJ7" s="40" t="s">
        <v>144</v>
      </c>
      <c r="AL7" s="26" t="s">
        <v>11</v>
      </c>
      <c r="AM7" s="26" t="s">
        <v>12</v>
      </c>
      <c r="AN7" s="26" t="s">
        <v>4</v>
      </c>
      <c r="AO7" s="40" t="s">
        <v>144</v>
      </c>
      <c r="AQ7" s="26" t="s">
        <v>11</v>
      </c>
      <c r="AR7" s="26" t="s">
        <v>12</v>
      </c>
      <c r="AS7" s="26" t="s">
        <v>4</v>
      </c>
      <c r="AT7" s="40" t="s">
        <v>144</v>
      </c>
      <c r="AV7" s="26" t="s">
        <v>11</v>
      </c>
      <c r="AW7" s="26" t="s">
        <v>12</v>
      </c>
      <c r="AX7" s="26" t="s">
        <v>4</v>
      </c>
      <c r="AY7" s="40" t="s">
        <v>144</v>
      </c>
      <c r="BA7" s="26" t="s">
        <v>11</v>
      </c>
      <c r="BB7" s="26" t="s">
        <v>12</v>
      </c>
      <c r="BC7" s="26" t="s">
        <v>4</v>
      </c>
      <c r="BD7" s="40" t="s">
        <v>144</v>
      </c>
      <c r="BF7" s="26" t="s">
        <v>11</v>
      </c>
      <c r="BG7" s="26" t="s">
        <v>12</v>
      </c>
      <c r="BH7" s="26" t="s">
        <v>4</v>
      </c>
      <c r="BI7" s="40" t="s">
        <v>144</v>
      </c>
      <c r="BK7" s="26" t="s">
        <v>11</v>
      </c>
      <c r="BL7" s="26" t="s">
        <v>12</v>
      </c>
      <c r="BM7" s="26" t="s">
        <v>4</v>
      </c>
      <c r="BN7" s="40" t="s">
        <v>144</v>
      </c>
      <c r="BP7" s="26" t="s">
        <v>11</v>
      </c>
      <c r="BQ7" s="26" t="s">
        <v>12</v>
      </c>
      <c r="BR7" s="26" t="s">
        <v>4</v>
      </c>
      <c r="BS7" s="40" t="s">
        <v>144</v>
      </c>
      <c r="BU7" s="26" t="s">
        <v>11</v>
      </c>
      <c r="BV7" s="26" t="s">
        <v>12</v>
      </c>
      <c r="BW7" s="26" t="s">
        <v>4</v>
      </c>
      <c r="BX7" s="40" t="s">
        <v>144</v>
      </c>
      <c r="BZ7" s="26" t="s">
        <v>11</v>
      </c>
      <c r="CA7" s="26" t="s">
        <v>12</v>
      </c>
      <c r="CB7" s="26" t="s">
        <v>4</v>
      </c>
      <c r="CC7" s="40" t="s">
        <v>144</v>
      </c>
      <c r="CE7" s="26" t="s">
        <v>11</v>
      </c>
      <c r="CF7" s="26" t="s">
        <v>12</v>
      </c>
      <c r="CG7" s="26" t="s">
        <v>4</v>
      </c>
      <c r="CH7" s="40" t="s">
        <v>144</v>
      </c>
      <c r="CJ7" s="26" t="s">
        <v>11</v>
      </c>
      <c r="CK7" s="26" t="s">
        <v>12</v>
      </c>
      <c r="CL7" s="26" t="s">
        <v>4</v>
      </c>
      <c r="CM7" s="40" t="s">
        <v>144</v>
      </c>
      <c r="CO7" s="26" t="s">
        <v>11</v>
      </c>
      <c r="CP7" s="26" t="s">
        <v>12</v>
      </c>
      <c r="CQ7" s="26" t="s">
        <v>4</v>
      </c>
      <c r="CR7" s="40" t="s">
        <v>144</v>
      </c>
      <c r="CT7" s="26" t="s">
        <v>11</v>
      </c>
      <c r="CU7" s="26" t="s">
        <v>12</v>
      </c>
      <c r="CV7" s="26" t="s">
        <v>4</v>
      </c>
      <c r="CW7" s="40" t="s">
        <v>144</v>
      </c>
      <c r="CY7" s="26" t="s">
        <v>11</v>
      </c>
      <c r="CZ7" s="26" t="s">
        <v>12</v>
      </c>
      <c r="DA7" s="26" t="s">
        <v>4</v>
      </c>
      <c r="DB7" s="40" t="s">
        <v>144</v>
      </c>
      <c r="DD7" s="26" t="s">
        <v>11</v>
      </c>
      <c r="DE7" s="26" t="s">
        <v>12</v>
      </c>
      <c r="DF7" s="26" t="s">
        <v>4</v>
      </c>
      <c r="DG7" s="40" t="s">
        <v>144</v>
      </c>
      <c r="DI7" s="26" t="s">
        <v>11</v>
      </c>
      <c r="DJ7" s="26" t="s">
        <v>12</v>
      </c>
      <c r="DK7" s="26" t="s">
        <v>4</v>
      </c>
      <c r="DL7" s="40" t="s">
        <v>144</v>
      </c>
      <c r="DN7" s="26" t="s">
        <v>11</v>
      </c>
      <c r="DO7" s="26" t="s">
        <v>12</v>
      </c>
      <c r="DP7" s="26" t="s">
        <v>4</v>
      </c>
      <c r="DQ7" s="40" t="s">
        <v>144</v>
      </c>
      <c r="DS7" s="26" t="s">
        <v>11</v>
      </c>
      <c r="DT7" s="26" t="s">
        <v>12</v>
      </c>
      <c r="DU7" s="26" t="s">
        <v>4</v>
      </c>
      <c r="DV7" s="40" t="s">
        <v>144</v>
      </c>
      <c r="DX7" s="26" t="s">
        <v>11</v>
      </c>
      <c r="DY7" s="26" t="s">
        <v>12</v>
      </c>
      <c r="DZ7" s="26" t="s">
        <v>4</v>
      </c>
      <c r="EA7" s="40" t="s">
        <v>144</v>
      </c>
      <c r="EB7" s="66"/>
      <c r="EC7" s="26" t="s">
        <v>11</v>
      </c>
      <c r="ED7" s="26" t="s">
        <v>12</v>
      </c>
      <c r="EE7" s="26" t="s">
        <v>4</v>
      </c>
      <c r="EF7" s="40" t="s">
        <v>144</v>
      </c>
      <c r="EH7" s="26" t="s">
        <v>11</v>
      </c>
      <c r="EI7" s="26" t="s">
        <v>12</v>
      </c>
      <c r="EJ7" s="26" t="s">
        <v>4</v>
      </c>
      <c r="EK7" s="40" t="s">
        <v>144</v>
      </c>
      <c r="EM7" s="26" t="s">
        <v>11</v>
      </c>
      <c r="EN7" s="26" t="s">
        <v>12</v>
      </c>
      <c r="EO7" s="26" t="s">
        <v>4</v>
      </c>
    </row>
    <row r="8" spans="1:145" ht="12">
      <c r="A8" s="19">
        <v>41183</v>
      </c>
      <c r="D8" s="35">
        <v>1878605</v>
      </c>
      <c r="E8" s="35">
        <f aca="true" t="shared" si="0" ref="E8:E41">C8+D8</f>
        <v>1878605</v>
      </c>
      <c r="F8" s="35">
        <v>96323</v>
      </c>
      <c r="H8" s="51"/>
      <c r="I8" s="51">
        <v>604072.0128675</v>
      </c>
      <c r="J8" s="51">
        <f aca="true" t="shared" si="1" ref="J8:J41">H8+I8</f>
        <v>604072.0128675</v>
      </c>
      <c r="K8" s="51">
        <v>30972.997780500005</v>
      </c>
      <c r="M8" s="51"/>
      <c r="N8" s="41">
        <f aca="true" t="shared" si="2" ref="N8:N41">S8+X8+AC8+AH8+AM8+AR8+AW8+BB8+BG8+BQ8+CA8+CF8+CK8+CP8+CU8+DO8+DT8+DY8+ED8+EI8+EN8+BL8+BV8+CZ8+DE8+DJ8</f>
        <v>1274532.9871325</v>
      </c>
      <c r="O8" s="33">
        <f aca="true" t="shared" si="3" ref="O8:O41">M8+N8</f>
        <v>1274532.9871325</v>
      </c>
      <c r="P8" s="41">
        <f aca="true" t="shared" si="4" ref="P8:P41">U8+Z8+AE8+AJ8+AO8+AT8+AY8+BD8+BI8+BS8+CC8+CH8+CM8+CR8+CW8+DQ8+DV8+EA8+EF8+EK8+EP8+BN8+BX8+DB8+DG8+DL8</f>
        <v>65350.00221949999</v>
      </c>
      <c r="R8" s="65"/>
      <c r="S8" s="65">
        <f aca="true" t="shared" si="5" ref="S8:S41">D8*$S$6</f>
        <v>103354.27198250001</v>
      </c>
      <c r="T8" s="20">
        <f aca="true" t="shared" si="6" ref="T8:T41">R8+S8</f>
        <v>103354.27198250001</v>
      </c>
      <c r="U8" s="65">
        <f aca="true" t="shared" si="7" ref="U8:U41">S$6*$F8</f>
        <v>5299.3543295</v>
      </c>
      <c r="W8" s="65"/>
      <c r="X8" s="65">
        <f aca="true" t="shared" si="8" ref="X8:X41">D8*$X$6</f>
        <v>126173.31119649998</v>
      </c>
      <c r="Y8" s="20">
        <f aca="true" t="shared" si="9" ref="Y8:Y41">W8+X8</f>
        <v>126173.31119649998</v>
      </c>
      <c r="Z8" s="65">
        <f aca="true" t="shared" si="10" ref="Z8:Z41">X$6*$F8</f>
        <v>6469.370545899999</v>
      </c>
      <c r="AC8" s="33">
        <f aca="true" t="shared" si="11" ref="AC8:AC41">D8*$AC$6</f>
        <v>461.94896950000003</v>
      </c>
      <c r="AD8" s="33">
        <f aca="true" t="shared" si="12" ref="AD8:AD41">AB8+AC8</f>
        <v>461.94896950000003</v>
      </c>
      <c r="AE8" s="65">
        <f aca="true" t="shared" si="13" ref="AE8:AE41">AC$6*$F8</f>
        <v>23.685825700000002</v>
      </c>
      <c r="AG8" s="65"/>
      <c r="AH8" s="65">
        <f aca="true" t="shared" si="14" ref="AH8:AH41">D8*$AH$6</f>
        <v>27270.0180405</v>
      </c>
      <c r="AI8" s="20">
        <f aca="true" t="shared" si="15" ref="AI8:AI41">AG8+AH8</f>
        <v>27270.0180405</v>
      </c>
      <c r="AJ8" s="65">
        <f aca="true" t="shared" si="16" ref="AJ8:AJ41">AH$6*$F8</f>
        <v>1398.2343003</v>
      </c>
      <c r="AL8" s="65"/>
      <c r="AM8" s="65">
        <f aca="true" t="shared" si="17" ref="AM8:AM41">D8*$AM$6</f>
        <v>125476.7244625</v>
      </c>
      <c r="AN8" s="20">
        <f aca="true" t="shared" si="18" ref="AN8:AN41">AL8+AM8</f>
        <v>125476.7244625</v>
      </c>
      <c r="AO8" s="65">
        <f aca="true" t="shared" si="19" ref="AO8:AO41">AM$6*$F8</f>
        <v>6433.6539775</v>
      </c>
      <c r="AP8" s="33"/>
      <c r="AQ8" s="65"/>
      <c r="AR8" s="65">
        <f aca="true" t="shared" si="20" ref="AR8:AR41">D8*$AR$6</f>
        <v>19780.959208</v>
      </c>
      <c r="AS8" s="20">
        <f aca="true" t="shared" si="21" ref="AS8:AS41">AQ8+AR8</f>
        <v>19780.959208</v>
      </c>
      <c r="AT8" s="65">
        <f aca="true" t="shared" si="22" ref="AT8:AT41">AR$6*$F8</f>
        <v>1014.2426608</v>
      </c>
      <c r="AU8" s="33"/>
      <c r="AV8" s="51"/>
      <c r="AW8" s="51">
        <f aca="true" t="shared" si="23" ref="AW8:AW41">D8*$AW$6</f>
        <v>1098.7960644999998</v>
      </c>
      <c r="AX8" s="33">
        <f aca="true" t="shared" si="24" ref="AX8:AX41">AV8+AW8</f>
        <v>1098.7960644999998</v>
      </c>
      <c r="AY8" s="65">
        <f aca="true" t="shared" si="25" ref="AY8:AY41">AW$6*$F8</f>
        <v>56.3393227</v>
      </c>
      <c r="AZ8" s="33"/>
      <c r="BA8" s="33"/>
      <c r="BB8" s="33">
        <f aca="true" t="shared" si="26" ref="BB8:BB41">D8*$BB$6</f>
        <v>12656.7254665</v>
      </c>
      <c r="BC8" s="33">
        <f aca="true" t="shared" si="27" ref="BC8:BC41">BA8+BB8</f>
        <v>12656.7254665</v>
      </c>
      <c r="BD8" s="65">
        <f aca="true" t="shared" si="28" ref="BD8:BD41">BB$6*$F8</f>
        <v>648.9569479</v>
      </c>
      <c r="BE8" s="33"/>
      <c r="BF8" s="51"/>
      <c r="BG8" s="51">
        <f aca="true" t="shared" si="29" ref="BG8:BG41">D8*$BG$6</f>
        <v>17693.829052999998</v>
      </c>
      <c r="BH8" s="33">
        <f aca="true" t="shared" si="30" ref="BH8:BH41">BF8+BG8</f>
        <v>17693.829052999998</v>
      </c>
      <c r="BI8" s="65">
        <f aca="true" t="shared" si="31" ref="BI8:BI41">BG$6*$F8</f>
        <v>907.2278077999999</v>
      </c>
      <c r="BJ8" s="33"/>
      <c r="BK8" s="51"/>
      <c r="BL8" s="51">
        <f aca="true" t="shared" si="32" ref="BL8:BL41">D8*$BL$6</f>
        <v>2475.2499479999997</v>
      </c>
      <c r="BM8" s="33">
        <f aca="true" t="shared" si="33" ref="BM8:BM41">BK8+BL8</f>
        <v>2475.2499479999997</v>
      </c>
      <c r="BN8" s="65">
        <f aca="true" t="shared" si="34" ref="BN8:BN41">BL$6*$F8</f>
        <v>126.91518479999999</v>
      </c>
      <c r="BO8" s="33"/>
      <c r="BP8" s="51"/>
      <c r="BQ8" s="51">
        <f aca="true" t="shared" si="35" ref="BQ8:BQ41">D8*$BQ$6</f>
        <v>12858.675503999999</v>
      </c>
      <c r="BR8" s="33">
        <f aca="true" t="shared" si="36" ref="BR8:BR41">BP8+BQ8</f>
        <v>12858.675503999999</v>
      </c>
      <c r="BS8" s="65">
        <f aca="true" t="shared" si="37" ref="BS8:BS41">BQ$6*$F8</f>
        <v>659.3116704</v>
      </c>
      <c r="BT8" s="33"/>
      <c r="BU8" s="51"/>
      <c r="BV8" s="51">
        <f aca="true" t="shared" si="38" ref="BV8:BV41">D8*$BV$6</f>
        <v>730.7773450000001</v>
      </c>
      <c r="BW8" s="33">
        <f aca="true" t="shared" si="39" ref="BW8:BW41">BU8+BV8</f>
        <v>730.7773450000001</v>
      </c>
      <c r="BX8" s="65">
        <f aca="true" t="shared" si="40" ref="BX8:BX41">BV$6*$F8</f>
        <v>37.469647</v>
      </c>
      <c r="BY8" s="33"/>
      <c r="BZ8" s="51"/>
      <c r="CA8" s="51">
        <f aca="true" t="shared" si="41" ref="CA8:CA41">D8*$CA$6</f>
        <v>2582.8940145</v>
      </c>
      <c r="CB8" s="33">
        <f aca="true" t="shared" si="42" ref="CB8:CB41">BZ8+CA8</f>
        <v>2582.8940145</v>
      </c>
      <c r="CC8" s="65">
        <f aca="true" t="shared" si="43" ref="CC8:CC41">CA$6*$F8</f>
        <v>132.43449270000002</v>
      </c>
      <c r="CD8" s="33"/>
      <c r="CE8" s="33"/>
      <c r="CF8" s="33">
        <f aca="true" t="shared" si="44" ref="CF8:CF41">D8*$CF$6</f>
        <v>9388.7042085</v>
      </c>
      <c r="CG8" s="33">
        <f aca="true" t="shared" si="45" ref="CG8:CG41">CE8+CF8</f>
        <v>9388.7042085</v>
      </c>
      <c r="CH8" s="65">
        <f aca="true" t="shared" si="46" ref="CH8:CH41">CF$6*$F8</f>
        <v>481.3934571</v>
      </c>
      <c r="CI8" s="33"/>
      <c r="CJ8" s="51"/>
      <c r="CK8" s="51">
        <f aca="true" t="shared" si="47" ref="CK8:CK41">D8*$CK$6</f>
        <v>64116.03720800001</v>
      </c>
      <c r="CL8" s="33">
        <f aca="true" t="shared" si="48" ref="CL8:CL41">CJ8+CK8</f>
        <v>64116.03720800001</v>
      </c>
      <c r="CM8" s="65">
        <f aca="true" t="shared" si="49" ref="CM8:CM41">CK$6*$F8</f>
        <v>3287.4654608</v>
      </c>
      <c r="CN8" s="33"/>
      <c r="CO8" s="51"/>
      <c r="CP8" s="51">
        <f aca="true" t="shared" si="50" ref="CP8:CP41">D8*$CP$6</f>
        <v>265355.0227155</v>
      </c>
      <c r="CQ8" s="33">
        <f aca="true" t="shared" si="51" ref="CQ8:CQ41">CO8+CP8</f>
        <v>265355.0227155</v>
      </c>
      <c r="CR8" s="65">
        <f aca="true" t="shared" si="52" ref="CR8:CR41">CP$6*$F8</f>
        <v>13605.729705299998</v>
      </c>
      <c r="CS8" s="33"/>
      <c r="CT8" s="51"/>
      <c r="CU8" s="51">
        <f aca="true" t="shared" si="53" ref="CU8:CU41">D8*$CU$6</f>
        <v>48781.360314000005</v>
      </c>
      <c r="CV8" s="33">
        <f aca="true" t="shared" si="54" ref="CV8:CV41">CT8+CU8</f>
        <v>48781.360314000005</v>
      </c>
      <c r="CW8" s="65">
        <f aca="true" t="shared" si="55" ref="CW8:CW41">CU$6*$F8</f>
        <v>2501.2000764</v>
      </c>
      <c r="CX8" s="33"/>
      <c r="CY8" s="51"/>
      <c r="CZ8" s="51">
        <f aca="true" t="shared" si="56" ref="CZ8:CZ41">D8*$CZ$6</f>
        <v>167011.55384950002</v>
      </c>
      <c r="DA8" s="33">
        <f aca="true" t="shared" si="57" ref="DA8:DA41">CY8+CZ8</f>
        <v>167011.55384950002</v>
      </c>
      <c r="DB8" s="65">
        <f aca="true" t="shared" si="58" ref="DB8:DB41">CZ$6*$F8</f>
        <v>8563.2977137</v>
      </c>
      <c r="DC8" s="33"/>
      <c r="DD8" s="51"/>
      <c r="DE8" s="51">
        <f aca="true" t="shared" si="59" ref="DE8:DE41">D8*$DE$6</f>
        <v>35608.0184725</v>
      </c>
      <c r="DF8" s="33">
        <f aca="true" t="shared" si="60" ref="DF8:DF41">DD8+DE8</f>
        <v>35608.0184725</v>
      </c>
      <c r="DG8" s="65">
        <f aca="true" t="shared" si="61" ref="DG8:DG41">DE$6*$F8</f>
        <v>1825.7543034999999</v>
      </c>
      <c r="DH8" s="33"/>
      <c r="DI8" s="51"/>
      <c r="DJ8" s="51">
        <f aca="true" t="shared" si="62" ref="DJ8:DJ41">D8*$DJ$6</f>
        <v>2900.941841</v>
      </c>
      <c r="DK8" s="33">
        <f aca="true" t="shared" si="63" ref="DK8:DK41">DI8+DJ8</f>
        <v>2900.941841</v>
      </c>
      <c r="DL8" s="65">
        <f aca="true" t="shared" si="64" ref="DL8:DL41">DJ$6*$F8</f>
        <v>148.7419766</v>
      </c>
      <c r="DM8" s="33"/>
      <c r="DN8" s="51"/>
      <c r="DO8" s="51">
        <f aca="true" t="shared" si="65" ref="DO8:DO41">D8*$DO$6</f>
        <v>3459.8268285</v>
      </c>
      <c r="DP8" s="33">
        <f aca="true" t="shared" si="66" ref="DP8:DP41">DN8+DO8</f>
        <v>3459.8268285</v>
      </c>
      <c r="DQ8" s="65">
        <f aca="true" t="shared" si="67" ref="DQ8:DQ41">DO$6*$F8</f>
        <v>177.3980691</v>
      </c>
      <c r="DR8" s="33"/>
      <c r="DS8" s="51"/>
      <c r="DT8" s="51">
        <f aca="true" t="shared" si="68" ref="DT8:DT41">D8*$DT$6</f>
        <v>7056.416101</v>
      </c>
      <c r="DU8" s="33">
        <f aca="true" t="shared" si="69" ref="DU8:DU41">DS8+DT8</f>
        <v>7056.416101</v>
      </c>
      <c r="DV8" s="65">
        <f aca="true" t="shared" si="70" ref="DV8:DV41">DT$6*$F8</f>
        <v>361.8084526</v>
      </c>
      <c r="DW8" s="33"/>
      <c r="DX8" s="51"/>
      <c r="DY8" s="51">
        <f aca="true" t="shared" si="71" ref="DY8:DY41">D8*$DY$6</f>
        <v>194498.738628</v>
      </c>
      <c r="DZ8" s="33">
        <f aca="true" t="shared" si="72" ref="DZ8:DZ41">DX8+DY8</f>
        <v>194498.738628</v>
      </c>
      <c r="EA8" s="65">
        <f aca="true" t="shared" si="73" ref="EA8:EA41">DY$6*$F8</f>
        <v>9972.6669528</v>
      </c>
      <c r="EB8" s="33"/>
      <c r="EC8" s="33"/>
      <c r="ED8" s="33">
        <f aca="true" t="shared" si="74" ref="ED8:ED41">D8*$ED$6</f>
        <v>7553.870705</v>
      </c>
      <c r="EE8" s="33">
        <f aca="true" t="shared" si="75" ref="EE8:EE41">EC8+ED8</f>
        <v>7553.870705</v>
      </c>
      <c r="EF8" s="65">
        <f aca="true" t="shared" si="76" ref="EF8:EF41">ED$6*$F8</f>
        <v>387.31478300000003</v>
      </c>
      <c r="EG8" s="33"/>
      <c r="EH8" s="51"/>
      <c r="EI8" s="51">
        <f aca="true" t="shared" si="77" ref="EI8:EI41">D8*$EI$6</f>
        <v>16188.315006</v>
      </c>
      <c r="EJ8" s="33">
        <f aca="true" t="shared" si="78" ref="EJ8:EJ41">EH8+EI8</f>
        <v>16188.315006</v>
      </c>
      <c r="EK8" s="65">
        <f aca="true" t="shared" si="79" ref="EK8:EK41">EI$6*$F8</f>
        <v>830.0345556</v>
      </c>
      <c r="EL8" s="33"/>
      <c r="EM8" s="33"/>
      <c r="EN8" s="33"/>
      <c r="EO8" s="33"/>
    </row>
    <row r="9" spans="1:145" ht="12">
      <c r="A9" s="19">
        <v>41365</v>
      </c>
      <c r="B9" t="s">
        <v>29</v>
      </c>
      <c r="C9" s="35">
        <v>3570000</v>
      </c>
      <c r="D9" s="35">
        <v>1878605</v>
      </c>
      <c r="E9" s="35">
        <f t="shared" si="0"/>
        <v>5448605</v>
      </c>
      <c r="F9" s="35">
        <v>96323</v>
      </c>
      <c r="H9" s="51">
        <v>1147945.9949999999</v>
      </c>
      <c r="I9" s="51">
        <v>604072.0128675</v>
      </c>
      <c r="J9" s="51">
        <f t="shared" si="1"/>
        <v>1752018.0078674997</v>
      </c>
      <c r="K9" s="51">
        <v>30972.997780500005</v>
      </c>
      <c r="M9" s="51">
        <f aca="true" t="shared" si="80" ref="M9:M41">R9+W9+AB9+AG9+AL9+AQ9+AV9+BA9+BF9+BP9+BZ9+CE9+CJ9+CO9+CT9+DN9+DS9+DX9+EC9+EH9+EM9+BK9+BU9+CY9+DD9+DI9</f>
        <v>2422054.0050000004</v>
      </c>
      <c r="N9" s="41">
        <f t="shared" si="2"/>
        <v>1274532.9871325</v>
      </c>
      <c r="O9" s="33">
        <f t="shared" si="3"/>
        <v>3696586.9921325003</v>
      </c>
      <c r="P9" s="41">
        <f t="shared" si="4"/>
        <v>65350.00221949999</v>
      </c>
      <c r="R9" s="65">
        <f aca="true" t="shared" si="81" ref="R9:R41">C9*$S$6</f>
        <v>196408.905</v>
      </c>
      <c r="S9" s="65">
        <f t="shared" si="5"/>
        <v>103354.27198250001</v>
      </c>
      <c r="T9" s="20">
        <f t="shared" si="6"/>
        <v>299763.1769825</v>
      </c>
      <c r="U9" s="65">
        <f t="shared" si="7"/>
        <v>5299.3543295</v>
      </c>
      <c r="W9" s="65">
        <f aca="true" t="shared" si="82" ref="W9:W41">C9*$X$6</f>
        <v>239772.98099999997</v>
      </c>
      <c r="X9" s="65">
        <f t="shared" si="8"/>
        <v>126173.31119649998</v>
      </c>
      <c r="Y9" s="20">
        <f t="shared" si="9"/>
        <v>365946.29219649994</v>
      </c>
      <c r="Z9" s="65">
        <f t="shared" si="10"/>
        <v>6469.370545899999</v>
      </c>
      <c r="AB9" s="33">
        <f aca="true" t="shared" si="83" ref="AB9:AB41">C9*$AC$6</f>
        <v>877.863</v>
      </c>
      <c r="AC9" s="33">
        <f t="shared" si="11"/>
        <v>461.94896950000003</v>
      </c>
      <c r="AD9" s="33">
        <f t="shared" si="12"/>
        <v>1339.8119695</v>
      </c>
      <c r="AE9" s="65">
        <f t="shared" si="13"/>
        <v>23.685825700000002</v>
      </c>
      <c r="AG9" s="65">
        <f aca="true" t="shared" si="84" ref="AG9:AG41">C9*$AH$6</f>
        <v>51822.477</v>
      </c>
      <c r="AH9" s="65">
        <f t="shared" si="14"/>
        <v>27270.0180405</v>
      </c>
      <c r="AI9" s="20">
        <f t="shared" si="15"/>
        <v>79092.4950405</v>
      </c>
      <c r="AJ9" s="65">
        <f t="shared" si="16"/>
        <v>1398.2343003</v>
      </c>
      <c r="AL9" s="65">
        <f aca="true" t="shared" si="85" ref="AL9:AL41">C9*$AM$6</f>
        <v>238449.225</v>
      </c>
      <c r="AM9" s="65">
        <f t="shared" si="17"/>
        <v>125476.7244625</v>
      </c>
      <c r="AN9" s="20">
        <f t="shared" si="18"/>
        <v>363925.9494625</v>
      </c>
      <c r="AO9" s="65">
        <f t="shared" si="19"/>
        <v>6433.6539775</v>
      </c>
      <c r="AP9" s="33"/>
      <c r="AQ9" s="65">
        <f aca="true" t="shared" si="86" ref="AQ9:AQ41">C9*$AR$6</f>
        <v>37590.672</v>
      </c>
      <c r="AR9" s="65">
        <f t="shared" si="20"/>
        <v>19780.959208</v>
      </c>
      <c r="AS9" s="20">
        <f t="shared" si="21"/>
        <v>57371.631208</v>
      </c>
      <c r="AT9" s="65">
        <f t="shared" si="22"/>
        <v>1014.2426608</v>
      </c>
      <c r="AU9" s="33"/>
      <c r="AV9" s="51">
        <f aca="true" t="shared" si="87" ref="AV9:AV41">C9*$AW$6</f>
        <v>2088.093</v>
      </c>
      <c r="AW9" s="51">
        <f t="shared" si="23"/>
        <v>1098.7960644999998</v>
      </c>
      <c r="AX9" s="33">
        <f t="shared" si="24"/>
        <v>3186.8890644999997</v>
      </c>
      <c r="AY9" s="65">
        <f t="shared" si="25"/>
        <v>56.3393227</v>
      </c>
      <c r="AZ9" s="33"/>
      <c r="BA9" s="33">
        <f aca="true" t="shared" si="88" ref="BA9:BA41">C9*$BB$6</f>
        <v>24052.161</v>
      </c>
      <c r="BB9" s="33">
        <f t="shared" si="26"/>
        <v>12656.7254665</v>
      </c>
      <c r="BC9" s="33">
        <f t="shared" si="27"/>
        <v>36708.8864665</v>
      </c>
      <c r="BD9" s="65">
        <f t="shared" si="28"/>
        <v>648.9569479</v>
      </c>
      <c r="BE9" s="33"/>
      <c r="BF9" s="51">
        <f aca="true" t="shared" si="89" ref="BF9:BF41">C9*$BG$6</f>
        <v>33624.401999999995</v>
      </c>
      <c r="BG9" s="51">
        <f t="shared" si="29"/>
        <v>17693.829052999998</v>
      </c>
      <c r="BH9" s="33">
        <f t="shared" si="30"/>
        <v>51318.231052999996</v>
      </c>
      <c r="BI9" s="65">
        <f t="shared" si="31"/>
        <v>907.2278077999999</v>
      </c>
      <c r="BJ9" s="33"/>
      <c r="BK9" s="51">
        <f aca="true" t="shared" si="90" ref="BK9:BK41">C9*$BL$6</f>
        <v>4703.831999999999</v>
      </c>
      <c r="BL9" s="51">
        <f t="shared" si="32"/>
        <v>2475.2499479999997</v>
      </c>
      <c r="BM9" s="33">
        <f t="shared" si="33"/>
        <v>7179.081947999999</v>
      </c>
      <c r="BN9" s="65">
        <f t="shared" si="34"/>
        <v>126.91518479999999</v>
      </c>
      <c r="BO9" s="33"/>
      <c r="BP9" s="51">
        <f aca="true" t="shared" si="91" ref="BP9:BP41">C9*$BQ$6</f>
        <v>24435.935999999998</v>
      </c>
      <c r="BQ9" s="51">
        <f t="shared" si="35"/>
        <v>12858.675503999999</v>
      </c>
      <c r="BR9" s="33">
        <f t="shared" si="36"/>
        <v>37294.611504</v>
      </c>
      <c r="BS9" s="65">
        <f t="shared" si="37"/>
        <v>659.3116704</v>
      </c>
      <c r="BT9" s="33"/>
      <c r="BU9" s="51">
        <f aca="true" t="shared" si="92" ref="BU9:BU41">C9*$BV$6</f>
        <v>1388.73</v>
      </c>
      <c r="BV9" s="51">
        <f t="shared" si="38"/>
        <v>730.7773450000001</v>
      </c>
      <c r="BW9" s="33">
        <f t="shared" si="39"/>
        <v>2119.507345</v>
      </c>
      <c r="BX9" s="65">
        <f t="shared" si="40"/>
        <v>37.469647</v>
      </c>
      <c r="BY9" s="33"/>
      <c r="BZ9" s="51">
        <f aca="true" t="shared" si="93" ref="BZ9:BZ41">C9*$CA$6</f>
        <v>4908.393</v>
      </c>
      <c r="CA9" s="51">
        <f t="shared" si="41"/>
        <v>2582.8940145</v>
      </c>
      <c r="CB9" s="33">
        <f t="shared" si="42"/>
        <v>7491.2870145</v>
      </c>
      <c r="CC9" s="65">
        <f t="shared" si="43"/>
        <v>132.43449270000002</v>
      </c>
      <c r="CD9" s="33"/>
      <c r="CE9" s="33">
        <f aca="true" t="shared" si="94" ref="CE9:CE41">C9*$CF$6</f>
        <v>17841.789</v>
      </c>
      <c r="CF9" s="33">
        <f t="shared" si="44"/>
        <v>9388.7042085</v>
      </c>
      <c r="CG9" s="33">
        <f t="shared" si="45"/>
        <v>27230.4932085</v>
      </c>
      <c r="CH9" s="65">
        <f t="shared" si="46"/>
        <v>481.3934571</v>
      </c>
      <c r="CI9" s="33"/>
      <c r="CJ9" s="51">
        <f aca="true" t="shared" si="95" ref="CJ9:CJ41">C9*$CK$6</f>
        <v>121842.672</v>
      </c>
      <c r="CK9" s="51">
        <f t="shared" si="47"/>
        <v>64116.03720800001</v>
      </c>
      <c r="CL9" s="33">
        <f t="shared" si="48"/>
        <v>185958.70920800001</v>
      </c>
      <c r="CM9" s="65">
        <f t="shared" si="49"/>
        <v>3287.4654608</v>
      </c>
      <c r="CN9" s="33"/>
      <c r="CO9" s="51">
        <f aca="true" t="shared" si="96" ref="CO9:CO41">C9*$CP$6</f>
        <v>504266.42699999997</v>
      </c>
      <c r="CP9" s="51">
        <f t="shared" si="50"/>
        <v>265355.0227155</v>
      </c>
      <c r="CQ9" s="33">
        <f t="shared" si="51"/>
        <v>769621.4497155</v>
      </c>
      <c r="CR9" s="65">
        <f t="shared" si="52"/>
        <v>13605.729705299998</v>
      </c>
      <c r="CS9" s="33"/>
      <c r="CT9" s="51">
        <f aca="true" t="shared" si="97" ref="CT9:CT41">C9*$CU$6</f>
        <v>92701.47600000001</v>
      </c>
      <c r="CU9" s="51">
        <f t="shared" si="53"/>
        <v>48781.360314000005</v>
      </c>
      <c r="CV9" s="33">
        <f t="shared" si="54"/>
        <v>141482.83631400001</v>
      </c>
      <c r="CW9" s="65">
        <f t="shared" si="55"/>
        <v>2501.2000764</v>
      </c>
      <c r="CX9" s="33"/>
      <c r="CY9" s="51">
        <f aca="true" t="shared" si="98" ref="CY9:CY41">C9*$CZ$6</f>
        <v>317379.783</v>
      </c>
      <c r="CZ9" s="51">
        <f t="shared" si="56"/>
        <v>167011.55384950002</v>
      </c>
      <c r="DA9" s="33">
        <f t="shared" si="57"/>
        <v>484391.3368495</v>
      </c>
      <c r="DB9" s="65">
        <f t="shared" si="58"/>
        <v>8563.2977137</v>
      </c>
      <c r="DC9" s="33"/>
      <c r="DD9" s="51">
        <f aca="true" t="shared" si="99" ref="DD9:DD41">C9*$DE$6</f>
        <v>67667.565</v>
      </c>
      <c r="DE9" s="51">
        <f t="shared" si="59"/>
        <v>35608.0184725</v>
      </c>
      <c r="DF9" s="33">
        <f t="shared" si="60"/>
        <v>103275.5834725</v>
      </c>
      <c r="DG9" s="65">
        <f t="shared" si="61"/>
        <v>1825.7543034999999</v>
      </c>
      <c r="DH9" s="33"/>
      <c r="DI9" s="51">
        <f aca="true" t="shared" si="100" ref="DI9:DI41">C9*$DJ$6</f>
        <v>5512.794</v>
      </c>
      <c r="DJ9" s="51">
        <f t="shared" si="62"/>
        <v>2900.941841</v>
      </c>
      <c r="DK9" s="33">
        <f t="shared" si="63"/>
        <v>8413.735841</v>
      </c>
      <c r="DL9" s="65">
        <f t="shared" si="64"/>
        <v>148.7419766</v>
      </c>
      <c r="DM9" s="33"/>
      <c r="DN9" s="51">
        <f aca="true" t="shared" si="101" ref="DN9:DN41">C9*$DO$6</f>
        <v>6574.869</v>
      </c>
      <c r="DO9" s="51">
        <f t="shared" si="65"/>
        <v>3459.8268285</v>
      </c>
      <c r="DP9" s="33">
        <f t="shared" si="66"/>
        <v>10034.6958285</v>
      </c>
      <c r="DQ9" s="65">
        <f t="shared" si="67"/>
        <v>177.3980691</v>
      </c>
      <c r="DR9" s="33"/>
      <c r="DS9" s="51">
        <f aca="true" t="shared" si="102" ref="DS9:DS41">C9*$DT$6</f>
        <v>13409.634</v>
      </c>
      <c r="DT9" s="51">
        <f t="shared" si="68"/>
        <v>7056.416101</v>
      </c>
      <c r="DU9" s="33">
        <f t="shared" si="69"/>
        <v>20466.050101</v>
      </c>
      <c r="DV9" s="65">
        <f t="shared" si="70"/>
        <v>361.8084526</v>
      </c>
      <c r="DW9" s="33"/>
      <c r="DX9" s="51">
        <f aca="true" t="shared" si="103" ref="DX9:DX41">C9*$DY$6</f>
        <v>369614.952</v>
      </c>
      <c r="DY9" s="51">
        <f t="shared" si="71"/>
        <v>194498.738628</v>
      </c>
      <c r="DZ9" s="33">
        <f t="shared" si="72"/>
        <v>564113.690628</v>
      </c>
      <c r="EA9" s="65">
        <f t="shared" si="73"/>
        <v>9972.6669528</v>
      </c>
      <c r="EB9" s="33"/>
      <c r="EC9" s="33">
        <f aca="true" t="shared" si="104" ref="EC9:EC41">C9*$ED$6</f>
        <v>14354.970000000001</v>
      </c>
      <c r="ED9" s="33">
        <f t="shared" si="74"/>
        <v>7553.870705</v>
      </c>
      <c r="EE9" s="33">
        <f t="shared" si="75"/>
        <v>21908.840705000002</v>
      </c>
      <c r="EF9" s="65">
        <f t="shared" si="76"/>
        <v>387.31478300000003</v>
      </c>
      <c r="EG9" s="33"/>
      <c r="EH9" s="51">
        <f aca="true" t="shared" si="105" ref="EH9:EH41">C9*$EI$6</f>
        <v>30763.404000000002</v>
      </c>
      <c r="EI9" s="51">
        <f t="shared" si="77"/>
        <v>16188.315006</v>
      </c>
      <c r="EJ9" s="33">
        <f t="shared" si="78"/>
        <v>46951.719006</v>
      </c>
      <c r="EK9" s="65">
        <f t="shared" si="79"/>
        <v>830.0345556</v>
      </c>
      <c r="EL9" s="33"/>
      <c r="EM9" s="33"/>
      <c r="EN9" s="33"/>
      <c r="EO9" s="33"/>
    </row>
    <row r="10" spans="1:145" ht="12">
      <c r="A10" s="19">
        <v>41548</v>
      </c>
      <c r="D10" s="35">
        <v>1789355</v>
      </c>
      <c r="E10" s="35">
        <f t="shared" si="0"/>
        <v>1789355</v>
      </c>
      <c r="F10" s="35">
        <v>96323</v>
      </c>
      <c r="H10" s="51"/>
      <c r="I10" s="51">
        <v>575373.3629925001</v>
      </c>
      <c r="J10" s="51">
        <f t="shared" si="1"/>
        <v>575373.3629925001</v>
      </c>
      <c r="K10" s="51">
        <v>30972.997780500005</v>
      </c>
      <c r="M10" s="51"/>
      <c r="N10" s="41">
        <f t="shared" si="2"/>
        <v>1213981.6370074998</v>
      </c>
      <c r="O10" s="33">
        <f t="shared" si="3"/>
        <v>1213981.6370074998</v>
      </c>
      <c r="P10" s="41">
        <f t="shared" si="4"/>
        <v>65350.00221949999</v>
      </c>
      <c r="R10" s="65"/>
      <c r="S10" s="65">
        <f t="shared" si="5"/>
        <v>98444.0493575</v>
      </c>
      <c r="T10" s="20">
        <f t="shared" si="6"/>
        <v>98444.0493575</v>
      </c>
      <c r="U10" s="65">
        <f t="shared" si="7"/>
        <v>5299.3543295</v>
      </c>
      <c r="W10" s="65"/>
      <c r="X10" s="65">
        <f t="shared" si="8"/>
        <v>120178.9866715</v>
      </c>
      <c r="Y10" s="20">
        <f t="shared" si="9"/>
        <v>120178.9866715</v>
      </c>
      <c r="Z10" s="65">
        <f t="shared" si="10"/>
        <v>6469.370545899999</v>
      </c>
      <c r="AC10" s="33">
        <f t="shared" si="11"/>
        <v>440.00239450000004</v>
      </c>
      <c r="AD10" s="33">
        <f t="shared" si="12"/>
        <v>440.00239450000004</v>
      </c>
      <c r="AE10" s="65">
        <f t="shared" si="13"/>
        <v>23.685825700000002</v>
      </c>
      <c r="AG10" s="65"/>
      <c r="AH10" s="65">
        <f t="shared" si="14"/>
        <v>25974.4561155</v>
      </c>
      <c r="AI10" s="20">
        <f t="shared" si="15"/>
        <v>25974.4561155</v>
      </c>
      <c r="AJ10" s="65">
        <f t="shared" si="16"/>
        <v>1398.2343003</v>
      </c>
      <c r="AL10" s="65"/>
      <c r="AM10" s="65">
        <f t="shared" si="17"/>
        <v>119515.4938375</v>
      </c>
      <c r="AN10" s="20">
        <f t="shared" si="18"/>
        <v>119515.4938375</v>
      </c>
      <c r="AO10" s="65">
        <f t="shared" si="19"/>
        <v>6433.6539775</v>
      </c>
      <c r="AP10" s="33"/>
      <c r="AQ10" s="65"/>
      <c r="AR10" s="65">
        <f t="shared" si="20"/>
        <v>18841.192408</v>
      </c>
      <c r="AS10" s="20">
        <f t="shared" si="21"/>
        <v>18841.192408</v>
      </c>
      <c r="AT10" s="65">
        <f t="shared" si="22"/>
        <v>1014.2426608</v>
      </c>
      <c r="AU10" s="33"/>
      <c r="AV10" s="51"/>
      <c r="AW10" s="51">
        <f t="shared" si="23"/>
        <v>1046.5937394999999</v>
      </c>
      <c r="AX10" s="33">
        <f t="shared" si="24"/>
        <v>1046.5937394999999</v>
      </c>
      <c r="AY10" s="65">
        <f t="shared" si="25"/>
        <v>56.3393227</v>
      </c>
      <c r="AZ10" s="33"/>
      <c r="BA10" s="33"/>
      <c r="BB10" s="33">
        <f t="shared" si="26"/>
        <v>12055.4214415</v>
      </c>
      <c r="BC10" s="33">
        <f t="shared" si="27"/>
        <v>12055.4214415</v>
      </c>
      <c r="BD10" s="65">
        <f t="shared" si="28"/>
        <v>648.9569479</v>
      </c>
      <c r="BE10" s="33"/>
      <c r="BF10" s="51"/>
      <c r="BG10" s="51">
        <f t="shared" si="29"/>
        <v>16853.219003</v>
      </c>
      <c r="BH10" s="33">
        <f t="shared" si="30"/>
        <v>16853.219003</v>
      </c>
      <c r="BI10" s="65">
        <f t="shared" si="31"/>
        <v>907.2278077999999</v>
      </c>
      <c r="BJ10" s="33"/>
      <c r="BK10" s="51"/>
      <c r="BL10" s="51">
        <f t="shared" si="32"/>
        <v>2357.654148</v>
      </c>
      <c r="BM10" s="33">
        <f t="shared" si="33"/>
        <v>2357.654148</v>
      </c>
      <c r="BN10" s="65">
        <f t="shared" si="34"/>
        <v>126.91518479999999</v>
      </c>
      <c r="BO10" s="33"/>
      <c r="BP10" s="51"/>
      <c r="BQ10" s="51">
        <f t="shared" si="35"/>
        <v>12247.777103999999</v>
      </c>
      <c r="BR10" s="33">
        <f t="shared" si="36"/>
        <v>12247.777103999999</v>
      </c>
      <c r="BS10" s="65">
        <f t="shared" si="37"/>
        <v>659.3116704</v>
      </c>
      <c r="BT10" s="33"/>
      <c r="BU10" s="51"/>
      <c r="BV10" s="51">
        <f t="shared" si="38"/>
        <v>696.0590950000001</v>
      </c>
      <c r="BW10" s="33">
        <f t="shared" si="39"/>
        <v>696.0590950000001</v>
      </c>
      <c r="BX10" s="65">
        <f t="shared" si="40"/>
        <v>37.469647</v>
      </c>
      <c r="BY10" s="33"/>
      <c r="BZ10" s="51"/>
      <c r="CA10" s="51">
        <f t="shared" si="41"/>
        <v>2460.1841895000002</v>
      </c>
      <c r="CB10" s="33">
        <f t="shared" si="42"/>
        <v>2460.1841895000002</v>
      </c>
      <c r="CC10" s="65">
        <f t="shared" si="43"/>
        <v>132.43449270000002</v>
      </c>
      <c r="CD10" s="33"/>
      <c r="CE10" s="33"/>
      <c r="CF10" s="33">
        <f t="shared" si="44"/>
        <v>8942.6594835</v>
      </c>
      <c r="CG10" s="33">
        <f t="shared" si="45"/>
        <v>8942.6594835</v>
      </c>
      <c r="CH10" s="65">
        <f t="shared" si="46"/>
        <v>481.3934571</v>
      </c>
      <c r="CI10" s="33"/>
      <c r="CJ10" s="51"/>
      <c r="CK10" s="51">
        <f t="shared" si="47"/>
        <v>61069.97040800001</v>
      </c>
      <c r="CL10" s="33">
        <f t="shared" si="48"/>
        <v>61069.97040800001</v>
      </c>
      <c r="CM10" s="65">
        <f t="shared" si="49"/>
        <v>3287.4654608</v>
      </c>
      <c r="CN10" s="33"/>
      <c r="CO10" s="51"/>
      <c r="CP10" s="51">
        <f t="shared" si="50"/>
        <v>252748.36204049998</v>
      </c>
      <c r="CQ10" s="33">
        <f t="shared" si="51"/>
        <v>252748.36204049998</v>
      </c>
      <c r="CR10" s="65">
        <f t="shared" si="52"/>
        <v>13605.729705299998</v>
      </c>
      <c r="CS10" s="33"/>
      <c r="CT10" s="51"/>
      <c r="CU10" s="51">
        <f t="shared" si="53"/>
        <v>46463.823414000006</v>
      </c>
      <c r="CV10" s="33">
        <f t="shared" si="54"/>
        <v>46463.823414000006</v>
      </c>
      <c r="CW10" s="65">
        <f t="shared" si="55"/>
        <v>2501.2000764</v>
      </c>
      <c r="CX10" s="33"/>
      <c r="CY10" s="51"/>
      <c r="CZ10" s="51">
        <f t="shared" si="56"/>
        <v>159077.0592745</v>
      </c>
      <c r="DA10" s="33">
        <f t="shared" si="57"/>
        <v>159077.0592745</v>
      </c>
      <c r="DB10" s="65">
        <f t="shared" si="58"/>
        <v>8563.2977137</v>
      </c>
      <c r="DC10" s="33"/>
      <c r="DD10" s="51"/>
      <c r="DE10" s="51">
        <f t="shared" si="59"/>
        <v>33916.329347499995</v>
      </c>
      <c r="DF10" s="33">
        <f t="shared" si="60"/>
        <v>33916.329347499995</v>
      </c>
      <c r="DG10" s="65">
        <f t="shared" si="61"/>
        <v>1825.7543034999999</v>
      </c>
      <c r="DH10" s="33"/>
      <c r="DI10" s="51"/>
      <c r="DJ10" s="51">
        <f t="shared" si="62"/>
        <v>2763.121991</v>
      </c>
      <c r="DK10" s="33">
        <f t="shared" si="63"/>
        <v>2763.121991</v>
      </c>
      <c r="DL10" s="65">
        <f t="shared" si="64"/>
        <v>148.7419766</v>
      </c>
      <c r="DM10" s="33"/>
      <c r="DN10" s="51"/>
      <c r="DO10" s="51">
        <f t="shared" si="65"/>
        <v>3295.4551035</v>
      </c>
      <c r="DP10" s="33">
        <f t="shared" si="66"/>
        <v>3295.4551035</v>
      </c>
      <c r="DQ10" s="65">
        <f t="shared" si="67"/>
        <v>177.3980691</v>
      </c>
      <c r="DR10" s="33"/>
      <c r="DS10" s="51"/>
      <c r="DT10" s="51">
        <f t="shared" si="68"/>
        <v>6721.175251</v>
      </c>
      <c r="DU10" s="33">
        <f t="shared" si="69"/>
        <v>6721.175251</v>
      </c>
      <c r="DV10" s="65">
        <f t="shared" si="70"/>
        <v>361.8084526</v>
      </c>
      <c r="DW10" s="33"/>
      <c r="DX10" s="51"/>
      <c r="DY10" s="51">
        <f t="shared" si="71"/>
        <v>185258.36482800002</v>
      </c>
      <c r="DZ10" s="33">
        <f t="shared" si="72"/>
        <v>185258.36482800002</v>
      </c>
      <c r="EA10" s="65">
        <f t="shared" si="73"/>
        <v>9972.6669528</v>
      </c>
      <c r="EB10" s="33"/>
      <c r="EC10" s="33"/>
      <c r="ED10" s="33">
        <f t="shared" si="74"/>
        <v>7194.996455</v>
      </c>
      <c r="EE10" s="33">
        <f t="shared" si="75"/>
        <v>7194.996455</v>
      </c>
      <c r="EF10" s="65">
        <f t="shared" si="76"/>
        <v>387.31478300000003</v>
      </c>
      <c r="EG10" s="33"/>
      <c r="EH10" s="51"/>
      <c r="EI10" s="51">
        <f t="shared" si="77"/>
        <v>15419.229906</v>
      </c>
      <c r="EJ10" s="33">
        <f t="shared" si="78"/>
        <v>15419.229906</v>
      </c>
      <c r="EK10" s="65">
        <f t="shared" si="79"/>
        <v>830.0345556</v>
      </c>
      <c r="EL10" s="33"/>
      <c r="EM10" s="33"/>
      <c r="EN10" s="33"/>
      <c r="EO10" s="33"/>
    </row>
    <row r="11" spans="1:145" ht="12">
      <c r="A11" s="19">
        <v>41730</v>
      </c>
      <c r="C11" s="35">
        <v>3750000</v>
      </c>
      <c r="D11" s="35">
        <v>1789355</v>
      </c>
      <c r="E11" s="35">
        <f t="shared" si="0"/>
        <v>5539355</v>
      </c>
      <c r="F11" s="35">
        <v>96323</v>
      </c>
      <c r="H11" s="51">
        <v>1205825.625</v>
      </c>
      <c r="I11" s="51">
        <v>575373.3629925001</v>
      </c>
      <c r="J11" s="51">
        <f t="shared" si="1"/>
        <v>1781198.9879925</v>
      </c>
      <c r="K11" s="51">
        <v>30972.997780500005</v>
      </c>
      <c r="M11" s="51">
        <f t="shared" si="80"/>
        <v>2544174.375</v>
      </c>
      <c r="N11" s="41">
        <f t="shared" si="2"/>
        <v>1213981.6370074998</v>
      </c>
      <c r="O11" s="33">
        <f t="shared" si="3"/>
        <v>3758156.0120075</v>
      </c>
      <c r="P11" s="41">
        <f t="shared" si="4"/>
        <v>65350.00221949999</v>
      </c>
      <c r="R11" s="65">
        <f t="shared" si="81"/>
        <v>206311.875</v>
      </c>
      <c r="S11" s="65">
        <f t="shared" si="5"/>
        <v>98444.0493575</v>
      </c>
      <c r="T11" s="20">
        <f t="shared" si="6"/>
        <v>304755.9243575</v>
      </c>
      <c r="U11" s="65">
        <f t="shared" si="7"/>
        <v>5299.3543295</v>
      </c>
      <c r="W11" s="65">
        <f t="shared" si="82"/>
        <v>251862.37499999997</v>
      </c>
      <c r="X11" s="65">
        <f t="shared" si="8"/>
        <v>120178.9866715</v>
      </c>
      <c r="Y11" s="20">
        <f t="shared" si="9"/>
        <v>372041.36167149997</v>
      </c>
      <c r="Z11" s="65">
        <f t="shared" si="10"/>
        <v>6469.370545899999</v>
      </c>
      <c r="AB11" s="33">
        <f t="shared" si="83"/>
        <v>922.125</v>
      </c>
      <c r="AC11" s="33">
        <f t="shared" si="11"/>
        <v>440.00239450000004</v>
      </c>
      <c r="AD11" s="33">
        <f t="shared" si="12"/>
        <v>1362.1273945</v>
      </c>
      <c r="AE11" s="65">
        <f t="shared" si="13"/>
        <v>23.685825700000002</v>
      </c>
      <c r="AG11" s="65">
        <f t="shared" si="84"/>
        <v>54435.375</v>
      </c>
      <c r="AH11" s="65">
        <f t="shared" si="14"/>
        <v>25974.4561155</v>
      </c>
      <c r="AI11" s="20">
        <f t="shared" si="15"/>
        <v>80409.8311155</v>
      </c>
      <c r="AJ11" s="65">
        <f t="shared" si="16"/>
        <v>1398.2343003</v>
      </c>
      <c r="AL11" s="65">
        <f t="shared" si="85"/>
        <v>250471.87500000003</v>
      </c>
      <c r="AM11" s="65">
        <f t="shared" si="17"/>
        <v>119515.4938375</v>
      </c>
      <c r="AN11" s="20">
        <f t="shared" si="18"/>
        <v>369987.36883750005</v>
      </c>
      <c r="AO11" s="65">
        <f t="shared" si="19"/>
        <v>6433.6539775</v>
      </c>
      <c r="AP11" s="33"/>
      <c r="AQ11" s="65">
        <f t="shared" si="86"/>
        <v>39486</v>
      </c>
      <c r="AR11" s="65">
        <f t="shared" si="20"/>
        <v>18841.192408</v>
      </c>
      <c r="AS11" s="20">
        <f t="shared" si="21"/>
        <v>58327.192408</v>
      </c>
      <c r="AT11" s="65">
        <f t="shared" si="22"/>
        <v>1014.2426608</v>
      </c>
      <c r="AU11" s="33"/>
      <c r="AV11" s="51">
        <f t="shared" si="87"/>
        <v>2193.375</v>
      </c>
      <c r="AW11" s="51">
        <f t="shared" si="23"/>
        <v>1046.5937394999999</v>
      </c>
      <c r="AX11" s="33">
        <f t="shared" si="24"/>
        <v>3239.9687395</v>
      </c>
      <c r="AY11" s="65">
        <f t="shared" si="25"/>
        <v>56.3393227</v>
      </c>
      <c r="AZ11" s="33"/>
      <c r="BA11" s="33">
        <f t="shared" si="88"/>
        <v>25264.875</v>
      </c>
      <c r="BB11" s="33">
        <f t="shared" si="26"/>
        <v>12055.4214415</v>
      </c>
      <c r="BC11" s="33">
        <f t="shared" si="27"/>
        <v>37320.2964415</v>
      </c>
      <c r="BD11" s="65">
        <f t="shared" si="28"/>
        <v>648.9569479</v>
      </c>
      <c r="BE11" s="33"/>
      <c r="BF11" s="51">
        <f t="shared" si="89"/>
        <v>35319.75</v>
      </c>
      <c r="BG11" s="51">
        <f t="shared" si="29"/>
        <v>16853.219003</v>
      </c>
      <c r="BH11" s="33">
        <f t="shared" si="30"/>
        <v>52172.969003</v>
      </c>
      <c r="BI11" s="65">
        <f t="shared" si="31"/>
        <v>907.2278077999999</v>
      </c>
      <c r="BJ11" s="33"/>
      <c r="BK11" s="51">
        <f t="shared" si="90"/>
        <v>4941</v>
      </c>
      <c r="BL11" s="51">
        <f t="shared" si="32"/>
        <v>2357.654148</v>
      </c>
      <c r="BM11" s="33">
        <f t="shared" si="33"/>
        <v>7298.654148</v>
      </c>
      <c r="BN11" s="65">
        <f t="shared" si="34"/>
        <v>126.91518479999999</v>
      </c>
      <c r="BO11" s="33"/>
      <c r="BP11" s="51">
        <f t="shared" si="91"/>
        <v>25668</v>
      </c>
      <c r="BQ11" s="51">
        <f t="shared" si="35"/>
        <v>12247.777103999999</v>
      </c>
      <c r="BR11" s="33">
        <f t="shared" si="36"/>
        <v>37915.777104</v>
      </c>
      <c r="BS11" s="65">
        <f t="shared" si="37"/>
        <v>659.3116704</v>
      </c>
      <c r="BT11" s="33"/>
      <c r="BU11" s="51">
        <f t="shared" si="92"/>
        <v>1458.75</v>
      </c>
      <c r="BV11" s="51">
        <f t="shared" si="38"/>
        <v>696.0590950000001</v>
      </c>
      <c r="BW11" s="33">
        <f t="shared" si="39"/>
        <v>2154.809095</v>
      </c>
      <c r="BX11" s="65">
        <f t="shared" si="40"/>
        <v>37.469647</v>
      </c>
      <c r="BY11" s="33"/>
      <c r="BZ11" s="51">
        <f t="shared" si="93"/>
        <v>5155.875</v>
      </c>
      <c r="CA11" s="51">
        <f t="shared" si="41"/>
        <v>2460.1841895000002</v>
      </c>
      <c r="CB11" s="33">
        <f t="shared" si="42"/>
        <v>7616.0591895</v>
      </c>
      <c r="CC11" s="65">
        <f t="shared" si="43"/>
        <v>132.43449270000002</v>
      </c>
      <c r="CD11" s="33"/>
      <c r="CE11" s="33">
        <f t="shared" si="94"/>
        <v>18741.375</v>
      </c>
      <c r="CF11" s="33">
        <f t="shared" si="44"/>
        <v>8942.6594835</v>
      </c>
      <c r="CG11" s="33">
        <f t="shared" si="45"/>
        <v>27684.0344835</v>
      </c>
      <c r="CH11" s="65">
        <f t="shared" si="46"/>
        <v>481.3934571</v>
      </c>
      <c r="CI11" s="33"/>
      <c r="CJ11" s="51">
        <f t="shared" si="95"/>
        <v>127986.00000000001</v>
      </c>
      <c r="CK11" s="51">
        <f t="shared" si="47"/>
        <v>61069.97040800001</v>
      </c>
      <c r="CL11" s="33">
        <f t="shared" si="48"/>
        <v>189055.97040800002</v>
      </c>
      <c r="CM11" s="65">
        <f t="shared" si="49"/>
        <v>3287.4654608</v>
      </c>
      <c r="CN11" s="33"/>
      <c r="CO11" s="51">
        <f t="shared" si="96"/>
        <v>529691.625</v>
      </c>
      <c r="CP11" s="51">
        <f t="shared" si="50"/>
        <v>252748.36204049998</v>
      </c>
      <c r="CQ11" s="33">
        <f t="shared" si="51"/>
        <v>782439.9870404999</v>
      </c>
      <c r="CR11" s="65">
        <f t="shared" si="52"/>
        <v>13605.729705299998</v>
      </c>
      <c r="CS11" s="33"/>
      <c r="CT11" s="51">
        <f t="shared" si="97"/>
        <v>97375.5</v>
      </c>
      <c r="CU11" s="51">
        <f t="shared" si="53"/>
        <v>46463.823414000006</v>
      </c>
      <c r="CV11" s="33">
        <f t="shared" si="54"/>
        <v>143839.323414</v>
      </c>
      <c r="CW11" s="65">
        <f t="shared" si="55"/>
        <v>2501.2000764</v>
      </c>
      <c r="CX11" s="33"/>
      <c r="CY11" s="51">
        <f t="shared" si="98"/>
        <v>333382.125</v>
      </c>
      <c r="CZ11" s="51">
        <f t="shared" si="56"/>
        <v>159077.0592745</v>
      </c>
      <c r="DA11" s="33">
        <f t="shared" si="57"/>
        <v>492459.1842745</v>
      </c>
      <c r="DB11" s="65">
        <f t="shared" si="58"/>
        <v>8563.2977137</v>
      </c>
      <c r="DC11" s="33"/>
      <c r="DD11" s="51">
        <f t="shared" si="99"/>
        <v>71079.375</v>
      </c>
      <c r="DE11" s="51">
        <f t="shared" si="59"/>
        <v>33916.329347499995</v>
      </c>
      <c r="DF11" s="33">
        <f t="shared" si="60"/>
        <v>104995.7043475</v>
      </c>
      <c r="DG11" s="65">
        <f t="shared" si="61"/>
        <v>1825.7543034999999</v>
      </c>
      <c r="DH11" s="33"/>
      <c r="DI11" s="51">
        <f t="shared" si="100"/>
        <v>5790.75</v>
      </c>
      <c r="DJ11" s="51">
        <f t="shared" si="62"/>
        <v>2763.121991</v>
      </c>
      <c r="DK11" s="33">
        <f t="shared" si="63"/>
        <v>8553.871991</v>
      </c>
      <c r="DL11" s="65">
        <f t="shared" si="64"/>
        <v>148.7419766</v>
      </c>
      <c r="DM11" s="33"/>
      <c r="DN11" s="51">
        <f t="shared" si="101"/>
        <v>6906.375</v>
      </c>
      <c r="DO11" s="51">
        <f t="shared" si="65"/>
        <v>3295.4551035</v>
      </c>
      <c r="DP11" s="33">
        <f t="shared" si="66"/>
        <v>10201.8301035</v>
      </c>
      <c r="DQ11" s="65">
        <f t="shared" si="67"/>
        <v>177.3980691</v>
      </c>
      <c r="DR11" s="33"/>
      <c r="DS11" s="51">
        <f t="shared" si="102"/>
        <v>14085.75</v>
      </c>
      <c r="DT11" s="51">
        <f t="shared" si="68"/>
        <v>6721.175251</v>
      </c>
      <c r="DU11" s="33">
        <f t="shared" si="69"/>
        <v>20806.925251</v>
      </c>
      <c r="DV11" s="65">
        <f t="shared" si="70"/>
        <v>361.8084526</v>
      </c>
      <c r="DW11" s="33"/>
      <c r="DX11" s="51">
        <f t="shared" si="103"/>
        <v>388251</v>
      </c>
      <c r="DY11" s="51">
        <f t="shared" si="71"/>
        <v>185258.36482800002</v>
      </c>
      <c r="DZ11" s="33">
        <f t="shared" si="72"/>
        <v>573509.3648280001</v>
      </c>
      <c r="EA11" s="65">
        <f t="shared" si="73"/>
        <v>9972.6669528</v>
      </c>
      <c r="EB11" s="33"/>
      <c r="EC11" s="33">
        <f t="shared" si="104"/>
        <v>15078.750000000002</v>
      </c>
      <c r="ED11" s="33">
        <f t="shared" si="74"/>
        <v>7194.996455</v>
      </c>
      <c r="EE11" s="33">
        <f t="shared" si="75"/>
        <v>22273.746455</v>
      </c>
      <c r="EF11" s="65">
        <f t="shared" si="76"/>
        <v>387.31478300000003</v>
      </c>
      <c r="EG11" s="33"/>
      <c r="EH11" s="51">
        <f t="shared" si="105"/>
        <v>32314.5</v>
      </c>
      <c r="EI11" s="51">
        <f t="shared" si="77"/>
        <v>15419.229906</v>
      </c>
      <c r="EJ11" s="33">
        <f t="shared" si="78"/>
        <v>47733.729906</v>
      </c>
      <c r="EK11" s="65">
        <f t="shared" si="79"/>
        <v>830.0345556</v>
      </c>
      <c r="EL11" s="33"/>
      <c r="EM11" s="33"/>
      <c r="EN11" s="33"/>
      <c r="EO11" s="33"/>
    </row>
    <row r="12" spans="1:145" ht="12">
      <c r="A12" s="19">
        <v>41913</v>
      </c>
      <c r="D12" s="35">
        <v>1695605</v>
      </c>
      <c r="E12" s="35">
        <f t="shared" si="0"/>
        <v>1695605</v>
      </c>
      <c r="F12" s="35">
        <v>96323</v>
      </c>
      <c r="H12" s="51"/>
      <c r="I12" s="51">
        <v>545227.7223675</v>
      </c>
      <c r="J12" s="51">
        <f t="shared" si="1"/>
        <v>545227.7223675</v>
      </c>
      <c r="K12" s="51">
        <v>30972.997780500005</v>
      </c>
      <c r="M12" s="51"/>
      <c r="N12" s="41">
        <f t="shared" si="2"/>
        <v>1150377.2776325005</v>
      </c>
      <c r="O12" s="33">
        <f t="shared" si="3"/>
        <v>1150377.2776325005</v>
      </c>
      <c r="P12" s="41">
        <f t="shared" si="4"/>
        <v>65350.00221949999</v>
      </c>
      <c r="R12" s="65"/>
      <c r="S12" s="65">
        <f t="shared" si="5"/>
        <v>93286.2524825</v>
      </c>
      <c r="T12" s="20">
        <f t="shared" si="6"/>
        <v>93286.2524825</v>
      </c>
      <c r="U12" s="65">
        <f t="shared" si="7"/>
        <v>5299.3543295</v>
      </c>
      <c r="W12" s="65"/>
      <c r="X12" s="65">
        <f t="shared" si="8"/>
        <v>113882.4272965</v>
      </c>
      <c r="Y12" s="20">
        <f t="shared" si="9"/>
        <v>113882.4272965</v>
      </c>
      <c r="Z12" s="65">
        <f t="shared" si="10"/>
        <v>6469.370545899999</v>
      </c>
      <c r="AC12" s="33">
        <f t="shared" si="11"/>
        <v>416.9492695</v>
      </c>
      <c r="AD12" s="33">
        <f t="shared" si="12"/>
        <v>416.9492695</v>
      </c>
      <c r="AE12" s="65">
        <f t="shared" si="13"/>
        <v>23.685825700000002</v>
      </c>
      <c r="AG12" s="65"/>
      <c r="AH12" s="65">
        <f t="shared" si="14"/>
        <v>24613.5717405</v>
      </c>
      <c r="AI12" s="20">
        <f t="shared" si="15"/>
        <v>24613.5717405</v>
      </c>
      <c r="AJ12" s="65">
        <f t="shared" si="16"/>
        <v>1398.2343003</v>
      </c>
      <c r="AL12" s="65"/>
      <c r="AM12" s="65">
        <f t="shared" si="17"/>
        <v>113253.6969625</v>
      </c>
      <c r="AN12" s="20">
        <f t="shared" si="18"/>
        <v>113253.6969625</v>
      </c>
      <c r="AO12" s="65">
        <f t="shared" si="19"/>
        <v>6433.6539775</v>
      </c>
      <c r="AP12" s="33"/>
      <c r="AQ12" s="65"/>
      <c r="AR12" s="65">
        <f t="shared" si="20"/>
        <v>17854.042408</v>
      </c>
      <c r="AS12" s="20">
        <f t="shared" si="21"/>
        <v>17854.042408</v>
      </c>
      <c r="AT12" s="65">
        <f t="shared" si="22"/>
        <v>1014.2426608</v>
      </c>
      <c r="AU12" s="33"/>
      <c r="AV12" s="51"/>
      <c r="AW12" s="51">
        <f t="shared" si="23"/>
        <v>991.7593645</v>
      </c>
      <c r="AX12" s="33">
        <f t="shared" si="24"/>
        <v>991.7593645</v>
      </c>
      <c r="AY12" s="65">
        <f t="shared" si="25"/>
        <v>56.3393227</v>
      </c>
      <c r="AZ12" s="33"/>
      <c r="BA12" s="33"/>
      <c r="BB12" s="33">
        <f t="shared" si="26"/>
        <v>11423.7995665</v>
      </c>
      <c r="BC12" s="33">
        <f t="shared" si="27"/>
        <v>11423.7995665</v>
      </c>
      <c r="BD12" s="65">
        <f t="shared" si="28"/>
        <v>648.9569479</v>
      </c>
      <c r="BE12" s="33"/>
      <c r="BF12" s="51"/>
      <c r="BG12" s="51">
        <f t="shared" si="29"/>
        <v>15970.225252999999</v>
      </c>
      <c r="BH12" s="33">
        <f t="shared" si="30"/>
        <v>15970.225252999999</v>
      </c>
      <c r="BI12" s="65">
        <f t="shared" si="31"/>
        <v>907.2278077999999</v>
      </c>
      <c r="BJ12" s="33"/>
      <c r="BK12" s="51"/>
      <c r="BL12" s="51">
        <f t="shared" si="32"/>
        <v>2234.129148</v>
      </c>
      <c r="BM12" s="33">
        <f t="shared" si="33"/>
        <v>2234.129148</v>
      </c>
      <c r="BN12" s="65">
        <f t="shared" si="34"/>
        <v>126.91518479999999</v>
      </c>
      <c r="BO12" s="33"/>
      <c r="BP12" s="51"/>
      <c r="BQ12" s="51">
        <f t="shared" si="35"/>
        <v>11606.077104</v>
      </c>
      <c r="BR12" s="33">
        <f t="shared" si="36"/>
        <v>11606.077104</v>
      </c>
      <c r="BS12" s="65">
        <f t="shared" si="37"/>
        <v>659.3116704</v>
      </c>
      <c r="BT12" s="33"/>
      <c r="BU12" s="51"/>
      <c r="BV12" s="51">
        <f t="shared" si="38"/>
        <v>659.5903450000001</v>
      </c>
      <c r="BW12" s="33">
        <f t="shared" si="39"/>
        <v>659.5903450000001</v>
      </c>
      <c r="BX12" s="65">
        <f t="shared" si="40"/>
        <v>37.469647</v>
      </c>
      <c r="BY12" s="33"/>
      <c r="BZ12" s="51"/>
      <c r="CA12" s="51">
        <f t="shared" si="41"/>
        <v>2331.2873145000003</v>
      </c>
      <c r="CB12" s="33">
        <f t="shared" si="42"/>
        <v>2331.2873145000003</v>
      </c>
      <c r="CC12" s="65">
        <f t="shared" si="43"/>
        <v>132.43449270000002</v>
      </c>
      <c r="CD12" s="33"/>
      <c r="CE12" s="33"/>
      <c r="CF12" s="33">
        <f t="shared" si="44"/>
        <v>8474.1251085</v>
      </c>
      <c r="CG12" s="33">
        <f t="shared" si="45"/>
        <v>8474.1251085</v>
      </c>
      <c r="CH12" s="65">
        <f t="shared" si="46"/>
        <v>481.3934571</v>
      </c>
      <c r="CI12" s="33"/>
      <c r="CJ12" s="51"/>
      <c r="CK12" s="51">
        <f t="shared" si="47"/>
        <v>57870.32040800001</v>
      </c>
      <c r="CL12" s="33">
        <f t="shared" si="48"/>
        <v>57870.32040800001</v>
      </c>
      <c r="CM12" s="65">
        <f t="shared" si="49"/>
        <v>3287.4654608</v>
      </c>
      <c r="CN12" s="33"/>
      <c r="CO12" s="51"/>
      <c r="CP12" s="51">
        <f t="shared" si="50"/>
        <v>239506.0714155</v>
      </c>
      <c r="CQ12" s="33">
        <f t="shared" si="51"/>
        <v>239506.0714155</v>
      </c>
      <c r="CR12" s="65">
        <f t="shared" si="52"/>
        <v>13605.729705299998</v>
      </c>
      <c r="CS12" s="33"/>
      <c r="CT12" s="51"/>
      <c r="CU12" s="51">
        <f t="shared" si="53"/>
        <v>44029.435914</v>
      </c>
      <c r="CV12" s="33">
        <f t="shared" si="54"/>
        <v>44029.435914</v>
      </c>
      <c r="CW12" s="65">
        <f t="shared" si="55"/>
        <v>2501.2000764</v>
      </c>
      <c r="CX12" s="33"/>
      <c r="CY12" s="51"/>
      <c r="CZ12" s="51">
        <f t="shared" si="56"/>
        <v>150742.5061495</v>
      </c>
      <c r="DA12" s="33">
        <f t="shared" si="57"/>
        <v>150742.5061495</v>
      </c>
      <c r="DB12" s="65">
        <f t="shared" si="58"/>
        <v>8563.2977137</v>
      </c>
      <c r="DC12" s="33"/>
      <c r="DD12" s="51"/>
      <c r="DE12" s="51">
        <f t="shared" si="59"/>
        <v>32139.3449725</v>
      </c>
      <c r="DF12" s="33">
        <f t="shared" si="60"/>
        <v>32139.3449725</v>
      </c>
      <c r="DG12" s="65">
        <f t="shared" si="61"/>
        <v>1825.7543034999999</v>
      </c>
      <c r="DH12" s="33"/>
      <c r="DI12" s="51"/>
      <c r="DJ12" s="51">
        <f t="shared" si="62"/>
        <v>2618.353241</v>
      </c>
      <c r="DK12" s="33">
        <f t="shared" si="63"/>
        <v>2618.353241</v>
      </c>
      <c r="DL12" s="65">
        <f t="shared" si="64"/>
        <v>148.7419766</v>
      </c>
      <c r="DM12" s="33"/>
      <c r="DN12" s="51"/>
      <c r="DO12" s="51">
        <f t="shared" si="65"/>
        <v>3122.7957284999998</v>
      </c>
      <c r="DP12" s="33">
        <f t="shared" si="66"/>
        <v>3122.7957284999998</v>
      </c>
      <c r="DQ12" s="65">
        <f t="shared" si="67"/>
        <v>177.3980691</v>
      </c>
      <c r="DR12" s="33"/>
      <c r="DS12" s="51"/>
      <c r="DT12" s="51">
        <f t="shared" si="68"/>
        <v>6369.0315009999995</v>
      </c>
      <c r="DU12" s="33">
        <f t="shared" si="69"/>
        <v>6369.0315009999995</v>
      </c>
      <c r="DV12" s="65">
        <f t="shared" si="70"/>
        <v>361.8084526</v>
      </c>
      <c r="DW12" s="33"/>
      <c r="DX12" s="51"/>
      <c r="DY12" s="51">
        <f t="shared" si="71"/>
        <v>175552.089828</v>
      </c>
      <c r="DZ12" s="33">
        <f t="shared" si="72"/>
        <v>175552.089828</v>
      </c>
      <c r="EA12" s="65">
        <f t="shared" si="73"/>
        <v>9972.6669528</v>
      </c>
      <c r="EB12" s="33"/>
      <c r="EC12" s="33"/>
      <c r="ED12" s="33">
        <f t="shared" si="74"/>
        <v>6818.027705</v>
      </c>
      <c r="EE12" s="33">
        <f t="shared" si="75"/>
        <v>6818.027705</v>
      </c>
      <c r="EF12" s="65">
        <f t="shared" si="76"/>
        <v>387.31478300000003</v>
      </c>
      <c r="EG12" s="33"/>
      <c r="EH12" s="51"/>
      <c r="EI12" s="51">
        <f t="shared" si="77"/>
        <v>14611.367406000001</v>
      </c>
      <c r="EJ12" s="33">
        <f t="shared" si="78"/>
        <v>14611.367406000001</v>
      </c>
      <c r="EK12" s="65">
        <f t="shared" si="79"/>
        <v>830.0345556</v>
      </c>
      <c r="EL12" s="33"/>
      <c r="EM12" s="33"/>
      <c r="EN12" s="33"/>
      <c r="EO12" s="33"/>
    </row>
    <row r="13" spans="1:145" ht="12">
      <c r="A13" s="19">
        <v>42095</v>
      </c>
      <c r="C13" s="35">
        <v>3935000</v>
      </c>
      <c r="D13" s="35">
        <v>1695605</v>
      </c>
      <c r="E13" s="35">
        <f t="shared" si="0"/>
        <v>5630605</v>
      </c>
      <c r="F13" s="35">
        <v>96323</v>
      </c>
      <c r="H13" s="51">
        <v>1265313.0224999995</v>
      </c>
      <c r="I13" s="51">
        <v>545227.7223675</v>
      </c>
      <c r="J13" s="51">
        <f t="shared" si="1"/>
        <v>1810540.7448674995</v>
      </c>
      <c r="K13" s="51">
        <v>30972.997780500005</v>
      </c>
      <c r="M13" s="51">
        <f t="shared" si="80"/>
        <v>2669686.9774999996</v>
      </c>
      <c r="N13" s="41">
        <f t="shared" si="2"/>
        <v>1150377.2776325005</v>
      </c>
      <c r="O13" s="33">
        <f t="shared" si="3"/>
        <v>3820064.2551325</v>
      </c>
      <c r="P13" s="41">
        <f t="shared" si="4"/>
        <v>65350.00221949999</v>
      </c>
      <c r="R13" s="65">
        <f t="shared" si="81"/>
        <v>216489.92750000002</v>
      </c>
      <c r="S13" s="65">
        <f t="shared" si="5"/>
        <v>93286.2524825</v>
      </c>
      <c r="T13" s="20">
        <f t="shared" si="6"/>
        <v>309776.17998250003</v>
      </c>
      <c r="U13" s="65">
        <f t="shared" si="7"/>
        <v>5299.3543295</v>
      </c>
      <c r="W13" s="65">
        <f t="shared" si="82"/>
        <v>264287.5855</v>
      </c>
      <c r="X13" s="65">
        <f t="shared" si="8"/>
        <v>113882.4272965</v>
      </c>
      <c r="Y13" s="20">
        <f t="shared" si="9"/>
        <v>378170.0127965</v>
      </c>
      <c r="Z13" s="65">
        <f t="shared" si="10"/>
        <v>6469.370545899999</v>
      </c>
      <c r="AB13" s="33">
        <f t="shared" si="83"/>
        <v>967.6165000000001</v>
      </c>
      <c r="AC13" s="33">
        <f t="shared" si="11"/>
        <v>416.9492695</v>
      </c>
      <c r="AD13" s="33">
        <f t="shared" si="12"/>
        <v>1384.5657695</v>
      </c>
      <c r="AE13" s="65">
        <f t="shared" si="13"/>
        <v>23.685825700000002</v>
      </c>
      <c r="AG13" s="65">
        <f t="shared" si="84"/>
        <v>57120.853500000005</v>
      </c>
      <c r="AH13" s="65">
        <f t="shared" si="14"/>
        <v>24613.5717405</v>
      </c>
      <c r="AI13" s="20">
        <f t="shared" si="15"/>
        <v>81734.4252405</v>
      </c>
      <c r="AJ13" s="65">
        <f t="shared" si="16"/>
        <v>1398.2343003</v>
      </c>
      <c r="AL13" s="65">
        <f t="shared" si="85"/>
        <v>262828.48750000005</v>
      </c>
      <c r="AM13" s="65">
        <f t="shared" si="17"/>
        <v>113253.6969625</v>
      </c>
      <c r="AN13" s="20">
        <f t="shared" si="18"/>
        <v>376082.18446250004</v>
      </c>
      <c r="AO13" s="65">
        <f t="shared" si="19"/>
        <v>6433.6539775</v>
      </c>
      <c r="AP13" s="33"/>
      <c r="AQ13" s="65">
        <f t="shared" si="86"/>
        <v>41433.976</v>
      </c>
      <c r="AR13" s="65">
        <f t="shared" si="20"/>
        <v>17854.042408</v>
      </c>
      <c r="AS13" s="20">
        <f t="shared" si="21"/>
        <v>59288.018408</v>
      </c>
      <c r="AT13" s="65">
        <f t="shared" si="22"/>
        <v>1014.2426608</v>
      </c>
      <c r="AU13" s="33"/>
      <c r="AV13" s="51">
        <f t="shared" si="87"/>
        <v>2301.5815</v>
      </c>
      <c r="AW13" s="51">
        <f t="shared" si="23"/>
        <v>991.7593645</v>
      </c>
      <c r="AX13" s="33">
        <f t="shared" si="24"/>
        <v>3293.3408645</v>
      </c>
      <c r="AY13" s="65">
        <f t="shared" si="25"/>
        <v>56.3393227</v>
      </c>
      <c r="AZ13" s="33"/>
      <c r="BA13" s="33">
        <f t="shared" si="88"/>
        <v>26511.2755</v>
      </c>
      <c r="BB13" s="33">
        <f t="shared" si="26"/>
        <v>11423.7995665</v>
      </c>
      <c r="BC13" s="33">
        <f t="shared" si="27"/>
        <v>37935.0750665</v>
      </c>
      <c r="BD13" s="65">
        <f t="shared" si="28"/>
        <v>648.9569479</v>
      </c>
      <c r="BE13" s="33"/>
      <c r="BF13" s="51">
        <f t="shared" si="89"/>
        <v>37062.191</v>
      </c>
      <c r="BG13" s="51">
        <f t="shared" si="29"/>
        <v>15970.225252999999</v>
      </c>
      <c r="BH13" s="33">
        <f t="shared" si="30"/>
        <v>53032.416252999996</v>
      </c>
      <c r="BI13" s="65">
        <f t="shared" si="31"/>
        <v>907.2278077999999</v>
      </c>
      <c r="BJ13" s="33"/>
      <c r="BK13" s="51">
        <f t="shared" si="90"/>
        <v>5184.755999999999</v>
      </c>
      <c r="BL13" s="51">
        <f t="shared" si="32"/>
        <v>2234.129148</v>
      </c>
      <c r="BM13" s="33">
        <f t="shared" si="33"/>
        <v>7418.885147999999</v>
      </c>
      <c r="BN13" s="65">
        <f t="shared" si="34"/>
        <v>126.91518479999999</v>
      </c>
      <c r="BO13" s="33"/>
      <c r="BP13" s="51">
        <f t="shared" si="91"/>
        <v>26934.288</v>
      </c>
      <c r="BQ13" s="51">
        <f t="shared" si="35"/>
        <v>11606.077104</v>
      </c>
      <c r="BR13" s="33">
        <f t="shared" si="36"/>
        <v>38540.365104</v>
      </c>
      <c r="BS13" s="65">
        <f t="shared" si="37"/>
        <v>659.3116704</v>
      </c>
      <c r="BT13" s="33"/>
      <c r="BU13" s="51">
        <f t="shared" si="92"/>
        <v>1530.7150000000001</v>
      </c>
      <c r="BV13" s="51">
        <f t="shared" si="38"/>
        <v>659.5903450000001</v>
      </c>
      <c r="BW13" s="33">
        <f t="shared" si="39"/>
        <v>2190.305345</v>
      </c>
      <c r="BX13" s="65">
        <f t="shared" si="40"/>
        <v>37.469647</v>
      </c>
      <c r="BY13" s="33"/>
      <c r="BZ13" s="51">
        <f t="shared" si="93"/>
        <v>5410.2315</v>
      </c>
      <c r="CA13" s="51">
        <f t="shared" si="41"/>
        <v>2331.2873145000003</v>
      </c>
      <c r="CB13" s="33">
        <f t="shared" si="42"/>
        <v>7741.5188145</v>
      </c>
      <c r="CC13" s="65">
        <f t="shared" si="43"/>
        <v>132.43449270000002</v>
      </c>
      <c r="CD13" s="33"/>
      <c r="CE13" s="33">
        <f t="shared" si="94"/>
        <v>19665.9495</v>
      </c>
      <c r="CF13" s="33">
        <f t="shared" si="44"/>
        <v>8474.1251085</v>
      </c>
      <c r="CG13" s="33">
        <f t="shared" si="45"/>
        <v>28140.0746085</v>
      </c>
      <c r="CH13" s="65">
        <f t="shared" si="46"/>
        <v>481.3934571</v>
      </c>
      <c r="CI13" s="33"/>
      <c r="CJ13" s="51">
        <f t="shared" si="95"/>
        <v>134299.97600000002</v>
      </c>
      <c r="CK13" s="51">
        <f t="shared" si="47"/>
        <v>57870.32040800001</v>
      </c>
      <c r="CL13" s="33">
        <f t="shared" si="48"/>
        <v>192170.29640800002</v>
      </c>
      <c r="CM13" s="65">
        <f t="shared" si="49"/>
        <v>3287.4654608</v>
      </c>
      <c r="CN13" s="33"/>
      <c r="CO13" s="51">
        <f t="shared" si="96"/>
        <v>555823.0785</v>
      </c>
      <c r="CP13" s="51">
        <f t="shared" si="50"/>
        <v>239506.0714155</v>
      </c>
      <c r="CQ13" s="33">
        <f t="shared" si="51"/>
        <v>795329.1499155</v>
      </c>
      <c r="CR13" s="65">
        <f t="shared" si="52"/>
        <v>13605.729705299998</v>
      </c>
      <c r="CS13" s="33"/>
      <c r="CT13" s="51">
        <f t="shared" si="97"/>
        <v>102179.35800000001</v>
      </c>
      <c r="CU13" s="51">
        <f t="shared" si="53"/>
        <v>44029.435914</v>
      </c>
      <c r="CV13" s="33">
        <f t="shared" si="54"/>
        <v>146208.793914</v>
      </c>
      <c r="CW13" s="65">
        <f t="shared" si="55"/>
        <v>2501.2000764</v>
      </c>
      <c r="CX13" s="33"/>
      <c r="CY13" s="51">
        <f t="shared" si="98"/>
        <v>349828.97650000005</v>
      </c>
      <c r="CZ13" s="51">
        <f t="shared" si="56"/>
        <v>150742.5061495</v>
      </c>
      <c r="DA13" s="33">
        <f t="shared" si="57"/>
        <v>500571.4826495</v>
      </c>
      <c r="DB13" s="65">
        <f t="shared" si="58"/>
        <v>8563.2977137</v>
      </c>
      <c r="DC13" s="33"/>
      <c r="DD13" s="51">
        <f t="shared" si="99"/>
        <v>74585.95749999999</v>
      </c>
      <c r="DE13" s="51">
        <f t="shared" si="59"/>
        <v>32139.3449725</v>
      </c>
      <c r="DF13" s="33">
        <f t="shared" si="60"/>
        <v>106725.30247249999</v>
      </c>
      <c r="DG13" s="65">
        <f t="shared" si="61"/>
        <v>1825.7543034999999</v>
      </c>
      <c r="DH13" s="33"/>
      <c r="DI13" s="51">
        <f t="shared" si="100"/>
        <v>6076.427</v>
      </c>
      <c r="DJ13" s="51">
        <f t="shared" si="62"/>
        <v>2618.353241</v>
      </c>
      <c r="DK13" s="33">
        <f t="shared" si="63"/>
        <v>8694.780241</v>
      </c>
      <c r="DL13" s="65">
        <f t="shared" si="64"/>
        <v>148.7419766</v>
      </c>
      <c r="DM13" s="33"/>
      <c r="DN13" s="51">
        <f t="shared" si="101"/>
        <v>7247.0895</v>
      </c>
      <c r="DO13" s="51">
        <f t="shared" si="65"/>
        <v>3122.7957284999998</v>
      </c>
      <c r="DP13" s="33">
        <f t="shared" si="66"/>
        <v>10369.8852285</v>
      </c>
      <c r="DQ13" s="65">
        <f t="shared" si="67"/>
        <v>177.3980691</v>
      </c>
      <c r="DR13" s="33"/>
      <c r="DS13" s="51">
        <f t="shared" si="102"/>
        <v>14780.646999999999</v>
      </c>
      <c r="DT13" s="51">
        <f t="shared" si="68"/>
        <v>6369.0315009999995</v>
      </c>
      <c r="DU13" s="33">
        <f t="shared" si="69"/>
        <v>21149.678501</v>
      </c>
      <c r="DV13" s="65">
        <f t="shared" si="70"/>
        <v>361.8084526</v>
      </c>
      <c r="DW13" s="33"/>
      <c r="DX13" s="51">
        <f t="shared" si="103"/>
        <v>407404.716</v>
      </c>
      <c r="DY13" s="51">
        <f t="shared" si="71"/>
        <v>175552.089828</v>
      </c>
      <c r="DZ13" s="33">
        <f t="shared" si="72"/>
        <v>582956.805828</v>
      </c>
      <c r="EA13" s="65">
        <f t="shared" si="73"/>
        <v>9972.6669528</v>
      </c>
      <c r="EB13" s="33"/>
      <c r="EC13" s="33">
        <f t="shared" si="104"/>
        <v>15822.635</v>
      </c>
      <c r="ED13" s="33">
        <f t="shared" si="74"/>
        <v>6818.027705</v>
      </c>
      <c r="EE13" s="33">
        <f t="shared" si="75"/>
        <v>22640.662705000002</v>
      </c>
      <c r="EF13" s="65">
        <f t="shared" si="76"/>
        <v>387.31478300000003</v>
      </c>
      <c r="EG13" s="33"/>
      <c r="EH13" s="51">
        <f t="shared" si="105"/>
        <v>33908.682</v>
      </c>
      <c r="EI13" s="51">
        <f t="shared" si="77"/>
        <v>14611.367406000001</v>
      </c>
      <c r="EJ13" s="33">
        <f t="shared" si="78"/>
        <v>48520.049406000006</v>
      </c>
      <c r="EK13" s="65">
        <f t="shared" si="79"/>
        <v>830.0345556</v>
      </c>
      <c r="EL13" s="33"/>
      <c r="EM13" s="33"/>
      <c r="EN13" s="33"/>
      <c r="EO13" s="33"/>
    </row>
    <row r="14" spans="1:145" ht="12">
      <c r="A14" s="19">
        <v>42278</v>
      </c>
      <c r="D14" s="35">
        <v>1597230</v>
      </c>
      <c r="E14" s="35">
        <f t="shared" si="0"/>
        <v>1597230</v>
      </c>
      <c r="F14" s="35">
        <v>96323</v>
      </c>
      <c r="H14" s="51"/>
      <c r="I14" s="51">
        <v>513594.89680499997</v>
      </c>
      <c r="J14" s="51">
        <f t="shared" si="1"/>
        <v>513594.89680499997</v>
      </c>
      <c r="K14" s="51">
        <v>30972.997780500005</v>
      </c>
      <c r="M14" s="51"/>
      <c r="N14" s="41">
        <f t="shared" si="2"/>
        <v>1083635.1031950002</v>
      </c>
      <c r="O14" s="33">
        <f t="shared" si="3"/>
        <v>1083635.1031950002</v>
      </c>
      <c r="P14" s="41">
        <f t="shared" si="4"/>
        <v>65350.00221949999</v>
      </c>
      <c r="R14" s="65"/>
      <c r="S14" s="65">
        <f t="shared" si="5"/>
        <v>87874.004295</v>
      </c>
      <c r="T14" s="20">
        <f t="shared" si="6"/>
        <v>87874.004295</v>
      </c>
      <c r="U14" s="65">
        <f t="shared" si="7"/>
        <v>5299.3543295</v>
      </c>
      <c r="W14" s="65"/>
      <c r="X14" s="65">
        <f t="shared" si="8"/>
        <v>107275.23765899999</v>
      </c>
      <c r="Y14" s="20">
        <f t="shared" si="9"/>
        <v>107275.23765899999</v>
      </c>
      <c r="Z14" s="65">
        <f t="shared" si="10"/>
        <v>6469.370545899999</v>
      </c>
      <c r="AC14" s="33">
        <f t="shared" si="11"/>
        <v>392.75885700000003</v>
      </c>
      <c r="AD14" s="33">
        <f t="shared" si="12"/>
        <v>392.75885700000003</v>
      </c>
      <c r="AE14" s="65">
        <f t="shared" si="13"/>
        <v>23.685825700000002</v>
      </c>
      <c r="AG14" s="65"/>
      <c r="AH14" s="65">
        <f t="shared" si="14"/>
        <v>23185.550403</v>
      </c>
      <c r="AI14" s="20">
        <f t="shared" si="15"/>
        <v>23185.550403</v>
      </c>
      <c r="AJ14" s="65">
        <f t="shared" si="16"/>
        <v>1398.2343003</v>
      </c>
      <c r="AL14" s="65"/>
      <c r="AM14" s="65">
        <f t="shared" si="17"/>
        <v>106682.984775</v>
      </c>
      <c r="AN14" s="20">
        <f t="shared" si="18"/>
        <v>106682.984775</v>
      </c>
      <c r="AO14" s="65">
        <f t="shared" si="19"/>
        <v>6433.6539775</v>
      </c>
      <c r="AP14" s="33"/>
      <c r="AQ14" s="65"/>
      <c r="AR14" s="65">
        <f t="shared" si="20"/>
        <v>16818.193008</v>
      </c>
      <c r="AS14" s="20">
        <f t="shared" si="21"/>
        <v>16818.193008</v>
      </c>
      <c r="AT14" s="65">
        <f t="shared" si="22"/>
        <v>1014.2426608</v>
      </c>
      <c r="AU14" s="33"/>
      <c r="AV14" s="51"/>
      <c r="AW14" s="51">
        <f t="shared" si="23"/>
        <v>934.2198269999999</v>
      </c>
      <c r="AX14" s="33">
        <f t="shared" si="24"/>
        <v>934.2198269999999</v>
      </c>
      <c r="AY14" s="65">
        <f t="shared" si="25"/>
        <v>56.3393227</v>
      </c>
      <c r="AZ14" s="33"/>
      <c r="BA14" s="33"/>
      <c r="BB14" s="33">
        <f t="shared" si="26"/>
        <v>10761.017679</v>
      </c>
      <c r="BC14" s="33">
        <f t="shared" si="27"/>
        <v>10761.017679</v>
      </c>
      <c r="BD14" s="65">
        <f t="shared" si="28"/>
        <v>648.9569479</v>
      </c>
      <c r="BE14" s="33"/>
      <c r="BF14" s="51"/>
      <c r="BG14" s="51">
        <f t="shared" si="29"/>
        <v>15043.670477999998</v>
      </c>
      <c r="BH14" s="33">
        <f t="shared" si="30"/>
        <v>15043.670477999998</v>
      </c>
      <c r="BI14" s="65">
        <f t="shared" si="31"/>
        <v>907.2278077999999</v>
      </c>
      <c r="BJ14" s="33"/>
      <c r="BK14" s="51"/>
      <c r="BL14" s="51">
        <f t="shared" si="32"/>
        <v>2104.510248</v>
      </c>
      <c r="BM14" s="33">
        <f t="shared" si="33"/>
        <v>2104.510248</v>
      </c>
      <c r="BN14" s="65">
        <f t="shared" si="34"/>
        <v>126.91518479999999</v>
      </c>
      <c r="BO14" s="33"/>
      <c r="BP14" s="51"/>
      <c r="BQ14" s="51">
        <f t="shared" si="35"/>
        <v>10932.719904</v>
      </c>
      <c r="BR14" s="33">
        <f t="shared" si="36"/>
        <v>10932.719904</v>
      </c>
      <c r="BS14" s="65">
        <f t="shared" si="37"/>
        <v>659.3116704</v>
      </c>
      <c r="BT14" s="33"/>
      <c r="BU14" s="51"/>
      <c r="BV14" s="51">
        <f t="shared" si="38"/>
        <v>621.3224700000001</v>
      </c>
      <c r="BW14" s="33">
        <f t="shared" si="39"/>
        <v>621.3224700000001</v>
      </c>
      <c r="BX14" s="65">
        <f t="shared" si="40"/>
        <v>37.469647</v>
      </c>
      <c r="BY14" s="33"/>
      <c r="BZ14" s="51"/>
      <c r="CA14" s="51">
        <f t="shared" si="41"/>
        <v>2196.031527</v>
      </c>
      <c r="CB14" s="33">
        <f t="shared" si="42"/>
        <v>2196.031527</v>
      </c>
      <c r="CC14" s="65">
        <f t="shared" si="43"/>
        <v>132.43449270000002</v>
      </c>
      <c r="CD14" s="33"/>
      <c r="CE14" s="33"/>
      <c r="CF14" s="33">
        <f t="shared" si="44"/>
        <v>7982.476371</v>
      </c>
      <c r="CG14" s="33">
        <f t="shared" si="45"/>
        <v>7982.476371</v>
      </c>
      <c r="CH14" s="65">
        <f t="shared" si="46"/>
        <v>481.3934571</v>
      </c>
      <c r="CI14" s="33"/>
      <c r="CJ14" s="51"/>
      <c r="CK14" s="51">
        <f t="shared" si="47"/>
        <v>54512.821008000006</v>
      </c>
      <c r="CL14" s="33">
        <f t="shared" si="48"/>
        <v>54512.821008000006</v>
      </c>
      <c r="CM14" s="65">
        <f t="shared" si="49"/>
        <v>3287.4654608</v>
      </c>
      <c r="CN14" s="33"/>
      <c r="CO14" s="51"/>
      <c r="CP14" s="51">
        <f t="shared" si="50"/>
        <v>225610.494453</v>
      </c>
      <c r="CQ14" s="33">
        <f t="shared" si="51"/>
        <v>225610.494453</v>
      </c>
      <c r="CR14" s="65">
        <f t="shared" si="52"/>
        <v>13605.729705299998</v>
      </c>
      <c r="CS14" s="33"/>
      <c r="CT14" s="51"/>
      <c r="CU14" s="51">
        <f t="shared" si="53"/>
        <v>41474.951964</v>
      </c>
      <c r="CV14" s="33">
        <f t="shared" si="54"/>
        <v>41474.951964</v>
      </c>
      <c r="CW14" s="65">
        <f t="shared" si="55"/>
        <v>2501.2000764</v>
      </c>
      <c r="CX14" s="33"/>
      <c r="CY14" s="51"/>
      <c r="CZ14" s="51">
        <f t="shared" si="56"/>
        <v>141996.781737</v>
      </c>
      <c r="DA14" s="33">
        <f t="shared" si="57"/>
        <v>141996.781737</v>
      </c>
      <c r="DB14" s="65">
        <f t="shared" si="58"/>
        <v>8563.2977137</v>
      </c>
      <c r="DC14" s="33"/>
      <c r="DD14" s="51"/>
      <c r="DE14" s="51">
        <f t="shared" si="59"/>
        <v>30274.696034999997</v>
      </c>
      <c r="DF14" s="33">
        <f t="shared" si="60"/>
        <v>30274.696034999997</v>
      </c>
      <c r="DG14" s="65">
        <f t="shared" si="61"/>
        <v>1825.7543034999999</v>
      </c>
      <c r="DH14" s="33"/>
      <c r="DI14" s="51"/>
      <c r="DJ14" s="51">
        <f t="shared" si="62"/>
        <v>2466.4425659999997</v>
      </c>
      <c r="DK14" s="33">
        <f t="shared" si="63"/>
        <v>2466.4425659999997</v>
      </c>
      <c r="DL14" s="65">
        <f t="shared" si="64"/>
        <v>148.7419766</v>
      </c>
      <c r="DM14" s="33"/>
      <c r="DN14" s="51"/>
      <c r="DO14" s="51">
        <f t="shared" si="65"/>
        <v>2941.6184909999997</v>
      </c>
      <c r="DP14" s="33">
        <f t="shared" si="66"/>
        <v>2941.6184909999997</v>
      </c>
      <c r="DQ14" s="65">
        <f t="shared" si="67"/>
        <v>177.3980691</v>
      </c>
      <c r="DR14" s="33"/>
      <c r="DS14" s="51"/>
      <c r="DT14" s="51">
        <f t="shared" si="68"/>
        <v>5999.515326</v>
      </c>
      <c r="DU14" s="33">
        <f t="shared" si="69"/>
        <v>5999.515326</v>
      </c>
      <c r="DV14" s="65">
        <f t="shared" si="70"/>
        <v>361.8084526</v>
      </c>
      <c r="DW14" s="33"/>
      <c r="DX14" s="51"/>
      <c r="DY14" s="51">
        <f t="shared" si="71"/>
        <v>165366.971928</v>
      </c>
      <c r="DZ14" s="33">
        <f t="shared" si="72"/>
        <v>165366.971928</v>
      </c>
      <c r="EA14" s="65">
        <f t="shared" si="73"/>
        <v>9972.6669528</v>
      </c>
      <c r="EB14" s="33"/>
      <c r="EC14" s="33"/>
      <c r="ED14" s="33">
        <f t="shared" si="74"/>
        <v>6422.46183</v>
      </c>
      <c r="EE14" s="33">
        <f t="shared" si="75"/>
        <v>6422.46183</v>
      </c>
      <c r="EF14" s="65">
        <f t="shared" si="76"/>
        <v>387.31478300000003</v>
      </c>
      <c r="EG14" s="33"/>
      <c r="EH14" s="51"/>
      <c r="EI14" s="51">
        <f t="shared" si="77"/>
        <v>13763.650356</v>
      </c>
      <c r="EJ14" s="33">
        <f t="shared" si="78"/>
        <v>13763.650356</v>
      </c>
      <c r="EK14" s="65">
        <f t="shared" si="79"/>
        <v>830.0345556</v>
      </c>
      <c r="EL14" s="33"/>
      <c r="EM14" s="33"/>
      <c r="EN14" s="33"/>
      <c r="EO14" s="33"/>
    </row>
    <row r="15" spans="1:145" ht="12">
      <c r="A15" s="19">
        <v>42461</v>
      </c>
      <c r="C15" s="35">
        <v>4135000</v>
      </c>
      <c r="D15" s="35">
        <v>1597230</v>
      </c>
      <c r="E15" s="35">
        <f t="shared" si="0"/>
        <v>5732230</v>
      </c>
      <c r="F15" s="35">
        <v>96323</v>
      </c>
      <c r="H15" s="51">
        <v>1329623.7224999997</v>
      </c>
      <c r="I15" s="51">
        <v>513594.89680499997</v>
      </c>
      <c r="J15" s="51">
        <f t="shared" si="1"/>
        <v>1843218.6193049997</v>
      </c>
      <c r="K15" s="51">
        <v>30972.997780500005</v>
      </c>
      <c r="M15" s="51">
        <f t="shared" si="80"/>
        <v>2805376.2775000003</v>
      </c>
      <c r="N15" s="41">
        <f t="shared" si="2"/>
        <v>1083635.1031950002</v>
      </c>
      <c r="O15" s="33">
        <f t="shared" si="3"/>
        <v>3889011.3806950003</v>
      </c>
      <c r="P15" s="41">
        <f t="shared" si="4"/>
        <v>65350.00221949999</v>
      </c>
      <c r="R15" s="65">
        <f t="shared" si="81"/>
        <v>227493.2275</v>
      </c>
      <c r="S15" s="65">
        <f t="shared" si="5"/>
        <v>87874.004295</v>
      </c>
      <c r="T15" s="20">
        <f t="shared" si="6"/>
        <v>315367.231795</v>
      </c>
      <c r="U15" s="65">
        <f t="shared" si="7"/>
        <v>5299.3543295</v>
      </c>
      <c r="W15" s="65">
        <f t="shared" si="82"/>
        <v>277720.24549999996</v>
      </c>
      <c r="X15" s="65">
        <f t="shared" si="8"/>
        <v>107275.23765899999</v>
      </c>
      <c r="Y15" s="20">
        <f t="shared" si="9"/>
        <v>384995.48315899994</v>
      </c>
      <c r="Z15" s="65">
        <f t="shared" si="10"/>
        <v>6469.370545899999</v>
      </c>
      <c r="AB15" s="33">
        <f t="shared" si="83"/>
        <v>1016.7965</v>
      </c>
      <c r="AC15" s="33">
        <f t="shared" si="11"/>
        <v>392.75885700000003</v>
      </c>
      <c r="AD15" s="33">
        <f t="shared" si="12"/>
        <v>1409.5553570000002</v>
      </c>
      <c r="AE15" s="65">
        <f t="shared" si="13"/>
        <v>23.685825700000002</v>
      </c>
      <c r="AG15" s="65">
        <f t="shared" si="84"/>
        <v>60024.0735</v>
      </c>
      <c r="AH15" s="65">
        <f t="shared" si="14"/>
        <v>23185.550403</v>
      </c>
      <c r="AI15" s="20">
        <f t="shared" si="15"/>
        <v>83209.623903</v>
      </c>
      <c r="AJ15" s="65">
        <f t="shared" si="16"/>
        <v>1398.2343003</v>
      </c>
      <c r="AL15" s="65">
        <f t="shared" si="85"/>
        <v>276186.98750000005</v>
      </c>
      <c r="AM15" s="65">
        <f t="shared" si="17"/>
        <v>106682.984775</v>
      </c>
      <c r="AN15" s="20">
        <f t="shared" si="18"/>
        <v>382869.97227500007</v>
      </c>
      <c r="AO15" s="65">
        <f t="shared" si="19"/>
        <v>6433.6539775</v>
      </c>
      <c r="AP15" s="33"/>
      <c r="AQ15" s="65">
        <f t="shared" si="86"/>
        <v>43539.896</v>
      </c>
      <c r="AR15" s="65">
        <f t="shared" si="20"/>
        <v>16818.193008</v>
      </c>
      <c r="AS15" s="20">
        <f t="shared" si="21"/>
        <v>60358.089007999995</v>
      </c>
      <c r="AT15" s="65">
        <f t="shared" si="22"/>
        <v>1014.2426608</v>
      </c>
      <c r="AU15" s="33"/>
      <c r="AV15" s="51">
        <f t="shared" si="87"/>
        <v>2418.5615</v>
      </c>
      <c r="AW15" s="51">
        <f t="shared" si="23"/>
        <v>934.2198269999999</v>
      </c>
      <c r="AX15" s="33">
        <f t="shared" si="24"/>
        <v>3352.7813269999997</v>
      </c>
      <c r="AY15" s="65">
        <f t="shared" si="25"/>
        <v>56.3393227</v>
      </c>
      <c r="AZ15" s="33"/>
      <c r="BA15" s="33">
        <f t="shared" si="88"/>
        <v>27858.7355</v>
      </c>
      <c r="BB15" s="33">
        <f t="shared" si="26"/>
        <v>10761.017679</v>
      </c>
      <c r="BC15" s="33">
        <f t="shared" si="27"/>
        <v>38619.753179</v>
      </c>
      <c r="BD15" s="65">
        <f t="shared" si="28"/>
        <v>648.9569479</v>
      </c>
      <c r="BE15" s="33"/>
      <c r="BF15" s="51">
        <f t="shared" si="89"/>
        <v>38945.911</v>
      </c>
      <c r="BG15" s="51">
        <f t="shared" si="29"/>
        <v>15043.670477999998</v>
      </c>
      <c r="BH15" s="33">
        <f t="shared" si="30"/>
        <v>53989.581478</v>
      </c>
      <c r="BI15" s="65">
        <f t="shared" si="31"/>
        <v>907.2278077999999</v>
      </c>
      <c r="BJ15" s="33"/>
      <c r="BK15" s="51">
        <f t="shared" si="90"/>
        <v>5448.276</v>
      </c>
      <c r="BL15" s="51">
        <f t="shared" si="32"/>
        <v>2104.510248</v>
      </c>
      <c r="BM15" s="33">
        <f t="shared" si="33"/>
        <v>7552.786248</v>
      </c>
      <c r="BN15" s="65">
        <f t="shared" si="34"/>
        <v>126.91518479999999</v>
      </c>
      <c r="BO15" s="33"/>
      <c r="BP15" s="51">
        <f t="shared" si="91"/>
        <v>28303.248</v>
      </c>
      <c r="BQ15" s="51">
        <f t="shared" si="35"/>
        <v>10932.719904</v>
      </c>
      <c r="BR15" s="33">
        <f t="shared" si="36"/>
        <v>39235.967904</v>
      </c>
      <c r="BS15" s="65">
        <f t="shared" si="37"/>
        <v>659.3116704</v>
      </c>
      <c r="BT15" s="33"/>
      <c r="BU15" s="51">
        <f t="shared" si="92"/>
        <v>1608.515</v>
      </c>
      <c r="BV15" s="51">
        <f t="shared" si="38"/>
        <v>621.3224700000001</v>
      </c>
      <c r="BW15" s="33">
        <f t="shared" si="39"/>
        <v>2229.8374700000004</v>
      </c>
      <c r="BX15" s="65">
        <f t="shared" si="40"/>
        <v>37.469647</v>
      </c>
      <c r="BY15" s="33"/>
      <c r="BZ15" s="51">
        <f t="shared" si="93"/>
        <v>5685.2115</v>
      </c>
      <c r="CA15" s="51">
        <f t="shared" si="41"/>
        <v>2196.031527</v>
      </c>
      <c r="CB15" s="33">
        <f t="shared" si="42"/>
        <v>7881.243027</v>
      </c>
      <c r="CC15" s="65">
        <f t="shared" si="43"/>
        <v>132.43449270000002</v>
      </c>
      <c r="CD15" s="33"/>
      <c r="CE15" s="33">
        <f t="shared" si="94"/>
        <v>20665.4895</v>
      </c>
      <c r="CF15" s="33">
        <f t="shared" si="44"/>
        <v>7982.476371</v>
      </c>
      <c r="CG15" s="33">
        <f t="shared" si="45"/>
        <v>28647.965871</v>
      </c>
      <c r="CH15" s="65">
        <f t="shared" si="46"/>
        <v>481.3934571</v>
      </c>
      <c r="CI15" s="33"/>
      <c r="CJ15" s="51">
        <f t="shared" si="95"/>
        <v>141125.896</v>
      </c>
      <c r="CK15" s="51">
        <f t="shared" si="47"/>
        <v>54512.821008000006</v>
      </c>
      <c r="CL15" s="33">
        <f t="shared" si="48"/>
        <v>195638.717008</v>
      </c>
      <c r="CM15" s="65">
        <f t="shared" si="49"/>
        <v>3287.4654608</v>
      </c>
      <c r="CN15" s="33"/>
      <c r="CO15" s="51">
        <f t="shared" si="96"/>
        <v>584073.2984999999</v>
      </c>
      <c r="CP15" s="51">
        <f t="shared" si="50"/>
        <v>225610.494453</v>
      </c>
      <c r="CQ15" s="33">
        <f t="shared" si="51"/>
        <v>809683.7929529999</v>
      </c>
      <c r="CR15" s="65">
        <f t="shared" si="52"/>
        <v>13605.729705299998</v>
      </c>
      <c r="CS15" s="33"/>
      <c r="CT15" s="51">
        <f t="shared" si="97"/>
        <v>107372.71800000001</v>
      </c>
      <c r="CU15" s="51">
        <f t="shared" si="53"/>
        <v>41474.951964</v>
      </c>
      <c r="CV15" s="33">
        <f t="shared" si="54"/>
        <v>148847.669964</v>
      </c>
      <c r="CW15" s="65">
        <f t="shared" si="55"/>
        <v>2501.2000764</v>
      </c>
      <c r="CX15" s="33"/>
      <c r="CY15" s="51">
        <f t="shared" si="98"/>
        <v>367609.35650000005</v>
      </c>
      <c r="CZ15" s="51">
        <f t="shared" si="56"/>
        <v>141996.781737</v>
      </c>
      <c r="DA15" s="33">
        <f t="shared" si="57"/>
        <v>509606.1382370001</v>
      </c>
      <c r="DB15" s="65">
        <f t="shared" si="58"/>
        <v>8563.2977137</v>
      </c>
      <c r="DC15" s="33"/>
      <c r="DD15" s="51">
        <f t="shared" si="99"/>
        <v>78376.8575</v>
      </c>
      <c r="DE15" s="51">
        <f t="shared" si="59"/>
        <v>30274.696034999997</v>
      </c>
      <c r="DF15" s="33">
        <f t="shared" si="60"/>
        <v>108651.553535</v>
      </c>
      <c r="DG15" s="65">
        <f t="shared" si="61"/>
        <v>1825.7543034999999</v>
      </c>
      <c r="DH15" s="33"/>
      <c r="DI15" s="51">
        <f t="shared" si="100"/>
        <v>6385.267</v>
      </c>
      <c r="DJ15" s="51">
        <f t="shared" si="62"/>
        <v>2466.4425659999997</v>
      </c>
      <c r="DK15" s="33">
        <f t="shared" si="63"/>
        <v>8851.709566</v>
      </c>
      <c r="DL15" s="65">
        <f t="shared" si="64"/>
        <v>148.7419766</v>
      </c>
      <c r="DM15" s="33"/>
      <c r="DN15" s="51">
        <f t="shared" si="101"/>
        <v>7615.429499999999</v>
      </c>
      <c r="DO15" s="51">
        <f t="shared" si="65"/>
        <v>2941.6184909999997</v>
      </c>
      <c r="DP15" s="33">
        <f t="shared" si="66"/>
        <v>10557.047991</v>
      </c>
      <c r="DQ15" s="65">
        <f t="shared" si="67"/>
        <v>177.3980691</v>
      </c>
      <c r="DR15" s="33"/>
      <c r="DS15" s="51">
        <f t="shared" si="102"/>
        <v>15531.886999999999</v>
      </c>
      <c r="DT15" s="51">
        <f t="shared" si="68"/>
        <v>5999.515326</v>
      </c>
      <c r="DU15" s="33">
        <f t="shared" si="69"/>
        <v>21531.402326</v>
      </c>
      <c r="DV15" s="65">
        <f t="shared" si="70"/>
        <v>361.8084526</v>
      </c>
      <c r="DW15" s="33"/>
      <c r="DX15" s="51">
        <f t="shared" si="103"/>
        <v>428111.436</v>
      </c>
      <c r="DY15" s="51">
        <f t="shared" si="71"/>
        <v>165366.971928</v>
      </c>
      <c r="DZ15" s="33">
        <f t="shared" si="72"/>
        <v>593478.407928</v>
      </c>
      <c r="EA15" s="65">
        <f t="shared" si="73"/>
        <v>9972.6669528</v>
      </c>
      <c r="EB15" s="33"/>
      <c r="EC15" s="33">
        <f t="shared" si="104"/>
        <v>16626.835000000003</v>
      </c>
      <c r="ED15" s="33">
        <f t="shared" si="74"/>
        <v>6422.46183</v>
      </c>
      <c r="EE15" s="33">
        <f t="shared" si="75"/>
        <v>23049.296830000003</v>
      </c>
      <c r="EF15" s="65">
        <f t="shared" si="76"/>
        <v>387.31478300000003</v>
      </c>
      <c r="EG15" s="33"/>
      <c r="EH15" s="51">
        <f t="shared" si="105"/>
        <v>35632.122</v>
      </c>
      <c r="EI15" s="51">
        <f t="shared" si="77"/>
        <v>13763.650356</v>
      </c>
      <c r="EJ15" s="33">
        <f t="shared" si="78"/>
        <v>49395.772356</v>
      </c>
      <c r="EK15" s="65">
        <f t="shared" si="79"/>
        <v>830.0345556</v>
      </c>
      <c r="EL15" s="33"/>
      <c r="EM15" s="33"/>
      <c r="EN15" s="33"/>
      <c r="EO15" s="33"/>
    </row>
    <row r="16" spans="1:145" ht="12">
      <c r="A16" s="19">
        <v>42644</v>
      </c>
      <c r="D16" s="35">
        <v>1493855</v>
      </c>
      <c r="E16" s="35">
        <f t="shared" si="0"/>
        <v>1493855</v>
      </c>
      <c r="F16" s="35">
        <v>96323</v>
      </c>
      <c r="H16" s="51"/>
      <c r="I16" s="51">
        <v>480354.30374249996</v>
      </c>
      <c r="J16" s="51">
        <f t="shared" si="1"/>
        <v>480354.30374249996</v>
      </c>
      <c r="K16" s="51">
        <v>30972.997780500005</v>
      </c>
      <c r="M16" s="51"/>
      <c r="N16" s="41">
        <f t="shared" si="2"/>
        <v>1013500.6962574999</v>
      </c>
      <c r="O16" s="33">
        <f t="shared" si="3"/>
        <v>1013500.6962574999</v>
      </c>
      <c r="P16" s="41">
        <f t="shared" si="4"/>
        <v>65350.00221949999</v>
      </c>
      <c r="R16" s="65"/>
      <c r="S16" s="65">
        <f t="shared" si="5"/>
        <v>82186.67360750001</v>
      </c>
      <c r="T16" s="20">
        <f t="shared" si="6"/>
        <v>82186.67360750001</v>
      </c>
      <c r="U16" s="65">
        <f t="shared" si="7"/>
        <v>5299.3543295</v>
      </c>
      <c r="W16" s="65"/>
      <c r="X16" s="65">
        <f t="shared" si="8"/>
        <v>100332.2315215</v>
      </c>
      <c r="Y16" s="20">
        <f t="shared" si="9"/>
        <v>100332.2315215</v>
      </c>
      <c r="Z16" s="65">
        <f t="shared" si="10"/>
        <v>6469.370545899999</v>
      </c>
      <c r="AC16" s="33">
        <f t="shared" si="11"/>
        <v>367.3389445</v>
      </c>
      <c r="AD16" s="33">
        <f t="shared" si="12"/>
        <v>367.3389445</v>
      </c>
      <c r="AE16" s="65">
        <f t="shared" si="13"/>
        <v>23.685825700000002</v>
      </c>
      <c r="AG16" s="65"/>
      <c r="AH16" s="65">
        <f t="shared" si="14"/>
        <v>21684.948565500003</v>
      </c>
      <c r="AI16" s="20">
        <f t="shared" si="15"/>
        <v>21684.948565500003</v>
      </c>
      <c r="AJ16" s="65">
        <f t="shared" si="16"/>
        <v>1398.2343003</v>
      </c>
      <c r="AL16" s="65"/>
      <c r="AM16" s="65">
        <f t="shared" si="17"/>
        <v>99778.31008750001</v>
      </c>
      <c r="AN16" s="20">
        <f t="shared" si="18"/>
        <v>99778.31008750001</v>
      </c>
      <c r="AO16" s="65">
        <f t="shared" si="19"/>
        <v>6433.6539775</v>
      </c>
      <c r="AP16" s="33"/>
      <c r="AQ16" s="65"/>
      <c r="AR16" s="65">
        <f t="shared" si="20"/>
        <v>15729.695608</v>
      </c>
      <c r="AS16" s="20">
        <f t="shared" si="21"/>
        <v>15729.695608</v>
      </c>
      <c r="AT16" s="65">
        <f t="shared" si="22"/>
        <v>1014.2426608</v>
      </c>
      <c r="AU16" s="33"/>
      <c r="AV16" s="51"/>
      <c r="AW16" s="51">
        <f t="shared" si="23"/>
        <v>873.7557895</v>
      </c>
      <c r="AX16" s="33">
        <f t="shared" si="24"/>
        <v>873.7557895</v>
      </c>
      <c r="AY16" s="65">
        <f t="shared" si="25"/>
        <v>56.3393227</v>
      </c>
      <c r="AZ16" s="33"/>
      <c r="BA16" s="33"/>
      <c r="BB16" s="33">
        <f t="shared" si="26"/>
        <v>10064.5492915</v>
      </c>
      <c r="BC16" s="33">
        <f t="shared" si="27"/>
        <v>10064.5492915</v>
      </c>
      <c r="BD16" s="65">
        <f t="shared" si="28"/>
        <v>648.9569479</v>
      </c>
      <c r="BE16" s="33"/>
      <c r="BF16" s="51"/>
      <c r="BG16" s="51">
        <f t="shared" si="29"/>
        <v>14070.022702999999</v>
      </c>
      <c r="BH16" s="33">
        <f t="shared" si="30"/>
        <v>14070.022702999999</v>
      </c>
      <c r="BI16" s="65">
        <f t="shared" si="31"/>
        <v>907.2278077999999</v>
      </c>
      <c r="BJ16" s="33"/>
      <c r="BK16" s="51"/>
      <c r="BL16" s="51">
        <f t="shared" si="32"/>
        <v>1968.303348</v>
      </c>
      <c r="BM16" s="33">
        <f t="shared" si="33"/>
        <v>1968.303348</v>
      </c>
      <c r="BN16" s="65">
        <f t="shared" si="34"/>
        <v>126.91518479999999</v>
      </c>
      <c r="BO16" s="33"/>
      <c r="BP16" s="51"/>
      <c r="BQ16" s="51">
        <f t="shared" si="35"/>
        <v>10225.138703999999</v>
      </c>
      <c r="BR16" s="33">
        <f t="shared" si="36"/>
        <v>10225.138703999999</v>
      </c>
      <c r="BS16" s="65">
        <f t="shared" si="37"/>
        <v>659.3116704</v>
      </c>
      <c r="BT16" s="33"/>
      <c r="BU16" s="51"/>
      <c r="BV16" s="51">
        <f t="shared" si="38"/>
        <v>581.109595</v>
      </c>
      <c r="BW16" s="33">
        <f t="shared" si="39"/>
        <v>581.109595</v>
      </c>
      <c r="BX16" s="65">
        <f t="shared" si="40"/>
        <v>37.469647</v>
      </c>
      <c r="BY16" s="33"/>
      <c r="BZ16" s="51"/>
      <c r="CA16" s="51">
        <f t="shared" si="41"/>
        <v>2053.9012395</v>
      </c>
      <c r="CB16" s="33">
        <f t="shared" si="42"/>
        <v>2053.9012395</v>
      </c>
      <c r="CC16" s="65">
        <f t="shared" si="43"/>
        <v>132.43449270000002</v>
      </c>
      <c r="CD16" s="33"/>
      <c r="CE16" s="33"/>
      <c r="CF16" s="33">
        <f t="shared" si="44"/>
        <v>7465.8391335</v>
      </c>
      <c r="CG16" s="33">
        <f t="shared" si="45"/>
        <v>7465.8391335</v>
      </c>
      <c r="CH16" s="65">
        <f t="shared" si="46"/>
        <v>481.3934571</v>
      </c>
      <c r="CI16" s="33"/>
      <c r="CJ16" s="51"/>
      <c r="CK16" s="51">
        <f t="shared" si="47"/>
        <v>50984.673608000005</v>
      </c>
      <c r="CL16" s="33">
        <f t="shared" si="48"/>
        <v>50984.673608000005</v>
      </c>
      <c r="CM16" s="65">
        <f t="shared" si="49"/>
        <v>3287.4654608</v>
      </c>
      <c r="CN16" s="33"/>
      <c r="CO16" s="51"/>
      <c r="CP16" s="51">
        <f t="shared" si="50"/>
        <v>211008.6619905</v>
      </c>
      <c r="CQ16" s="33">
        <f t="shared" si="51"/>
        <v>211008.6619905</v>
      </c>
      <c r="CR16" s="65">
        <f t="shared" si="52"/>
        <v>13605.729705299998</v>
      </c>
      <c r="CS16" s="33"/>
      <c r="CT16" s="51"/>
      <c r="CU16" s="51">
        <f t="shared" si="53"/>
        <v>38790.634014</v>
      </c>
      <c r="CV16" s="33">
        <f t="shared" si="54"/>
        <v>38790.634014</v>
      </c>
      <c r="CW16" s="65">
        <f t="shared" si="55"/>
        <v>2501.2000764</v>
      </c>
      <c r="CX16" s="33"/>
      <c r="CY16" s="51"/>
      <c r="CZ16" s="51">
        <f t="shared" si="56"/>
        <v>132806.5478245</v>
      </c>
      <c r="DA16" s="33">
        <f t="shared" si="57"/>
        <v>132806.5478245</v>
      </c>
      <c r="DB16" s="65">
        <f t="shared" si="58"/>
        <v>8563.2977137</v>
      </c>
      <c r="DC16" s="33"/>
      <c r="DD16" s="51"/>
      <c r="DE16" s="51">
        <f t="shared" si="59"/>
        <v>28315.2745975</v>
      </c>
      <c r="DF16" s="33">
        <f t="shared" si="60"/>
        <v>28315.2745975</v>
      </c>
      <c r="DG16" s="65">
        <f t="shared" si="61"/>
        <v>1825.7543034999999</v>
      </c>
      <c r="DH16" s="33"/>
      <c r="DI16" s="51"/>
      <c r="DJ16" s="51">
        <f t="shared" si="62"/>
        <v>2306.810891</v>
      </c>
      <c r="DK16" s="33">
        <f t="shared" si="63"/>
        <v>2306.810891</v>
      </c>
      <c r="DL16" s="65">
        <f t="shared" si="64"/>
        <v>148.7419766</v>
      </c>
      <c r="DM16" s="33"/>
      <c r="DN16" s="51"/>
      <c r="DO16" s="51">
        <f t="shared" si="65"/>
        <v>2751.2327535</v>
      </c>
      <c r="DP16" s="33">
        <f t="shared" si="66"/>
        <v>2751.2327535</v>
      </c>
      <c r="DQ16" s="65">
        <f t="shared" si="67"/>
        <v>177.3980691</v>
      </c>
      <c r="DR16" s="33"/>
      <c r="DS16" s="51"/>
      <c r="DT16" s="51">
        <f t="shared" si="68"/>
        <v>5611.218151</v>
      </c>
      <c r="DU16" s="33">
        <f t="shared" si="69"/>
        <v>5611.218151</v>
      </c>
      <c r="DV16" s="65">
        <f t="shared" si="70"/>
        <v>361.8084526</v>
      </c>
      <c r="DW16" s="33"/>
      <c r="DX16" s="51"/>
      <c r="DY16" s="51">
        <f t="shared" si="71"/>
        <v>154664.186028</v>
      </c>
      <c r="DZ16" s="33">
        <f t="shared" si="72"/>
        <v>154664.186028</v>
      </c>
      <c r="EA16" s="65">
        <f t="shared" si="73"/>
        <v>9972.6669528</v>
      </c>
      <c r="EB16" s="33"/>
      <c r="EC16" s="33"/>
      <c r="ED16" s="33">
        <f t="shared" si="74"/>
        <v>6006.790955</v>
      </c>
      <c r="EE16" s="33">
        <f t="shared" si="75"/>
        <v>6006.790955</v>
      </c>
      <c r="EF16" s="65">
        <f t="shared" si="76"/>
        <v>387.31478300000003</v>
      </c>
      <c r="EG16" s="33"/>
      <c r="EH16" s="51"/>
      <c r="EI16" s="51">
        <f t="shared" si="77"/>
        <v>12872.847306</v>
      </c>
      <c r="EJ16" s="33">
        <f t="shared" si="78"/>
        <v>12872.847306</v>
      </c>
      <c r="EK16" s="65">
        <f t="shared" si="79"/>
        <v>830.0345556</v>
      </c>
      <c r="EL16" s="33"/>
      <c r="EM16" s="33"/>
      <c r="EN16" s="33"/>
      <c r="EO16" s="33"/>
    </row>
    <row r="17" spans="1:145" ht="12">
      <c r="A17" s="19">
        <v>42826</v>
      </c>
      <c r="C17" s="35">
        <v>4340000</v>
      </c>
      <c r="D17" s="35">
        <v>1493855</v>
      </c>
      <c r="E17" s="35">
        <f t="shared" si="0"/>
        <v>5833855</v>
      </c>
      <c r="F17" s="35">
        <v>96323</v>
      </c>
      <c r="H17" s="51">
        <v>1395542.19</v>
      </c>
      <c r="I17" s="51">
        <v>480354.30374249996</v>
      </c>
      <c r="J17" s="51">
        <f t="shared" si="1"/>
        <v>1875896.4937425</v>
      </c>
      <c r="K17" s="51">
        <v>30972.997780500005</v>
      </c>
      <c r="M17" s="51">
        <f t="shared" si="80"/>
        <v>2944457.8100000005</v>
      </c>
      <c r="N17" s="41">
        <f t="shared" si="2"/>
        <v>1013500.6962574999</v>
      </c>
      <c r="O17" s="33">
        <f t="shared" si="3"/>
        <v>3957958.5062575005</v>
      </c>
      <c r="P17" s="41">
        <f t="shared" si="4"/>
        <v>65350.00221949999</v>
      </c>
      <c r="R17" s="65">
        <f t="shared" si="81"/>
        <v>238771.61000000002</v>
      </c>
      <c r="S17" s="65">
        <f t="shared" si="5"/>
        <v>82186.67360750001</v>
      </c>
      <c r="T17" s="20">
        <f t="shared" si="6"/>
        <v>320958.2836075</v>
      </c>
      <c r="U17" s="65">
        <f t="shared" si="7"/>
        <v>5299.3543295</v>
      </c>
      <c r="W17" s="65">
        <f t="shared" si="82"/>
        <v>291488.72199999995</v>
      </c>
      <c r="X17" s="65">
        <f t="shared" si="8"/>
        <v>100332.2315215</v>
      </c>
      <c r="Y17" s="20">
        <f t="shared" si="9"/>
        <v>391820.95352149993</v>
      </c>
      <c r="Z17" s="65">
        <f t="shared" si="10"/>
        <v>6469.370545899999</v>
      </c>
      <c r="AB17" s="33">
        <f t="shared" si="83"/>
        <v>1067.2060000000001</v>
      </c>
      <c r="AC17" s="33">
        <f t="shared" si="11"/>
        <v>367.3389445</v>
      </c>
      <c r="AD17" s="33">
        <f t="shared" si="12"/>
        <v>1434.5449445000002</v>
      </c>
      <c r="AE17" s="65">
        <f t="shared" si="13"/>
        <v>23.685825700000002</v>
      </c>
      <c r="AG17" s="65">
        <f t="shared" si="84"/>
        <v>62999.874</v>
      </c>
      <c r="AH17" s="65">
        <f t="shared" si="14"/>
        <v>21684.948565500003</v>
      </c>
      <c r="AI17" s="20">
        <f t="shared" si="15"/>
        <v>84684.82256550001</v>
      </c>
      <c r="AJ17" s="65">
        <f t="shared" si="16"/>
        <v>1398.2343003</v>
      </c>
      <c r="AL17" s="65">
        <f t="shared" si="85"/>
        <v>289879.45</v>
      </c>
      <c r="AM17" s="65">
        <f t="shared" si="17"/>
        <v>99778.31008750001</v>
      </c>
      <c r="AN17" s="20">
        <f t="shared" si="18"/>
        <v>389657.76008750004</v>
      </c>
      <c r="AO17" s="65">
        <f t="shared" si="19"/>
        <v>6433.6539775</v>
      </c>
      <c r="AP17" s="33"/>
      <c r="AQ17" s="65">
        <f t="shared" si="86"/>
        <v>45698.464</v>
      </c>
      <c r="AR17" s="65">
        <f t="shared" si="20"/>
        <v>15729.695608</v>
      </c>
      <c r="AS17" s="20">
        <f t="shared" si="21"/>
        <v>61428.159608</v>
      </c>
      <c r="AT17" s="65">
        <f t="shared" si="22"/>
        <v>1014.2426608</v>
      </c>
      <c r="AU17" s="33"/>
      <c r="AV17" s="51">
        <f t="shared" si="87"/>
        <v>2538.466</v>
      </c>
      <c r="AW17" s="51">
        <f t="shared" si="23"/>
        <v>873.7557895</v>
      </c>
      <c r="AX17" s="33">
        <f t="shared" si="24"/>
        <v>3412.2217895</v>
      </c>
      <c r="AY17" s="65">
        <f t="shared" si="25"/>
        <v>56.3393227</v>
      </c>
      <c r="AZ17" s="33"/>
      <c r="BA17" s="33">
        <f t="shared" si="88"/>
        <v>29239.881999999998</v>
      </c>
      <c r="BB17" s="33">
        <f t="shared" si="26"/>
        <v>10064.5492915</v>
      </c>
      <c r="BC17" s="33">
        <f t="shared" si="27"/>
        <v>39304.4312915</v>
      </c>
      <c r="BD17" s="65">
        <f t="shared" si="28"/>
        <v>648.9569479</v>
      </c>
      <c r="BE17" s="33"/>
      <c r="BF17" s="51">
        <f t="shared" si="89"/>
        <v>40876.723999999995</v>
      </c>
      <c r="BG17" s="51">
        <f t="shared" si="29"/>
        <v>14070.022702999999</v>
      </c>
      <c r="BH17" s="33">
        <f t="shared" si="30"/>
        <v>54946.746703</v>
      </c>
      <c r="BI17" s="65">
        <f t="shared" si="31"/>
        <v>907.2278077999999</v>
      </c>
      <c r="BJ17" s="33"/>
      <c r="BK17" s="51">
        <f t="shared" si="90"/>
        <v>5718.384</v>
      </c>
      <c r="BL17" s="51">
        <f t="shared" si="32"/>
        <v>1968.303348</v>
      </c>
      <c r="BM17" s="33">
        <f t="shared" si="33"/>
        <v>7686.6873479999995</v>
      </c>
      <c r="BN17" s="65">
        <f t="shared" si="34"/>
        <v>126.91518479999999</v>
      </c>
      <c r="BO17" s="33"/>
      <c r="BP17" s="51">
        <f t="shared" si="91"/>
        <v>29706.432</v>
      </c>
      <c r="BQ17" s="51">
        <f t="shared" si="35"/>
        <v>10225.138703999999</v>
      </c>
      <c r="BR17" s="33">
        <f t="shared" si="36"/>
        <v>39931.570704</v>
      </c>
      <c r="BS17" s="65">
        <f t="shared" si="37"/>
        <v>659.3116704</v>
      </c>
      <c r="BT17" s="33"/>
      <c r="BU17" s="51">
        <f t="shared" si="92"/>
        <v>1688.26</v>
      </c>
      <c r="BV17" s="51">
        <f t="shared" si="38"/>
        <v>581.109595</v>
      </c>
      <c r="BW17" s="33">
        <f t="shared" si="39"/>
        <v>2269.369595</v>
      </c>
      <c r="BX17" s="65">
        <f t="shared" si="40"/>
        <v>37.469647</v>
      </c>
      <c r="BY17" s="33"/>
      <c r="BZ17" s="51">
        <f t="shared" si="93"/>
        <v>5967.066000000001</v>
      </c>
      <c r="CA17" s="51">
        <f t="shared" si="41"/>
        <v>2053.9012395</v>
      </c>
      <c r="CB17" s="33">
        <f t="shared" si="42"/>
        <v>8020.967239500001</v>
      </c>
      <c r="CC17" s="65">
        <f t="shared" si="43"/>
        <v>132.43449270000002</v>
      </c>
      <c r="CD17" s="33"/>
      <c r="CE17" s="33">
        <f t="shared" si="94"/>
        <v>21690.018</v>
      </c>
      <c r="CF17" s="33">
        <f t="shared" si="44"/>
        <v>7465.8391335</v>
      </c>
      <c r="CG17" s="33">
        <f t="shared" si="45"/>
        <v>29155.8571335</v>
      </c>
      <c r="CH17" s="65">
        <f t="shared" si="46"/>
        <v>481.3934571</v>
      </c>
      <c r="CI17" s="33"/>
      <c r="CJ17" s="51">
        <f t="shared" si="95"/>
        <v>148122.464</v>
      </c>
      <c r="CK17" s="51">
        <f t="shared" si="47"/>
        <v>50984.673608000005</v>
      </c>
      <c r="CL17" s="33">
        <f t="shared" si="48"/>
        <v>199107.13760800002</v>
      </c>
      <c r="CM17" s="65">
        <f t="shared" si="49"/>
        <v>3287.4654608</v>
      </c>
      <c r="CN17" s="33"/>
      <c r="CO17" s="51">
        <f t="shared" si="96"/>
        <v>613029.774</v>
      </c>
      <c r="CP17" s="51">
        <f t="shared" si="50"/>
        <v>211008.6619905</v>
      </c>
      <c r="CQ17" s="33">
        <f t="shared" si="51"/>
        <v>824038.4359905</v>
      </c>
      <c r="CR17" s="65">
        <f t="shared" si="52"/>
        <v>13605.729705299998</v>
      </c>
      <c r="CS17" s="33"/>
      <c r="CT17" s="51">
        <f t="shared" si="97"/>
        <v>112695.91200000001</v>
      </c>
      <c r="CU17" s="51">
        <f t="shared" si="53"/>
        <v>38790.634014</v>
      </c>
      <c r="CV17" s="33">
        <f t="shared" si="54"/>
        <v>151486.54601400002</v>
      </c>
      <c r="CW17" s="65">
        <f t="shared" si="55"/>
        <v>2501.2000764</v>
      </c>
      <c r="CX17" s="33"/>
      <c r="CY17" s="51">
        <f t="shared" si="98"/>
        <v>385834.24600000004</v>
      </c>
      <c r="CZ17" s="51">
        <f t="shared" si="56"/>
        <v>132806.5478245</v>
      </c>
      <c r="DA17" s="33">
        <f t="shared" si="57"/>
        <v>518640.79382450006</v>
      </c>
      <c r="DB17" s="65">
        <f t="shared" si="58"/>
        <v>8563.2977137</v>
      </c>
      <c r="DC17" s="33"/>
      <c r="DD17" s="51">
        <f t="shared" si="99"/>
        <v>82262.53</v>
      </c>
      <c r="DE17" s="51">
        <f t="shared" si="59"/>
        <v>28315.2745975</v>
      </c>
      <c r="DF17" s="33">
        <f t="shared" si="60"/>
        <v>110577.8045975</v>
      </c>
      <c r="DG17" s="65">
        <f t="shared" si="61"/>
        <v>1825.7543034999999</v>
      </c>
      <c r="DH17" s="33"/>
      <c r="DI17" s="51">
        <f t="shared" si="100"/>
        <v>6701.8279999999995</v>
      </c>
      <c r="DJ17" s="51">
        <f t="shared" si="62"/>
        <v>2306.810891</v>
      </c>
      <c r="DK17" s="33">
        <f t="shared" si="63"/>
        <v>9008.638890999999</v>
      </c>
      <c r="DL17" s="65">
        <f t="shared" si="64"/>
        <v>148.7419766</v>
      </c>
      <c r="DM17" s="33"/>
      <c r="DN17" s="51">
        <f t="shared" si="101"/>
        <v>7992.978</v>
      </c>
      <c r="DO17" s="51">
        <f t="shared" si="65"/>
        <v>2751.2327535</v>
      </c>
      <c r="DP17" s="33">
        <f t="shared" si="66"/>
        <v>10744.2107535</v>
      </c>
      <c r="DQ17" s="65">
        <f t="shared" si="67"/>
        <v>177.3980691</v>
      </c>
      <c r="DR17" s="33"/>
      <c r="DS17" s="51">
        <f t="shared" si="102"/>
        <v>16301.908</v>
      </c>
      <c r="DT17" s="51">
        <f t="shared" si="68"/>
        <v>5611.218151</v>
      </c>
      <c r="DU17" s="33">
        <f t="shared" si="69"/>
        <v>21913.126151</v>
      </c>
      <c r="DV17" s="65">
        <f t="shared" si="70"/>
        <v>361.8084526</v>
      </c>
      <c r="DW17" s="33"/>
      <c r="DX17" s="51">
        <f t="shared" si="103"/>
        <v>449335.824</v>
      </c>
      <c r="DY17" s="51">
        <f t="shared" si="71"/>
        <v>154664.186028</v>
      </c>
      <c r="DZ17" s="33">
        <f t="shared" si="72"/>
        <v>604000.010028</v>
      </c>
      <c r="EA17" s="65">
        <f t="shared" si="73"/>
        <v>9972.6669528</v>
      </c>
      <c r="EB17" s="33"/>
      <c r="EC17" s="33">
        <f t="shared" si="104"/>
        <v>17451.14</v>
      </c>
      <c r="ED17" s="33">
        <f t="shared" si="74"/>
        <v>6006.790955</v>
      </c>
      <c r="EE17" s="33">
        <f t="shared" si="75"/>
        <v>23457.930955</v>
      </c>
      <c r="EF17" s="65">
        <f t="shared" si="76"/>
        <v>387.31478300000003</v>
      </c>
      <c r="EG17" s="33"/>
      <c r="EH17" s="51">
        <f t="shared" si="105"/>
        <v>37398.648</v>
      </c>
      <c r="EI17" s="51">
        <f t="shared" si="77"/>
        <v>12872.847306</v>
      </c>
      <c r="EJ17" s="33">
        <f t="shared" si="78"/>
        <v>50271.495306</v>
      </c>
      <c r="EK17" s="65">
        <f t="shared" si="79"/>
        <v>830.0345556</v>
      </c>
      <c r="EL17" s="33"/>
      <c r="EM17" s="33"/>
      <c r="EN17" s="33"/>
      <c r="EO17" s="33"/>
    </row>
    <row r="18" spans="1:145" ht="12">
      <c r="A18" s="19">
        <v>43009</v>
      </c>
      <c r="B18" s="27"/>
      <c r="D18" s="35">
        <v>1385355</v>
      </c>
      <c r="E18" s="35">
        <f t="shared" si="0"/>
        <v>1385355</v>
      </c>
      <c r="F18" s="35">
        <v>96323</v>
      </c>
      <c r="H18" s="51"/>
      <c r="I18" s="51">
        <v>445465.7489925002</v>
      </c>
      <c r="J18" s="51">
        <f t="shared" si="1"/>
        <v>445465.7489925002</v>
      </c>
      <c r="K18" s="51">
        <v>30972.997780500005</v>
      </c>
      <c r="M18" s="51"/>
      <c r="N18" s="41">
        <f t="shared" si="2"/>
        <v>939889.2510074999</v>
      </c>
      <c r="O18" s="33">
        <f t="shared" si="3"/>
        <v>939889.2510074999</v>
      </c>
      <c r="P18" s="41">
        <f t="shared" si="4"/>
        <v>65350.00221949999</v>
      </c>
      <c r="R18" s="65"/>
      <c r="S18" s="65">
        <f t="shared" si="5"/>
        <v>76217.3833575</v>
      </c>
      <c r="T18" s="20">
        <f t="shared" si="6"/>
        <v>76217.3833575</v>
      </c>
      <c r="U18" s="65">
        <f t="shared" si="7"/>
        <v>5299.3543295</v>
      </c>
      <c r="W18" s="65"/>
      <c r="X18" s="65">
        <f t="shared" si="8"/>
        <v>93045.01347149999</v>
      </c>
      <c r="Y18" s="20">
        <f t="shared" si="9"/>
        <v>93045.01347149999</v>
      </c>
      <c r="Z18" s="65">
        <f t="shared" si="10"/>
        <v>6469.370545899999</v>
      </c>
      <c r="AC18" s="33">
        <f t="shared" si="11"/>
        <v>340.6587945</v>
      </c>
      <c r="AD18" s="33">
        <f t="shared" si="12"/>
        <v>340.6587945</v>
      </c>
      <c r="AE18" s="65">
        <f t="shared" si="13"/>
        <v>23.685825700000002</v>
      </c>
      <c r="AG18" s="65"/>
      <c r="AH18" s="65">
        <f t="shared" si="14"/>
        <v>20109.9517155</v>
      </c>
      <c r="AI18" s="20">
        <f t="shared" si="15"/>
        <v>20109.9517155</v>
      </c>
      <c r="AJ18" s="65">
        <f t="shared" si="16"/>
        <v>1398.2343003</v>
      </c>
      <c r="AL18" s="65"/>
      <c r="AM18" s="65">
        <f t="shared" si="17"/>
        <v>92531.32383750001</v>
      </c>
      <c r="AN18" s="20">
        <f t="shared" si="18"/>
        <v>92531.32383750001</v>
      </c>
      <c r="AO18" s="65">
        <f t="shared" si="19"/>
        <v>6433.6539775</v>
      </c>
      <c r="AP18" s="33"/>
      <c r="AQ18" s="65"/>
      <c r="AR18" s="65">
        <f t="shared" si="20"/>
        <v>14587.234008</v>
      </c>
      <c r="AS18" s="20">
        <f t="shared" si="21"/>
        <v>14587.234008</v>
      </c>
      <c r="AT18" s="65">
        <f t="shared" si="22"/>
        <v>1014.2426608</v>
      </c>
      <c r="AU18" s="33"/>
      <c r="AV18" s="51"/>
      <c r="AW18" s="51">
        <f t="shared" si="23"/>
        <v>810.2941394999999</v>
      </c>
      <c r="AX18" s="33">
        <f t="shared" si="24"/>
        <v>810.2941394999999</v>
      </c>
      <c r="AY18" s="65">
        <f t="shared" si="25"/>
        <v>56.3393227</v>
      </c>
      <c r="AZ18" s="33"/>
      <c r="BA18" s="33"/>
      <c r="BB18" s="33">
        <f t="shared" si="26"/>
        <v>9333.5522415</v>
      </c>
      <c r="BC18" s="33">
        <f t="shared" si="27"/>
        <v>9333.5522415</v>
      </c>
      <c r="BD18" s="65">
        <f t="shared" si="28"/>
        <v>648.9569479</v>
      </c>
      <c r="BE18" s="33"/>
      <c r="BF18" s="51"/>
      <c r="BG18" s="51">
        <f t="shared" si="29"/>
        <v>13048.104603</v>
      </c>
      <c r="BH18" s="33">
        <f t="shared" si="30"/>
        <v>13048.104603</v>
      </c>
      <c r="BI18" s="65">
        <f t="shared" si="31"/>
        <v>907.2278077999999</v>
      </c>
      <c r="BJ18" s="33"/>
      <c r="BK18" s="51"/>
      <c r="BL18" s="51">
        <f t="shared" si="32"/>
        <v>1825.343748</v>
      </c>
      <c r="BM18" s="33">
        <f t="shared" si="33"/>
        <v>1825.343748</v>
      </c>
      <c r="BN18" s="65">
        <f t="shared" si="34"/>
        <v>126.91518479999999</v>
      </c>
      <c r="BO18" s="33"/>
      <c r="BP18" s="51"/>
      <c r="BQ18" s="51">
        <f t="shared" si="35"/>
        <v>9482.477904</v>
      </c>
      <c r="BR18" s="33">
        <f t="shared" si="36"/>
        <v>9482.477904</v>
      </c>
      <c r="BS18" s="65">
        <f t="shared" si="37"/>
        <v>659.3116704</v>
      </c>
      <c r="BT18" s="33"/>
      <c r="BU18" s="51"/>
      <c r="BV18" s="51">
        <f t="shared" si="38"/>
        <v>538.903095</v>
      </c>
      <c r="BW18" s="33">
        <f t="shared" si="39"/>
        <v>538.903095</v>
      </c>
      <c r="BX18" s="65">
        <f t="shared" si="40"/>
        <v>37.469647</v>
      </c>
      <c r="BY18" s="33"/>
      <c r="BZ18" s="51"/>
      <c r="CA18" s="51">
        <f t="shared" si="41"/>
        <v>1904.7245895</v>
      </c>
      <c r="CB18" s="33">
        <f t="shared" si="42"/>
        <v>1904.7245895</v>
      </c>
      <c r="CC18" s="65">
        <f t="shared" si="43"/>
        <v>132.43449270000002</v>
      </c>
      <c r="CD18" s="33"/>
      <c r="CE18" s="33"/>
      <c r="CF18" s="33">
        <f t="shared" si="44"/>
        <v>6923.5886835</v>
      </c>
      <c r="CG18" s="33">
        <f t="shared" si="45"/>
        <v>6923.5886835</v>
      </c>
      <c r="CH18" s="65">
        <f t="shared" si="46"/>
        <v>481.3934571</v>
      </c>
      <c r="CI18" s="33"/>
      <c r="CJ18" s="51"/>
      <c r="CK18" s="51">
        <f t="shared" si="47"/>
        <v>47281.612008000004</v>
      </c>
      <c r="CL18" s="33">
        <f t="shared" si="48"/>
        <v>47281.612008000004</v>
      </c>
      <c r="CM18" s="65">
        <f t="shared" si="49"/>
        <v>3287.4654608</v>
      </c>
      <c r="CN18" s="33"/>
      <c r="CO18" s="51"/>
      <c r="CP18" s="51">
        <f t="shared" si="50"/>
        <v>195682.91764049997</v>
      </c>
      <c r="CQ18" s="33">
        <f t="shared" si="51"/>
        <v>195682.91764049997</v>
      </c>
      <c r="CR18" s="65">
        <f t="shared" si="52"/>
        <v>13605.729705299998</v>
      </c>
      <c r="CS18" s="33"/>
      <c r="CT18" s="51"/>
      <c r="CU18" s="51">
        <f t="shared" si="53"/>
        <v>35973.236214000004</v>
      </c>
      <c r="CV18" s="33">
        <f t="shared" si="54"/>
        <v>35973.236214000004</v>
      </c>
      <c r="CW18" s="65">
        <f t="shared" si="55"/>
        <v>2501.2000764</v>
      </c>
      <c r="CX18" s="33"/>
      <c r="CY18" s="51"/>
      <c r="CZ18" s="51">
        <f t="shared" si="56"/>
        <v>123160.6916745</v>
      </c>
      <c r="DA18" s="33">
        <f t="shared" si="57"/>
        <v>123160.6916745</v>
      </c>
      <c r="DB18" s="65">
        <f t="shared" si="58"/>
        <v>8563.2977137</v>
      </c>
      <c r="DC18" s="33"/>
      <c r="DD18" s="51"/>
      <c r="DE18" s="51">
        <f t="shared" si="59"/>
        <v>26258.7113475</v>
      </c>
      <c r="DF18" s="33">
        <f t="shared" si="60"/>
        <v>26258.7113475</v>
      </c>
      <c r="DG18" s="65">
        <f t="shared" si="61"/>
        <v>1825.7543034999999</v>
      </c>
      <c r="DH18" s="33"/>
      <c r="DI18" s="51"/>
      <c r="DJ18" s="51">
        <f t="shared" si="62"/>
        <v>2139.265191</v>
      </c>
      <c r="DK18" s="33">
        <f t="shared" si="63"/>
        <v>2139.265191</v>
      </c>
      <c r="DL18" s="65">
        <f t="shared" si="64"/>
        <v>148.7419766</v>
      </c>
      <c r="DM18" s="33"/>
      <c r="DN18" s="51"/>
      <c r="DO18" s="51">
        <f t="shared" si="65"/>
        <v>2551.4083035</v>
      </c>
      <c r="DP18" s="33">
        <f t="shared" si="66"/>
        <v>2551.4083035</v>
      </c>
      <c r="DQ18" s="65">
        <f t="shared" si="67"/>
        <v>177.3980691</v>
      </c>
      <c r="DR18" s="33"/>
      <c r="DS18" s="51"/>
      <c r="DT18" s="51">
        <f t="shared" si="68"/>
        <v>5203.670451</v>
      </c>
      <c r="DU18" s="33">
        <f t="shared" si="69"/>
        <v>5203.670451</v>
      </c>
      <c r="DV18" s="65">
        <f t="shared" si="70"/>
        <v>361.8084526</v>
      </c>
      <c r="DW18" s="33"/>
      <c r="DX18" s="51"/>
      <c r="DY18" s="51">
        <f t="shared" si="71"/>
        <v>143430.790428</v>
      </c>
      <c r="DZ18" s="33">
        <f t="shared" si="72"/>
        <v>143430.790428</v>
      </c>
      <c r="EA18" s="65">
        <f t="shared" si="73"/>
        <v>9972.6669528</v>
      </c>
      <c r="EB18" s="33"/>
      <c r="EC18" s="33"/>
      <c r="ED18" s="33">
        <f t="shared" si="74"/>
        <v>5570.512455</v>
      </c>
      <c r="EE18" s="33">
        <f t="shared" si="75"/>
        <v>5570.512455</v>
      </c>
      <c r="EF18" s="65">
        <f t="shared" si="76"/>
        <v>387.31478300000003</v>
      </c>
      <c r="EG18" s="33"/>
      <c r="EH18" s="51"/>
      <c r="EI18" s="51">
        <f t="shared" si="77"/>
        <v>11937.881106</v>
      </c>
      <c r="EJ18" s="33">
        <f t="shared" si="78"/>
        <v>11937.881106</v>
      </c>
      <c r="EK18" s="65">
        <f t="shared" si="79"/>
        <v>830.0345556</v>
      </c>
      <c r="EL18" s="33"/>
      <c r="EM18" s="33"/>
      <c r="EN18" s="33"/>
      <c r="EO18" s="33"/>
    </row>
    <row r="19" spans="1:145" ht="12">
      <c r="A19" s="19">
        <v>43191</v>
      </c>
      <c r="C19" s="35">
        <v>4560000</v>
      </c>
      <c r="D19" s="35">
        <v>1385355</v>
      </c>
      <c r="E19" s="35">
        <f t="shared" si="0"/>
        <v>5945355</v>
      </c>
      <c r="F19" s="35">
        <v>96323</v>
      </c>
      <c r="H19" s="51">
        <v>1466283.9599999997</v>
      </c>
      <c r="I19" s="51">
        <v>445465.7489925002</v>
      </c>
      <c r="J19" s="51">
        <f t="shared" si="1"/>
        <v>1911749.7089924999</v>
      </c>
      <c r="K19" s="51">
        <v>30972.997780500005</v>
      </c>
      <c r="M19" s="51">
        <f t="shared" si="80"/>
        <v>3093716.04</v>
      </c>
      <c r="N19" s="41">
        <f t="shared" si="2"/>
        <v>939889.2510074999</v>
      </c>
      <c r="O19" s="33">
        <f t="shared" si="3"/>
        <v>4033605.2910075</v>
      </c>
      <c r="P19" s="41">
        <f t="shared" si="4"/>
        <v>65350.00221949999</v>
      </c>
      <c r="R19" s="65">
        <f t="shared" si="81"/>
        <v>250875.24000000002</v>
      </c>
      <c r="S19" s="65">
        <f t="shared" si="5"/>
        <v>76217.3833575</v>
      </c>
      <c r="T19" s="20">
        <f t="shared" si="6"/>
        <v>327092.6233575</v>
      </c>
      <c r="U19" s="65">
        <f t="shared" si="7"/>
        <v>5299.3543295</v>
      </c>
      <c r="W19" s="65">
        <f t="shared" si="82"/>
        <v>306264.648</v>
      </c>
      <c r="X19" s="65">
        <f t="shared" si="8"/>
        <v>93045.01347149999</v>
      </c>
      <c r="Y19" s="20">
        <f t="shared" si="9"/>
        <v>399309.66147149995</v>
      </c>
      <c r="Z19" s="65">
        <f t="shared" si="10"/>
        <v>6469.370545899999</v>
      </c>
      <c r="AB19" s="33">
        <f t="shared" si="83"/>
        <v>1121.304</v>
      </c>
      <c r="AC19" s="33">
        <f t="shared" si="11"/>
        <v>340.6587945</v>
      </c>
      <c r="AD19" s="33">
        <f t="shared" si="12"/>
        <v>1461.9627945000002</v>
      </c>
      <c r="AE19" s="65">
        <f t="shared" si="13"/>
        <v>23.685825700000002</v>
      </c>
      <c r="AG19" s="65">
        <f t="shared" si="84"/>
        <v>66193.416</v>
      </c>
      <c r="AH19" s="65">
        <f t="shared" si="14"/>
        <v>20109.9517155</v>
      </c>
      <c r="AI19" s="20">
        <f t="shared" si="15"/>
        <v>86303.3677155</v>
      </c>
      <c r="AJ19" s="65">
        <f t="shared" si="16"/>
        <v>1398.2343003</v>
      </c>
      <c r="AL19" s="65">
        <f t="shared" si="85"/>
        <v>304573.80000000005</v>
      </c>
      <c r="AM19" s="65">
        <f t="shared" si="17"/>
        <v>92531.32383750001</v>
      </c>
      <c r="AN19" s="20">
        <f t="shared" si="18"/>
        <v>397105.12383750005</v>
      </c>
      <c r="AO19" s="65">
        <f t="shared" si="19"/>
        <v>6433.6539775</v>
      </c>
      <c r="AP19" s="33"/>
      <c r="AQ19" s="65">
        <f t="shared" si="86"/>
        <v>48014.976</v>
      </c>
      <c r="AR19" s="65">
        <f t="shared" si="20"/>
        <v>14587.234008</v>
      </c>
      <c r="AS19" s="20">
        <f t="shared" si="21"/>
        <v>62602.210008</v>
      </c>
      <c r="AT19" s="65">
        <f t="shared" si="22"/>
        <v>1014.2426608</v>
      </c>
      <c r="AU19" s="33"/>
      <c r="AV19" s="51">
        <f t="shared" si="87"/>
        <v>2667.144</v>
      </c>
      <c r="AW19" s="51">
        <f t="shared" si="23"/>
        <v>810.2941394999999</v>
      </c>
      <c r="AX19" s="33">
        <f t="shared" si="24"/>
        <v>3477.4381394999996</v>
      </c>
      <c r="AY19" s="65">
        <f t="shared" si="25"/>
        <v>56.3393227</v>
      </c>
      <c r="AZ19" s="33"/>
      <c r="BA19" s="33">
        <f t="shared" si="88"/>
        <v>30722.088</v>
      </c>
      <c r="BB19" s="33">
        <f t="shared" si="26"/>
        <v>9333.5522415</v>
      </c>
      <c r="BC19" s="33">
        <f t="shared" si="27"/>
        <v>40055.6402415</v>
      </c>
      <c r="BD19" s="65">
        <f t="shared" si="28"/>
        <v>648.9569479</v>
      </c>
      <c r="BE19" s="33"/>
      <c r="BF19" s="51">
        <f t="shared" si="89"/>
        <v>42948.816</v>
      </c>
      <c r="BG19" s="51">
        <f t="shared" si="29"/>
        <v>13048.104603</v>
      </c>
      <c r="BH19" s="33">
        <f t="shared" si="30"/>
        <v>55996.920603</v>
      </c>
      <c r="BI19" s="65">
        <f t="shared" si="31"/>
        <v>907.2278077999999</v>
      </c>
      <c r="BJ19" s="33"/>
      <c r="BK19" s="51">
        <f t="shared" si="90"/>
        <v>6008.255999999999</v>
      </c>
      <c r="BL19" s="51">
        <f t="shared" si="32"/>
        <v>1825.343748</v>
      </c>
      <c r="BM19" s="33">
        <f t="shared" si="33"/>
        <v>7833.599748</v>
      </c>
      <c r="BN19" s="65">
        <f t="shared" si="34"/>
        <v>126.91518479999999</v>
      </c>
      <c r="BO19" s="33"/>
      <c r="BP19" s="51">
        <f t="shared" si="91"/>
        <v>31212.288</v>
      </c>
      <c r="BQ19" s="51">
        <f t="shared" si="35"/>
        <v>9482.477904</v>
      </c>
      <c r="BR19" s="33">
        <f t="shared" si="36"/>
        <v>40694.765904</v>
      </c>
      <c r="BS19" s="65">
        <f t="shared" si="37"/>
        <v>659.3116704</v>
      </c>
      <c r="BT19" s="33"/>
      <c r="BU19" s="51">
        <f t="shared" si="92"/>
        <v>1773.8400000000001</v>
      </c>
      <c r="BV19" s="51">
        <f t="shared" si="38"/>
        <v>538.903095</v>
      </c>
      <c r="BW19" s="33">
        <f t="shared" si="39"/>
        <v>2312.7430950000003</v>
      </c>
      <c r="BX19" s="65">
        <f t="shared" si="40"/>
        <v>37.469647</v>
      </c>
      <c r="BY19" s="33"/>
      <c r="BZ19" s="51">
        <f t="shared" si="93"/>
        <v>6269.544000000001</v>
      </c>
      <c r="CA19" s="51">
        <f t="shared" si="41"/>
        <v>1904.7245895</v>
      </c>
      <c r="CB19" s="33">
        <f t="shared" si="42"/>
        <v>8174.268589500001</v>
      </c>
      <c r="CC19" s="65">
        <f t="shared" si="43"/>
        <v>132.43449270000002</v>
      </c>
      <c r="CD19" s="33"/>
      <c r="CE19" s="33">
        <f t="shared" si="94"/>
        <v>22789.512</v>
      </c>
      <c r="CF19" s="33">
        <f t="shared" si="44"/>
        <v>6923.5886835</v>
      </c>
      <c r="CG19" s="33">
        <f t="shared" si="45"/>
        <v>29713.1006835</v>
      </c>
      <c r="CH19" s="65">
        <f t="shared" si="46"/>
        <v>481.3934571</v>
      </c>
      <c r="CI19" s="33"/>
      <c r="CJ19" s="51">
        <f t="shared" si="95"/>
        <v>155630.97600000002</v>
      </c>
      <c r="CK19" s="51">
        <f t="shared" si="47"/>
        <v>47281.612008000004</v>
      </c>
      <c r="CL19" s="33">
        <f t="shared" si="48"/>
        <v>202912.58800800002</v>
      </c>
      <c r="CM19" s="65">
        <f t="shared" si="49"/>
        <v>3287.4654608</v>
      </c>
      <c r="CN19" s="33"/>
      <c r="CO19" s="51">
        <f t="shared" si="96"/>
        <v>644105.016</v>
      </c>
      <c r="CP19" s="51">
        <f t="shared" si="50"/>
        <v>195682.91764049997</v>
      </c>
      <c r="CQ19" s="33">
        <f t="shared" si="51"/>
        <v>839787.9336405</v>
      </c>
      <c r="CR19" s="65">
        <f t="shared" si="52"/>
        <v>13605.729705299998</v>
      </c>
      <c r="CS19" s="33"/>
      <c r="CT19" s="51">
        <f t="shared" si="97"/>
        <v>118408.60800000001</v>
      </c>
      <c r="CU19" s="51">
        <f t="shared" si="53"/>
        <v>35973.236214000004</v>
      </c>
      <c r="CV19" s="33">
        <f t="shared" si="54"/>
        <v>154381.844214</v>
      </c>
      <c r="CW19" s="65">
        <f t="shared" si="55"/>
        <v>2501.2000764</v>
      </c>
      <c r="CX19" s="33"/>
      <c r="CY19" s="51">
        <f t="shared" si="98"/>
        <v>405392.66400000005</v>
      </c>
      <c r="CZ19" s="51">
        <f t="shared" si="56"/>
        <v>123160.6916745</v>
      </c>
      <c r="DA19" s="33">
        <f t="shared" si="57"/>
        <v>528553.3556745001</v>
      </c>
      <c r="DB19" s="65">
        <f t="shared" si="58"/>
        <v>8563.2977137</v>
      </c>
      <c r="DC19" s="33"/>
      <c r="DD19" s="51">
        <f t="shared" si="99"/>
        <v>86432.51999999999</v>
      </c>
      <c r="DE19" s="51">
        <f t="shared" si="59"/>
        <v>26258.7113475</v>
      </c>
      <c r="DF19" s="33">
        <f t="shared" si="60"/>
        <v>112691.2313475</v>
      </c>
      <c r="DG19" s="65">
        <f t="shared" si="61"/>
        <v>1825.7543034999999</v>
      </c>
      <c r="DH19" s="33"/>
      <c r="DI19" s="51">
        <f t="shared" si="100"/>
        <v>7041.552</v>
      </c>
      <c r="DJ19" s="51">
        <f t="shared" si="62"/>
        <v>2139.265191</v>
      </c>
      <c r="DK19" s="33">
        <f t="shared" si="63"/>
        <v>9180.817191</v>
      </c>
      <c r="DL19" s="65">
        <f t="shared" si="64"/>
        <v>148.7419766</v>
      </c>
      <c r="DM19" s="33"/>
      <c r="DN19" s="51">
        <f t="shared" si="101"/>
        <v>8398.152</v>
      </c>
      <c r="DO19" s="51">
        <f t="shared" si="65"/>
        <v>2551.4083035</v>
      </c>
      <c r="DP19" s="33">
        <f t="shared" si="66"/>
        <v>10949.5603035</v>
      </c>
      <c r="DQ19" s="65">
        <f t="shared" si="67"/>
        <v>177.3980691</v>
      </c>
      <c r="DR19" s="33"/>
      <c r="DS19" s="51">
        <f t="shared" si="102"/>
        <v>17128.272</v>
      </c>
      <c r="DT19" s="51">
        <f t="shared" si="68"/>
        <v>5203.670451</v>
      </c>
      <c r="DU19" s="33">
        <f t="shared" si="69"/>
        <v>22331.942451000003</v>
      </c>
      <c r="DV19" s="65">
        <f t="shared" si="70"/>
        <v>361.8084526</v>
      </c>
      <c r="DW19" s="33"/>
      <c r="DX19" s="51">
        <f t="shared" si="103"/>
        <v>472113.216</v>
      </c>
      <c r="DY19" s="51">
        <f t="shared" si="71"/>
        <v>143430.790428</v>
      </c>
      <c r="DZ19" s="33">
        <f t="shared" si="72"/>
        <v>615544.006428</v>
      </c>
      <c r="EA19" s="65">
        <f t="shared" si="73"/>
        <v>9972.6669528</v>
      </c>
      <c r="EB19" s="33"/>
      <c r="EC19" s="33">
        <f t="shared" si="104"/>
        <v>18335.760000000002</v>
      </c>
      <c r="ED19" s="33">
        <f t="shared" si="74"/>
        <v>5570.512455</v>
      </c>
      <c r="EE19" s="33">
        <f t="shared" si="75"/>
        <v>23906.272455000002</v>
      </c>
      <c r="EF19" s="65">
        <f t="shared" si="76"/>
        <v>387.31478300000003</v>
      </c>
      <c r="EG19" s="33"/>
      <c r="EH19" s="51">
        <f t="shared" si="105"/>
        <v>39294.432</v>
      </c>
      <c r="EI19" s="51">
        <f t="shared" si="77"/>
        <v>11937.881106</v>
      </c>
      <c r="EJ19" s="33">
        <f t="shared" si="78"/>
        <v>51232.313106</v>
      </c>
      <c r="EK19" s="65">
        <f t="shared" si="79"/>
        <v>830.0345556</v>
      </c>
      <c r="EL19" s="33"/>
      <c r="EM19" s="33"/>
      <c r="EN19" s="33"/>
      <c r="EO19" s="33"/>
    </row>
    <row r="20" spans="1:145" ht="12">
      <c r="A20" s="19">
        <v>43374</v>
      </c>
      <c r="D20" s="35">
        <v>1271355</v>
      </c>
      <c r="E20" s="35">
        <f t="shared" si="0"/>
        <v>1271355</v>
      </c>
      <c r="F20" s="35">
        <v>96323</v>
      </c>
      <c r="H20" s="51"/>
      <c r="I20" s="51">
        <v>408808.64999249997</v>
      </c>
      <c r="J20" s="51">
        <f t="shared" si="1"/>
        <v>408808.64999249997</v>
      </c>
      <c r="K20" s="51">
        <v>30972.997780500005</v>
      </c>
      <c r="M20" s="51"/>
      <c r="N20" s="41">
        <f t="shared" si="2"/>
        <v>862546.3500075003</v>
      </c>
      <c r="O20" s="33">
        <f t="shared" si="3"/>
        <v>862546.3500075003</v>
      </c>
      <c r="P20" s="41">
        <f t="shared" si="4"/>
        <v>65350.00221949999</v>
      </c>
      <c r="R20" s="65"/>
      <c r="S20" s="65">
        <f t="shared" si="5"/>
        <v>69945.50235750001</v>
      </c>
      <c r="T20" s="20">
        <f t="shared" si="6"/>
        <v>69945.50235750001</v>
      </c>
      <c r="U20" s="65">
        <f t="shared" si="7"/>
        <v>5299.3543295</v>
      </c>
      <c r="W20" s="65"/>
      <c r="X20" s="65">
        <f t="shared" si="8"/>
        <v>85388.3972715</v>
      </c>
      <c r="Y20" s="20">
        <f t="shared" si="9"/>
        <v>85388.3972715</v>
      </c>
      <c r="Z20" s="65">
        <f t="shared" si="10"/>
        <v>6469.370545899999</v>
      </c>
      <c r="AC20" s="33">
        <f t="shared" si="11"/>
        <v>312.6261945</v>
      </c>
      <c r="AD20" s="33">
        <f t="shared" si="12"/>
        <v>312.6261945</v>
      </c>
      <c r="AE20" s="65">
        <f t="shared" si="13"/>
        <v>23.685825700000002</v>
      </c>
      <c r="AG20" s="65"/>
      <c r="AH20" s="65">
        <f t="shared" si="14"/>
        <v>18455.1163155</v>
      </c>
      <c r="AI20" s="20">
        <f t="shared" si="15"/>
        <v>18455.1163155</v>
      </c>
      <c r="AJ20" s="65">
        <f t="shared" si="16"/>
        <v>1398.2343003</v>
      </c>
      <c r="AL20" s="65"/>
      <c r="AM20" s="65">
        <f t="shared" si="17"/>
        <v>84916.9788375</v>
      </c>
      <c r="AN20" s="20">
        <f t="shared" si="18"/>
        <v>84916.9788375</v>
      </c>
      <c r="AO20" s="65">
        <f t="shared" si="19"/>
        <v>6433.6539775</v>
      </c>
      <c r="AP20" s="33"/>
      <c r="AQ20" s="65"/>
      <c r="AR20" s="65">
        <f t="shared" si="20"/>
        <v>13386.859608</v>
      </c>
      <c r="AS20" s="20">
        <f t="shared" si="21"/>
        <v>13386.859608</v>
      </c>
      <c r="AT20" s="65">
        <f t="shared" si="22"/>
        <v>1014.2426608</v>
      </c>
      <c r="AU20" s="33"/>
      <c r="AV20" s="51"/>
      <c r="AW20" s="51">
        <f t="shared" si="23"/>
        <v>743.6155395</v>
      </c>
      <c r="AX20" s="33">
        <f t="shared" si="24"/>
        <v>743.6155395</v>
      </c>
      <c r="AY20" s="65">
        <f t="shared" si="25"/>
        <v>56.3393227</v>
      </c>
      <c r="AZ20" s="33"/>
      <c r="BA20" s="33"/>
      <c r="BB20" s="33">
        <f t="shared" si="26"/>
        <v>8565.5000415</v>
      </c>
      <c r="BC20" s="33">
        <f t="shared" si="27"/>
        <v>8565.5000415</v>
      </c>
      <c r="BD20" s="65">
        <f t="shared" si="28"/>
        <v>648.9569479</v>
      </c>
      <c r="BE20" s="33"/>
      <c r="BF20" s="51"/>
      <c r="BG20" s="51">
        <f t="shared" si="29"/>
        <v>11974.384203</v>
      </c>
      <c r="BH20" s="33">
        <f t="shared" si="30"/>
        <v>11974.384203</v>
      </c>
      <c r="BI20" s="65">
        <f t="shared" si="31"/>
        <v>907.2278077999999</v>
      </c>
      <c r="BJ20" s="33"/>
      <c r="BK20" s="51"/>
      <c r="BL20" s="51">
        <f t="shared" si="32"/>
        <v>1675.137348</v>
      </c>
      <c r="BM20" s="33">
        <f t="shared" si="33"/>
        <v>1675.137348</v>
      </c>
      <c r="BN20" s="65">
        <f t="shared" si="34"/>
        <v>126.91518479999999</v>
      </c>
      <c r="BO20" s="33"/>
      <c r="BP20" s="51"/>
      <c r="BQ20" s="51">
        <f t="shared" si="35"/>
        <v>8702.170704</v>
      </c>
      <c r="BR20" s="33">
        <f t="shared" si="36"/>
        <v>8702.170704</v>
      </c>
      <c r="BS20" s="65">
        <f t="shared" si="37"/>
        <v>659.3116704</v>
      </c>
      <c r="BT20" s="33"/>
      <c r="BU20" s="51"/>
      <c r="BV20" s="51">
        <f t="shared" si="38"/>
        <v>494.557095</v>
      </c>
      <c r="BW20" s="33">
        <f t="shared" si="39"/>
        <v>494.557095</v>
      </c>
      <c r="BX20" s="65">
        <f t="shared" si="40"/>
        <v>37.469647</v>
      </c>
      <c r="BY20" s="33"/>
      <c r="BZ20" s="51"/>
      <c r="CA20" s="51">
        <f t="shared" si="41"/>
        <v>1747.9859895000002</v>
      </c>
      <c r="CB20" s="33">
        <f t="shared" si="42"/>
        <v>1747.9859895000002</v>
      </c>
      <c r="CC20" s="65">
        <f t="shared" si="43"/>
        <v>132.43449270000002</v>
      </c>
      <c r="CD20" s="33"/>
      <c r="CE20" s="33"/>
      <c r="CF20" s="33">
        <f t="shared" si="44"/>
        <v>6353.8508835</v>
      </c>
      <c r="CG20" s="33">
        <f t="shared" si="45"/>
        <v>6353.8508835</v>
      </c>
      <c r="CH20" s="65">
        <f t="shared" si="46"/>
        <v>481.3934571</v>
      </c>
      <c r="CI20" s="33"/>
      <c r="CJ20" s="51"/>
      <c r="CK20" s="51">
        <f t="shared" si="47"/>
        <v>43390.837608</v>
      </c>
      <c r="CL20" s="33">
        <f t="shared" si="48"/>
        <v>43390.837608</v>
      </c>
      <c r="CM20" s="65">
        <f t="shared" si="49"/>
        <v>3287.4654608</v>
      </c>
      <c r="CN20" s="33"/>
      <c r="CO20" s="51"/>
      <c r="CP20" s="51">
        <f t="shared" si="50"/>
        <v>179580.29224049998</v>
      </c>
      <c r="CQ20" s="33">
        <f t="shared" si="51"/>
        <v>179580.29224049998</v>
      </c>
      <c r="CR20" s="65">
        <f t="shared" si="52"/>
        <v>13605.729705299998</v>
      </c>
      <c r="CS20" s="33"/>
      <c r="CT20" s="51"/>
      <c r="CU20" s="51">
        <f t="shared" si="53"/>
        <v>33013.021014000005</v>
      </c>
      <c r="CV20" s="33">
        <f t="shared" si="54"/>
        <v>33013.021014000005</v>
      </c>
      <c r="CW20" s="65">
        <f t="shared" si="55"/>
        <v>2501.2000764</v>
      </c>
      <c r="CX20" s="33"/>
      <c r="CY20" s="51"/>
      <c r="CZ20" s="51">
        <f t="shared" si="56"/>
        <v>113025.87507450001</v>
      </c>
      <c r="DA20" s="33">
        <f t="shared" si="57"/>
        <v>113025.87507450001</v>
      </c>
      <c r="DB20" s="65">
        <f t="shared" si="58"/>
        <v>8563.2977137</v>
      </c>
      <c r="DC20" s="33"/>
      <c r="DD20" s="51"/>
      <c r="DE20" s="51">
        <f t="shared" si="59"/>
        <v>24097.8983475</v>
      </c>
      <c r="DF20" s="33">
        <f t="shared" si="60"/>
        <v>24097.8983475</v>
      </c>
      <c r="DG20" s="65">
        <f t="shared" si="61"/>
        <v>1825.7543034999999</v>
      </c>
      <c r="DH20" s="33"/>
      <c r="DI20" s="51"/>
      <c r="DJ20" s="51">
        <f t="shared" si="62"/>
        <v>1963.226391</v>
      </c>
      <c r="DK20" s="33">
        <f t="shared" si="63"/>
        <v>1963.226391</v>
      </c>
      <c r="DL20" s="65">
        <f t="shared" si="64"/>
        <v>148.7419766</v>
      </c>
      <c r="DM20" s="33"/>
      <c r="DN20" s="51"/>
      <c r="DO20" s="51">
        <f t="shared" si="65"/>
        <v>2341.4545035</v>
      </c>
      <c r="DP20" s="33">
        <f t="shared" si="66"/>
        <v>2341.4545035</v>
      </c>
      <c r="DQ20" s="65">
        <f t="shared" si="67"/>
        <v>177.3980691</v>
      </c>
      <c r="DR20" s="33"/>
      <c r="DS20" s="51"/>
      <c r="DT20" s="51">
        <f t="shared" si="68"/>
        <v>4775.463651</v>
      </c>
      <c r="DU20" s="33">
        <f t="shared" si="69"/>
        <v>4775.463651</v>
      </c>
      <c r="DV20" s="65">
        <f t="shared" si="70"/>
        <v>361.8084526</v>
      </c>
      <c r="DW20" s="33"/>
      <c r="DX20" s="51"/>
      <c r="DY20" s="51">
        <f t="shared" si="71"/>
        <v>131627.960028</v>
      </c>
      <c r="DZ20" s="33">
        <f t="shared" si="72"/>
        <v>131627.960028</v>
      </c>
      <c r="EA20" s="65">
        <f t="shared" si="73"/>
        <v>9972.6669528</v>
      </c>
      <c r="EB20" s="33"/>
      <c r="EC20" s="33"/>
      <c r="ED20" s="33">
        <f t="shared" si="74"/>
        <v>5112.118455000001</v>
      </c>
      <c r="EE20" s="33">
        <f t="shared" si="75"/>
        <v>5112.118455000001</v>
      </c>
      <c r="EF20" s="65">
        <f t="shared" si="76"/>
        <v>387.31478300000003</v>
      </c>
      <c r="EG20" s="33"/>
      <c r="EH20" s="51"/>
      <c r="EI20" s="51">
        <f t="shared" si="77"/>
        <v>10955.520306</v>
      </c>
      <c r="EJ20" s="33">
        <f t="shared" si="78"/>
        <v>10955.520306</v>
      </c>
      <c r="EK20" s="65">
        <f t="shared" si="79"/>
        <v>830.0345556</v>
      </c>
      <c r="EL20" s="33"/>
      <c r="EM20" s="33"/>
      <c r="EN20" s="33"/>
      <c r="EO20" s="33"/>
    </row>
    <row r="21" spans="1:145" ht="12">
      <c r="A21" s="19">
        <v>43556</v>
      </c>
      <c r="C21" s="35">
        <v>4785000</v>
      </c>
      <c r="D21" s="35">
        <v>1271355</v>
      </c>
      <c r="E21" s="35">
        <f t="shared" si="0"/>
        <v>6056355</v>
      </c>
      <c r="F21" s="35">
        <v>96323</v>
      </c>
      <c r="H21" s="51">
        <v>1538633.4975</v>
      </c>
      <c r="I21" s="51">
        <v>408808.64999249997</v>
      </c>
      <c r="J21" s="51">
        <f t="shared" si="1"/>
        <v>1947442.1474925</v>
      </c>
      <c r="K21" s="51">
        <v>30972.997780500005</v>
      </c>
      <c r="M21" s="51">
        <f t="shared" si="80"/>
        <v>3246366.5025000004</v>
      </c>
      <c r="N21" s="41">
        <f t="shared" si="2"/>
        <v>862546.3500075003</v>
      </c>
      <c r="O21" s="33">
        <f t="shared" si="3"/>
        <v>4108912.852507501</v>
      </c>
      <c r="P21" s="41">
        <f t="shared" si="4"/>
        <v>65350.00221949999</v>
      </c>
      <c r="R21" s="65">
        <f t="shared" si="81"/>
        <v>263253.9525</v>
      </c>
      <c r="S21" s="65">
        <f t="shared" si="5"/>
        <v>69945.50235750001</v>
      </c>
      <c r="T21" s="20">
        <f t="shared" si="6"/>
        <v>333199.45485750004</v>
      </c>
      <c r="U21" s="65">
        <f t="shared" si="7"/>
        <v>5299.3543295</v>
      </c>
      <c r="W21" s="65">
        <f t="shared" si="82"/>
        <v>321376.3905</v>
      </c>
      <c r="X21" s="65">
        <f t="shared" si="8"/>
        <v>85388.3972715</v>
      </c>
      <c r="Y21" s="20">
        <f t="shared" si="9"/>
        <v>406764.78777149995</v>
      </c>
      <c r="Z21" s="65">
        <f t="shared" si="10"/>
        <v>6469.370545899999</v>
      </c>
      <c r="AB21" s="33">
        <f t="shared" si="83"/>
        <v>1176.6315</v>
      </c>
      <c r="AC21" s="33">
        <f t="shared" si="11"/>
        <v>312.6261945</v>
      </c>
      <c r="AD21" s="33">
        <f t="shared" si="12"/>
        <v>1489.2576945</v>
      </c>
      <c r="AE21" s="65">
        <f t="shared" si="13"/>
        <v>23.685825700000002</v>
      </c>
      <c r="AG21" s="65">
        <f t="shared" si="84"/>
        <v>69459.53850000001</v>
      </c>
      <c r="AH21" s="65">
        <f t="shared" si="14"/>
        <v>18455.1163155</v>
      </c>
      <c r="AI21" s="20">
        <f t="shared" si="15"/>
        <v>87914.6548155</v>
      </c>
      <c r="AJ21" s="65">
        <f t="shared" si="16"/>
        <v>1398.2343003</v>
      </c>
      <c r="AL21" s="65">
        <f t="shared" si="85"/>
        <v>319602.11250000005</v>
      </c>
      <c r="AM21" s="65">
        <f t="shared" si="17"/>
        <v>84916.9788375</v>
      </c>
      <c r="AN21" s="20">
        <f t="shared" si="18"/>
        <v>404519.0913375</v>
      </c>
      <c r="AO21" s="65">
        <f t="shared" si="19"/>
        <v>6433.6539775</v>
      </c>
      <c r="AP21" s="33"/>
      <c r="AQ21" s="65">
        <f t="shared" si="86"/>
        <v>50384.136</v>
      </c>
      <c r="AR21" s="65">
        <f t="shared" si="20"/>
        <v>13386.859608</v>
      </c>
      <c r="AS21" s="20">
        <f t="shared" si="21"/>
        <v>63770.995608</v>
      </c>
      <c r="AT21" s="65">
        <f t="shared" si="22"/>
        <v>1014.2426608</v>
      </c>
      <c r="AU21" s="33"/>
      <c r="AV21" s="51">
        <f t="shared" si="87"/>
        <v>2798.7464999999997</v>
      </c>
      <c r="AW21" s="51">
        <f t="shared" si="23"/>
        <v>743.6155395</v>
      </c>
      <c r="AX21" s="33">
        <f t="shared" si="24"/>
        <v>3542.3620395</v>
      </c>
      <c r="AY21" s="65">
        <f t="shared" si="25"/>
        <v>56.3393227</v>
      </c>
      <c r="AZ21" s="33"/>
      <c r="BA21" s="33">
        <f t="shared" si="88"/>
        <v>32237.980499999998</v>
      </c>
      <c r="BB21" s="33">
        <f t="shared" si="26"/>
        <v>8565.5000415</v>
      </c>
      <c r="BC21" s="33">
        <f t="shared" si="27"/>
        <v>40803.4805415</v>
      </c>
      <c r="BD21" s="65">
        <f t="shared" si="28"/>
        <v>648.9569479</v>
      </c>
      <c r="BE21" s="33"/>
      <c r="BF21" s="51">
        <f t="shared" si="89"/>
        <v>45068.001</v>
      </c>
      <c r="BG21" s="51">
        <f t="shared" si="29"/>
        <v>11974.384203</v>
      </c>
      <c r="BH21" s="33">
        <f t="shared" si="30"/>
        <v>57042.385203</v>
      </c>
      <c r="BI21" s="65">
        <f t="shared" si="31"/>
        <v>907.2278077999999</v>
      </c>
      <c r="BJ21" s="33"/>
      <c r="BK21" s="51">
        <f t="shared" si="90"/>
        <v>6304.715999999999</v>
      </c>
      <c r="BL21" s="51">
        <f t="shared" si="32"/>
        <v>1675.137348</v>
      </c>
      <c r="BM21" s="33">
        <f t="shared" si="33"/>
        <v>7979.853348</v>
      </c>
      <c r="BN21" s="65">
        <f t="shared" si="34"/>
        <v>126.91518479999999</v>
      </c>
      <c r="BO21" s="33"/>
      <c r="BP21" s="51">
        <f t="shared" si="91"/>
        <v>32752.368</v>
      </c>
      <c r="BQ21" s="51">
        <f t="shared" si="35"/>
        <v>8702.170704</v>
      </c>
      <c r="BR21" s="33">
        <f t="shared" si="36"/>
        <v>41454.538704</v>
      </c>
      <c r="BS21" s="65">
        <f t="shared" si="37"/>
        <v>659.3116704</v>
      </c>
      <c r="BT21" s="33"/>
      <c r="BU21" s="51">
        <f t="shared" si="92"/>
        <v>1861.365</v>
      </c>
      <c r="BV21" s="51">
        <f t="shared" si="38"/>
        <v>494.557095</v>
      </c>
      <c r="BW21" s="33">
        <f t="shared" si="39"/>
        <v>2355.922095</v>
      </c>
      <c r="BX21" s="65">
        <f t="shared" si="40"/>
        <v>37.469647</v>
      </c>
      <c r="BY21" s="33"/>
      <c r="BZ21" s="51">
        <f t="shared" si="93"/>
        <v>6578.896500000001</v>
      </c>
      <c r="CA21" s="51">
        <f t="shared" si="41"/>
        <v>1747.9859895000002</v>
      </c>
      <c r="CB21" s="33">
        <f t="shared" si="42"/>
        <v>8326.882489500002</v>
      </c>
      <c r="CC21" s="65">
        <f t="shared" si="43"/>
        <v>132.43449270000002</v>
      </c>
      <c r="CD21" s="33"/>
      <c r="CE21" s="33">
        <f t="shared" si="94"/>
        <v>23913.9945</v>
      </c>
      <c r="CF21" s="33">
        <f t="shared" si="44"/>
        <v>6353.8508835</v>
      </c>
      <c r="CG21" s="33">
        <f t="shared" si="45"/>
        <v>30267.8453835</v>
      </c>
      <c r="CH21" s="65">
        <f t="shared" si="46"/>
        <v>481.3934571</v>
      </c>
      <c r="CI21" s="33"/>
      <c r="CJ21" s="51">
        <f t="shared" si="95"/>
        <v>163310.13600000003</v>
      </c>
      <c r="CK21" s="51">
        <f t="shared" si="47"/>
        <v>43390.837608</v>
      </c>
      <c r="CL21" s="33">
        <f t="shared" si="48"/>
        <v>206700.97360800003</v>
      </c>
      <c r="CM21" s="65">
        <f t="shared" si="49"/>
        <v>3287.4654608</v>
      </c>
      <c r="CN21" s="33"/>
      <c r="CO21" s="51">
        <f t="shared" si="96"/>
        <v>675886.5135</v>
      </c>
      <c r="CP21" s="51">
        <f t="shared" si="50"/>
        <v>179580.29224049998</v>
      </c>
      <c r="CQ21" s="33">
        <f t="shared" si="51"/>
        <v>855466.8057405</v>
      </c>
      <c r="CR21" s="65">
        <f t="shared" si="52"/>
        <v>13605.729705299998</v>
      </c>
      <c r="CS21" s="33"/>
      <c r="CT21" s="51">
        <f t="shared" si="97"/>
        <v>124251.138</v>
      </c>
      <c r="CU21" s="51">
        <f t="shared" si="53"/>
        <v>33013.021014000005</v>
      </c>
      <c r="CV21" s="33">
        <f t="shared" si="54"/>
        <v>157264.159014</v>
      </c>
      <c r="CW21" s="65">
        <f t="shared" si="55"/>
        <v>2501.2000764</v>
      </c>
      <c r="CX21" s="33"/>
      <c r="CY21" s="51">
        <f t="shared" si="98"/>
        <v>425395.59150000004</v>
      </c>
      <c r="CZ21" s="51">
        <f t="shared" si="56"/>
        <v>113025.87507450001</v>
      </c>
      <c r="DA21" s="33">
        <f t="shared" si="57"/>
        <v>538421.4665745001</v>
      </c>
      <c r="DB21" s="65">
        <f t="shared" si="58"/>
        <v>8563.2977137</v>
      </c>
      <c r="DC21" s="33"/>
      <c r="DD21" s="51">
        <f t="shared" si="99"/>
        <v>90697.2825</v>
      </c>
      <c r="DE21" s="51">
        <f t="shared" si="59"/>
        <v>24097.8983475</v>
      </c>
      <c r="DF21" s="33">
        <f t="shared" si="60"/>
        <v>114795.1808475</v>
      </c>
      <c r="DG21" s="65">
        <f t="shared" si="61"/>
        <v>1825.7543034999999</v>
      </c>
      <c r="DH21" s="33"/>
      <c r="DI21" s="51">
        <f t="shared" si="100"/>
        <v>7388.996999999999</v>
      </c>
      <c r="DJ21" s="51">
        <f t="shared" si="62"/>
        <v>1963.226391</v>
      </c>
      <c r="DK21" s="33">
        <f t="shared" si="63"/>
        <v>9352.223391</v>
      </c>
      <c r="DL21" s="65">
        <f t="shared" si="64"/>
        <v>148.7419766</v>
      </c>
      <c r="DM21" s="33"/>
      <c r="DN21" s="51">
        <f t="shared" si="101"/>
        <v>8812.5345</v>
      </c>
      <c r="DO21" s="51">
        <f t="shared" si="65"/>
        <v>2341.4545035</v>
      </c>
      <c r="DP21" s="33">
        <f t="shared" si="66"/>
        <v>11153.989003499999</v>
      </c>
      <c r="DQ21" s="65">
        <f t="shared" si="67"/>
        <v>177.3980691</v>
      </c>
      <c r="DR21" s="33"/>
      <c r="DS21" s="51">
        <f t="shared" si="102"/>
        <v>17973.417</v>
      </c>
      <c r="DT21" s="51">
        <f t="shared" si="68"/>
        <v>4775.463651</v>
      </c>
      <c r="DU21" s="33">
        <f t="shared" si="69"/>
        <v>22748.880651</v>
      </c>
      <c r="DV21" s="65">
        <f t="shared" si="70"/>
        <v>361.8084526</v>
      </c>
      <c r="DW21" s="33"/>
      <c r="DX21" s="51">
        <f t="shared" si="103"/>
        <v>495408.276</v>
      </c>
      <c r="DY21" s="51">
        <f t="shared" si="71"/>
        <v>131627.960028</v>
      </c>
      <c r="DZ21" s="33">
        <f t="shared" si="72"/>
        <v>627036.236028</v>
      </c>
      <c r="EA21" s="65">
        <f t="shared" si="73"/>
        <v>9972.6669528</v>
      </c>
      <c r="EB21" s="33"/>
      <c r="EC21" s="33">
        <f t="shared" si="104"/>
        <v>19240.485</v>
      </c>
      <c r="ED21" s="33">
        <f t="shared" si="74"/>
        <v>5112.118455000001</v>
      </c>
      <c r="EE21" s="33">
        <f t="shared" si="75"/>
        <v>24352.603455</v>
      </c>
      <c r="EF21" s="65">
        <f t="shared" si="76"/>
        <v>387.31478300000003</v>
      </c>
      <c r="EG21" s="33"/>
      <c r="EH21" s="51">
        <f t="shared" si="105"/>
        <v>41233.302</v>
      </c>
      <c r="EI21" s="51">
        <f t="shared" si="77"/>
        <v>10955.520306</v>
      </c>
      <c r="EJ21" s="33">
        <f t="shared" si="78"/>
        <v>52188.822306</v>
      </c>
      <c r="EK21" s="65">
        <f t="shared" si="79"/>
        <v>830.0345556</v>
      </c>
      <c r="EL21" s="33"/>
      <c r="EM21" s="33"/>
      <c r="EN21" s="33"/>
      <c r="EO21" s="33"/>
    </row>
    <row r="22" spans="1:145" ht="12">
      <c r="A22" s="19">
        <v>43739</v>
      </c>
      <c r="D22" s="35">
        <v>1151730</v>
      </c>
      <c r="E22" s="35">
        <f t="shared" si="0"/>
        <v>1151730</v>
      </c>
      <c r="F22" s="35">
        <v>96323</v>
      </c>
      <c r="H22" s="51"/>
      <c r="I22" s="51">
        <v>370342.812555</v>
      </c>
      <c r="J22" s="51">
        <f t="shared" si="1"/>
        <v>370342.812555</v>
      </c>
      <c r="K22" s="51">
        <v>30972.997780500005</v>
      </c>
      <c r="M22" s="51"/>
      <c r="N22" s="41">
        <f t="shared" si="2"/>
        <v>781387.1874449999</v>
      </c>
      <c r="O22" s="33">
        <f t="shared" si="3"/>
        <v>781387.1874449999</v>
      </c>
      <c r="P22" s="41">
        <f t="shared" si="4"/>
        <v>65350.00221949999</v>
      </c>
      <c r="R22" s="65"/>
      <c r="S22" s="65">
        <f t="shared" si="5"/>
        <v>63364.153545</v>
      </c>
      <c r="T22" s="20">
        <f t="shared" si="6"/>
        <v>63364.153545</v>
      </c>
      <c r="U22" s="65">
        <f t="shared" si="7"/>
        <v>5299.3543295</v>
      </c>
      <c r="W22" s="65"/>
      <c r="X22" s="65">
        <f t="shared" si="8"/>
        <v>77353.987509</v>
      </c>
      <c r="Y22" s="20">
        <f t="shared" si="9"/>
        <v>77353.987509</v>
      </c>
      <c r="Z22" s="65">
        <f t="shared" si="10"/>
        <v>6469.370545899999</v>
      </c>
      <c r="AC22" s="33">
        <f t="shared" si="11"/>
        <v>283.21040700000003</v>
      </c>
      <c r="AD22" s="33">
        <f t="shared" si="12"/>
        <v>283.21040700000003</v>
      </c>
      <c r="AE22" s="65">
        <f t="shared" si="13"/>
        <v>23.685825700000002</v>
      </c>
      <c r="AG22" s="65"/>
      <c r="AH22" s="65">
        <f t="shared" si="14"/>
        <v>16718.627853</v>
      </c>
      <c r="AI22" s="20">
        <f t="shared" si="15"/>
        <v>16718.627853</v>
      </c>
      <c r="AJ22" s="65">
        <f t="shared" si="16"/>
        <v>1398.2343003</v>
      </c>
      <c r="AL22" s="65"/>
      <c r="AM22" s="65">
        <f t="shared" si="17"/>
        <v>76926.92602500001</v>
      </c>
      <c r="AN22" s="20">
        <f t="shared" si="18"/>
        <v>76926.92602500001</v>
      </c>
      <c r="AO22" s="65">
        <f t="shared" si="19"/>
        <v>6433.6539775</v>
      </c>
      <c r="AP22" s="33"/>
      <c r="AQ22" s="65"/>
      <c r="AR22" s="65">
        <f t="shared" si="20"/>
        <v>12127.256208</v>
      </c>
      <c r="AS22" s="20">
        <f t="shared" si="21"/>
        <v>12127.256208</v>
      </c>
      <c r="AT22" s="65">
        <f t="shared" si="22"/>
        <v>1014.2426608</v>
      </c>
      <c r="AU22" s="33"/>
      <c r="AV22" s="51"/>
      <c r="AW22" s="51">
        <f t="shared" si="23"/>
        <v>673.6468769999999</v>
      </c>
      <c r="AX22" s="33">
        <f t="shared" si="24"/>
        <v>673.6468769999999</v>
      </c>
      <c r="AY22" s="65">
        <f t="shared" si="25"/>
        <v>56.3393227</v>
      </c>
      <c r="AZ22" s="33"/>
      <c r="BA22" s="33"/>
      <c r="BB22" s="33">
        <f t="shared" si="26"/>
        <v>7759.550529</v>
      </c>
      <c r="BC22" s="33">
        <f t="shared" si="27"/>
        <v>7759.550529</v>
      </c>
      <c r="BD22" s="65">
        <f t="shared" si="28"/>
        <v>648.9569479</v>
      </c>
      <c r="BE22" s="33"/>
      <c r="BF22" s="51"/>
      <c r="BG22" s="51">
        <f t="shared" si="29"/>
        <v>10847.684178</v>
      </c>
      <c r="BH22" s="33">
        <f t="shared" si="30"/>
        <v>10847.684178</v>
      </c>
      <c r="BI22" s="65">
        <f t="shared" si="31"/>
        <v>907.2278077999999</v>
      </c>
      <c r="BJ22" s="33"/>
      <c r="BK22" s="51"/>
      <c r="BL22" s="51">
        <f t="shared" si="32"/>
        <v>1517.519448</v>
      </c>
      <c r="BM22" s="33">
        <f t="shared" si="33"/>
        <v>1517.519448</v>
      </c>
      <c r="BN22" s="65">
        <f t="shared" si="34"/>
        <v>126.91518479999999</v>
      </c>
      <c r="BO22" s="33"/>
      <c r="BP22" s="51"/>
      <c r="BQ22" s="51">
        <f t="shared" si="35"/>
        <v>7883.3615039999995</v>
      </c>
      <c r="BR22" s="33">
        <f t="shared" si="36"/>
        <v>7883.3615039999995</v>
      </c>
      <c r="BS22" s="65">
        <f t="shared" si="37"/>
        <v>659.3116704</v>
      </c>
      <c r="BT22" s="33"/>
      <c r="BU22" s="51"/>
      <c r="BV22" s="51">
        <f t="shared" si="38"/>
        <v>448.02297000000004</v>
      </c>
      <c r="BW22" s="33">
        <f t="shared" si="39"/>
        <v>448.02297000000004</v>
      </c>
      <c r="BX22" s="65">
        <f t="shared" si="40"/>
        <v>37.469647</v>
      </c>
      <c r="BY22" s="33"/>
      <c r="BZ22" s="51"/>
      <c r="CA22" s="51">
        <f t="shared" si="41"/>
        <v>1583.5135770000002</v>
      </c>
      <c r="CB22" s="33">
        <f t="shared" si="42"/>
        <v>1583.5135770000002</v>
      </c>
      <c r="CC22" s="65">
        <f t="shared" si="43"/>
        <v>132.43449270000002</v>
      </c>
      <c r="CD22" s="33"/>
      <c r="CE22" s="33"/>
      <c r="CF22" s="33">
        <f t="shared" si="44"/>
        <v>5756.001021</v>
      </c>
      <c r="CG22" s="33">
        <f t="shared" si="45"/>
        <v>5756.001021</v>
      </c>
      <c r="CH22" s="65">
        <f t="shared" si="46"/>
        <v>481.3934571</v>
      </c>
      <c r="CI22" s="33"/>
      <c r="CJ22" s="51"/>
      <c r="CK22" s="51">
        <f t="shared" si="47"/>
        <v>39308.084208</v>
      </c>
      <c r="CL22" s="33">
        <f t="shared" si="48"/>
        <v>39308.084208</v>
      </c>
      <c r="CM22" s="65">
        <f t="shared" si="49"/>
        <v>3287.4654608</v>
      </c>
      <c r="CN22" s="33"/>
      <c r="CO22" s="51"/>
      <c r="CP22" s="51">
        <f t="shared" si="50"/>
        <v>162683.129403</v>
      </c>
      <c r="CQ22" s="33">
        <f t="shared" si="51"/>
        <v>162683.129403</v>
      </c>
      <c r="CR22" s="65">
        <f t="shared" si="52"/>
        <v>13605.729705299998</v>
      </c>
      <c r="CS22" s="33"/>
      <c r="CT22" s="51"/>
      <c r="CU22" s="51">
        <f t="shared" si="53"/>
        <v>29906.742564</v>
      </c>
      <c r="CV22" s="33">
        <f t="shared" si="54"/>
        <v>29906.742564</v>
      </c>
      <c r="CW22" s="65">
        <f t="shared" si="55"/>
        <v>2501.2000764</v>
      </c>
      <c r="CX22" s="33"/>
      <c r="CY22" s="51"/>
      <c r="CZ22" s="51">
        <f t="shared" si="56"/>
        <v>102390.985287</v>
      </c>
      <c r="DA22" s="33">
        <f t="shared" si="57"/>
        <v>102390.985287</v>
      </c>
      <c r="DB22" s="65">
        <f t="shared" si="58"/>
        <v>8563.2977137</v>
      </c>
      <c r="DC22" s="33"/>
      <c r="DD22" s="51"/>
      <c r="DE22" s="51">
        <f t="shared" si="59"/>
        <v>21830.466285</v>
      </c>
      <c r="DF22" s="33">
        <f t="shared" si="60"/>
        <v>21830.466285</v>
      </c>
      <c r="DG22" s="65">
        <f t="shared" si="61"/>
        <v>1825.7543034999999</v>
      </c>
      <c r="DH22" s="33"/>
      <c r="DI22" s="51"/>
      <c r="DJ22" s="51">
        <f t="shared" si="62"/>
        <v>1778.501466</v>
      </c>
      <c r="DK22" s="33">
        <f t="shared" si="63"/>
        <v>1778.501466</v>
      </c>
      <c r="DL22" s="65">
        <f t="shared" si="64"/>
        <v>148.7419766</v>
      </c>
      <c r="DM22" s="33"/>
      <c r="DN22" s="51"/>
      <c r="DO22" s="51">
        <f t="shared" si="65"/>
        <v>2121.141141</v>
      </c>
      <c r="DP22" s="33">
        <f t="shared" si="66"/>
        <v>2121.141141</v>
      </c>
      <c r="DQ22" s="65">
        <f t="shared" si="67"/>
        <v>177.3980691</v>
      </c>
      <c r="DR22" s="33"/>
      <c r="DS22" s="51"/>
      <c r="DT22" s="51">
        <f t="shared" si="68"/>
        <v>4326.128226</v>
      </c>
      <c r="DU22" s="33">
        <f t="shared" si="69"/>
        <v>4326.128226</v>
      </c>
      <c r="DV22" s="65">
        <f t="shared" si="70"/>
        <v>361.8084526</v>
      </c>
      <c r="DW22" s="33"/>
      <c r="DX22" s="51"/>
      <c r="DY22" s="51">
        <f t="shared" si="71"/>
        <v>119242.753128</v>
      </c>
      <c r="DZ22" s="33">
        <f t="shared" si="72"/>
        <v>119242.753128</v>
      </c>
      <c r="EA22" s="65">
        <f t="shared" si="73"/>
        <v>9972.6669528</v>
      </c>
      <c r="EB22" s="33"/>
      <c r="EC22" s="33"/>
      <c r="ED22" s="33">
        <f t="shared" si="74"/>
        <v>4631.1063300000005</v>
      </c>
      <c r="EE22" s="33">
        <f t="shared" si="75"/>
        <v>4631.1063300000005</v>
      </c>
      <c r="EF22" s="65">
        <f t="shared" si="76"/>
        <v>387.31478300000003</v>
      </c>
      <c r="EG22" s="33"/>
      <c r="EH22" s="51"/>
      <c r="EI22" s="51">
        <f t="shared" si="77"/>
        <v>9924.687756</v>
      </c>
      <c r="EJ22" s="33">
        <f t="shared" si="78"/>
        <v>9924.687756</v>
      </c>
      <c r="EK22" s="65">
        <f t="shared" si="79"/>
        <v>830.0345556</v>
      </c>
      <c r="EL22" s="33"/>
      <c r="EM22" s="33"/>
      <c r="EN22" s="33"/>
      <c r="EO22" s="33"/>
    </row>
    <row r="23" spans="1:145" ht="12">
      <c r="A23" s="52">
        <v>43922</v>
      </c>
      <c r="C23" s="35">
        <v>5025000</v>
      </c>
      <c r="D23" s="35">
        <v>1151730</v>
      </c>
      <c r="E23" s="35">
        <f t="shared" si="0"/>
        <v>6176730</v>
      </c>
      <c r="F23" s="35">
        <v>96323</v>
      </c>
      <c r="H23" s="51">
        <v>1615806.3374999994</v>
      </c>
      <c r="I23" s="51">
        <v>370342.812555</v>
      </c>
      <c r="J23" s="51">
        <f t="shared" si="1"/>
        <v>1986149.1500549994</v>
      </c>
      <c r="K23" s="51">
        <v>30972.997780500005</v>
      </c>
      <c r="M23" s="51">
        <f t="shared" si="80"/>
        <v>3409193.6624999996</v>
      </c>
      <c r="N23" s="41">
        <f t="shared" si="2"/>
        <v>781387.1874449999</v>
      </c>
      <c r="O23" s="33">
        <f t="shared" si="3"/>
        <v>4190580.8499449994</v>
      </c>
      <c r="P23" s="41">
        <f t="shared" si="4"/>
        <v>65350.00221949999</v>
      </c>
      <c r="R23" s="65">
        <f t="shared" si="81"/>
        <v>276457.91250000003</v>
      </c>
      <c r="S23" s="65">
        <f t="shared" si="5"/>
        <v>63364.153545</v>
      </c>
      <c r="T23" s="20">
        <f t="shared" si="6"/>
        <v>339822.06604500004</v>
      </c>
      <c r="U23" s="65">
        <f t="shared" si="7"/>
        <v>5299.3543295</v>
      </c>
      <c r="W23" s="65">
        <f t="shared" si="82"/>
        <v>337495.58249999996</v>
      </c>
      <c r="X23" s="65">
        <f t="shared" si="8"/>
        <v>77353.987509</v>
      </c>
      <c r="Y23" s="20">
        <f t="shared" si="9"/>
        <v>414849.57000899996</v>
      </c>
      <c r="Z23" s="65">
        <f t="shared" si="10"/>
        <v>6469.370545899999</v>
      </c>
      <c r="AB23" s="33">
        <f t="shared" si="83"/>
        <v>1235.6475</v>
      </c>
      <c r="AC23" s="33">
        <f t="shared" si="11"/>
        <v>283.21040700000003</v>
      </c>
      <c r="AD23" s="33">
        <f t="shared" si="12"/>
        <v>1518.857907</v>
      </c>
      <c r="AE23" s="65">
        <f t="shared" si="13"/>
        <v>23.685825700000002</v>
      </c>
      <c r="AG23" s="65">
        <f t="shared" si="84"/>
        <v>72943.4025</v>
      </c>
      <c r="AH23" s="65">
        <f t="shared" si="14"/>
        <v>16718.627853</v>
      </c>
      <c r="AI23" s="20">
        <f t="shared" si="15"/>
        <v>89662.030353</v>
      </c>
      <c r="AJ23" s="65">
        <f t="shared" si="16"/>
        <v>1398.2343003</v>
      </c>
      <c r="AL23" s="65">
        <f t="shared" si="85"/>
        <v>335632.3125</v>
      </c>
      <c r="AM23" s="65">
        <f t="shared" si="17"/>
        <v>76926.92602500001</v>
      </c>
      <c r="AN23" s="20">
        <f t="shared" si="18"/>
        <v>412559.238525</v>
      </c>
      <c r="AO23" s="65">
        <f t="shared" si="19"/>
        <v>6433.6539775</v>
      </c>
      <c r="AP23" s="33"/>
      <c r="AQ23" s="65">
        <f t="shared" si="86"/>
        <v>52911.24</v>
      </c>
      <c r="AR23" s="65">
        <f t="shared" si="20"/>
        <v>12127.256208</v>
      </c>
      <c r="AS23" s="20">
        <f t="shared" si="21"/>
        <v>65038.496208</v>
      </c>
      <c r="AT23" s="65">
        <f t="shared" si="22"/>
        <v>1014.2426608</v>
      </c>
      <c r="AU23" s="33"/>
      <c r="AV23" s="51">
        <f t="shared" si="87"/>
        <v>2939.1225</v>
      </c>
      <c r="AW23" s="51">
        <f t="shared" si="23"/>
        <v>673.6468769999999</v>
      </c>
      <c r="AX23" s="33">
        <f t="shared" si="24"/>
        <v>3612.7693769999996</v>
      </c>
      <c r="AY23" s="65">
        <f t="shared" si="25"/>
        <v>56.3393227</v>
      </c>
      <c r="AZ23" s="33"/>
      <c r="BA23" s="33">
        <f t="shared" si="88"/>
        <v>33854.9325</v>
      </c>
      <c r="BB23" s="33">
        <f t="shared" si="26"/>
        <v>7759.550529</v>
      </c>
      <c r="BC23" s="33">
        <f t="shared" si="27"/>
        <v>41614.483029</v>
      </c>
      <c r="BD23" s="65">
        <f t="shared" si="28"/>
        <v>648.9569479</v>
      </c>
      <c r="BE23" s="33"/>
      <c r="BF23" s="51">
        <f t="shared" si="89"/>
        <v>47328.465</v>
      </c>
      <c r="BG23" s="51">
        <f t="shared" si="29"/>
        <v>10847.684178</v>
      </c>
      <c r="BH23" s="33">
        <f t="shared" si="30"/>
        <v>58176.14917799999</v>
      </c>
      <c r="BI23" s="65">
        <f t="shared" si="31"/>
        <v>907.2278077999999</v>
      </c>
      <c r="BJ23" s="33"/>
      <c r="BK23" s="51">
        <f t="shared" si="90"/>
        <v>6620.94</v>
      </c>
      <c r="BL23" s="51">
        <f t="shared" si="32"/>
        <v>1517.519448</v>
      </c>
      <c r="BM23" s="33">
        <f t="shared" si="33"/>
        <v>8138.459448</v>
      </c>
      <c r="BN23" s="65">
        <f t="shared" si="34"/>
        <v>126.91518479999999</v>
      </c>
      <c r="BO23" s="33"/>
      <c r="BP23" s="51">
        <f t="shared" si="91"/>
        <v>34395.12</v>
      </c>
      <c r="BQ23" s="51">
        <f t="shared" si="35"/>
        <v>7883.3615039999995</v>
      </c>
      <c r="BR23" s="33">
        <f t="shared" si="36"/>
        <v>42278.481504</v>
      </c>
      <c r="BS23" s="65">
        <f t="shared" si="37"/>
        <v>659.3116704</v>
      </c>
      <c r="BT23" s="33"/>
      <c r="BU23" s="51">
        <f t="shared" si="92"/>
        <v>1954.7250000000001</v>
      </c>
      <c r="BV23" s="51">
        <f t="shared" si="38"/>
        <v>448.02297000000004</v>
      </c>
      <c r="BW23" s="33">
        <f t="shared" si="39"/>
        <v>2402.7479700000004</v>
      </c>
      <c r="BX23" s="65">
        <f t="shared" si="40"/>
        <v>37.469647</v>
      </c>
      <c r="BY23" s="33"/>
      <c r="BZ23" s="51">
        <f t="shared" si="93"/>
        <v>6908.8725</v>
      </c>
      <c r="CA23" s="51">
        <f t="shared" si="41"/>
        <v>1583.5135770000002</v>
      </c>
      <c r="CB23" s="33">
        <f t="shared" si="42"/>
        <v>8492.386077000001</v>
      </c>
      <c r="CC23" s="65">
        <f t="shared" si="43"/>
        <v>132.43449270000002</v>
      </c>
      <c r="CD23" s="33"/>
      <c r="CE23" s="33">
        <f t="shared" si="94"/>
        <v>25113.4425</v>
      </c>
      <c r="CF23" s="33">
        <f t="shared" si="44"/>
        <v>5756.001021</v>
      </c>
      <c r="CG23" s="33">
        <f t="shared" si="45"/>
        <v>30869.443521</v>
      </c>
      <c r="CH23" s="65">
        <f t="shared" si="46"/>
        <v>481.3934571</v>
      </c>
      <c r="CI23" s="33"/>
      <c r="CJ23" s="51">
        <f t="shared" si="95"/>
        <v>171501.24000000002</v>
      </c>
      <c r="CK23" s="51">
        <f t="shared" si="47"/>
        <v>39308.084208</v>
      </c>
      <c r="CL23" s="33">
        <f t="shared" si="48"/>
        <v>210809.32420800003</v>
      </c>
      <c r="CM23" s="65">
        <f t="shared" si="49"/>
        <v>3287.4654608</v>
      </c>
      <c r="CN23" s="33"/>
      <c r="CO23" s="51">
        <f t="shared" si="96"/>
        <v>709786.7775</v>
      </c>
      <c r="CP23" s="51">
        <f t="shared" si="50"/>
        <v>162683.129403</v>
      </c>
      <c r="CQ23" s="33">
        <f t="shared" si="51"/>
        <v>872469.906903</v>
      </c>
      <c r="CR23" s="65">
        <f t="shared" si="52"/>
        <v>13605.729705299998</v>
      </c>
      <c r="CS23" s="33"/>
      <c r="CT23" s="51">
        <f t="shared" si="97"/>
        <v>130483.17000000001</v>
      </c>
      <c r="CU23" s="51">
        <f t="shared" si="53"/>
        <v>29906.742564</v>
      </c>
      <c r="CV23" s="33">
        <f t="shared" si="54"/>
        <v>160389.912564</v>
      </c>
      <c r="CW23" s="65">
        <f t="shared" si="55"/>
        <v>2501.2000764</v>
      </c>
      <c r="CX23" s="33"/>
      <c r="CY23" s="51">
        <f t="shared" si="98"/>
        <v>446732.04750000004</v>
      </c>
      <c r="CZ23" s="51">
        <f t="shared" si="56"/>
        <v>102390.985287</v>
      </c>
      <c r="DA23" s="33">
        <f t="shared" si="57"/>
        <v>549123.0327870001</v>
      </c>
      <c r="DB23" s="65">
        <f t="shared" si="58"/>
        <v>8563.2977137</v>
      </c>
      <c r="DC23" s="33"/>
      <c r="DD23" s="51">
        <f t="shared" si="99"/>
        <v>95246.36249999999</v>
      </c>
      <c r="DE23" s="51">
        <f t="shared" si="59"/>
        <v>21830.466285</v>
      </c>
      <c r="DF23" s="33">
        <f t="shared" si="60"/>
        <v>117076.82878499999</v>
      </c>
      <c r="DG23" s="65">
        <f t="shared" si="61"/>
        <v>1825.7543034999999</v>
      </c>
      <c r="DH23" s="33"/>
      <c r="DI23" s="51">
        <f t="shared" si="100"/>
        <v>7759.605</v>
      </c>
      <c r="DJ23" s="51">
        <f t="shared" si="62"/>
        <v>1778.501466</v>
      </c>
      <c r="DK23" s="33">
        <f t="shared" si="63"/>
        <v>9538.106466</v>
      </c>
      <c r="DL23" s="65">
        <f t="shared" si="64"/>
        <v>148.7419766</v>
      </c>
      <c r="DM23" s="33"/>
      <c r="DN23" s="51">
        <f t="shared" si="101"/>
        <v>9254.5425</v>
      </c>
      <c r="DO23" s="51">
        <f t="shared" si="65"/>
        <v>2121.141141</v>
      </c>
      <c r="DP23" s="33">
        <f t="shared" si="66"/>
        <v>11375.683641</v>
      </c>
      <c r="DQ23" s="65">
        <f t="shared" si="67"/>
        <v>177.3980691</v>
      </c>
      <c r="DR23" s="33"/>
      <c r="DS23" s="51">
        <f t="shared" si="102"/>
        <v>18874.905</v>
      </c>
      <c r="DT23" s="51">
        <f t="shared" si="68"/>
        <v>4326.128226</v>
      </c>
      <c r="DU23" s="33">
        <f t="shared" si="69"/>
        <v>23201.033226</v>
      </c>
      <c r="DV23" s="65">
        <f t="shared" si="70"/>
        <v>361.8084526</v>
      </c>
      <c r="DW23" s="33"/>
      <c r="DX23" s="51">
        <f t="shared" si="103"/>
        <v>520256.34</v>
      </c>
      <c r="DY23" s="51">
        <f t="shared" si="71"/>
        <v>119242.753128</v>
      </c>
      <c r="DZ23" s="33">
        <f t="shared" si="72"/>
        <v>639499.093128</v>
      </c>
      <c r="EA23" s="65">
        <f t="shared" si="73"/>
        <v>9972.6669528</v>
      </c>
      <c r="EB23" s="33"/>
      <c r="EC23" s="33">
        <f t="shared" si="104"/>
        <v>20205.525</v>
      </c>
      <c r="ED23" s="33">
        <f t="shared" si="74"/>
        <v>4631.1063300000005</v>
      </c>
      <c r="EE23" s="33">
        <f t="shared" si="75"/>
        <v>24836.631330000004</v>
      </c>
      <c r="EF23" s="65">
        <f t="shared" si="76"/>
        <v>387.31478300000003</v>
      </c>
      <c r="EG23" s="33"/>
      <c r="EH23" s="51">
        <f t="shared" si="105"/>
        <v>43301.43</v>
      </c>
      <c r="EI23" s="51">
        <f t="shared" si="77"/>
        <v>9924.687756</v>
      </c>
      <c r="EJ23" s="33">
        <f t="shared" si="78"/>
        <v>53226.117756</v>
      </c>
      <c r="EK23" s="65">
        <f t="shared" si="79"/>
        <v>830.0345556</v>
      </c>
      <c r="EL23" s="33"/>
      <c r="EM23" s="33"/>
      <c r="EN23" s="33"/>
      <c r="EO23" s="33"/>
    </row>
    <row r="24" spans="1:145" ht="12">
      <c r="A24" s="52">
        <v>44105</v>
      </c>
      <c r="D24" s="35">
        <v>1051230</v>
      </c>
      <c r="E24" s="35">
        <f t="shared" si="0"/>
        <v>1051230</v>
      </c>
      <c r="F24" s="35">
        <v>96323</v>
      </c>
      <c r="H24" s="51"/>
      <c r="I24" s="51">
        <v>338026.685805</v>
      </c>
      <c r="J24" s="51">
        <f t="shared" si="1"/>
        <v>338026.685805</v>
      </c>
      <c r="K24" s="51">
        <v>30972.997780500005</v>
      </c>
      <c r="M24" s="51"/>
      <c r="N24" s="41">
        <f t="shared" si="2"/>
        <v>713203.3141950001</v>
      </c>
      <c r="O24" s="33">
        <f t="shared" si="3"/>
        <v>713203.3141950001</v>
      </c>
      <c r="P24" s="41">
        <f t="shared" si="4"/>
        <v>65350.00221949999</v>
      </c>
      <c r="R24" s="65"/>
      <c r="S24" s="65">
        <f t="shared" si="5"/>
        <v>57834.995295</v>
      </c>
      <c r="T24" s="20">
        <f t="shared" si="6"/>
        <v>57834.995295</v>
      </c>
      <c r="U24" s="65">
        <f t="shared" si="7"/>
        <v>5299.3543295</v>
      </c>
      <c r="W24" s="65"/>
      <c r="X24" s="65">
        <f t="shared" si="8"/>
        <v>70604.07585899999</v>
      </c>
      <c r="Y24" s="20">
        <f t="shared" si="9"/>
        <v>70604.07585899999</v>
      </c>
      <c r="Z24" s="65">
        <f t="shared" si="10"/>
        <v>6469.370545899999</v>
      </c>
      <c r="AC24" s="33">
        <f t="shared" si="11"/>
        <v>258.497457</v>
      </c>
      <c r="AD24" s="33">
        <f t="shared" si="12"/>
        <v>258.497457</v>
      </c>
      <c r="AE24" s="65">
        <f t="shared" si="13"/>
        <v>23.685825700000002</v>
      </c>
      <c r="AG24" s="65"/>
      <c r="AH24" s="65">
        <f t="shared" si="14"/>
        <v>15259.759803</v>
      </c>
      <c r="AI24" s="20">
        <f t="shared" si="15"/>
        <v>15259.759803</v>
      </c>
      <c r="AJ24" s="65">
        <f t="shared" si="16"/>
        <v>1398.2343003</v>
      </c>
      <c r="AL24" s="65"/>
      <c r="AM24" s="65">
        <f t="shared" si="17"/>
        <v>70214.279775</v>
      </c>
      <c r="AN24" s="20">
        <f t="shared" si="18"/>
        <v>70214.279775</v>
      </c>
      <c r="AO24" s="65">
        <f t="shared" si="19"/>
        <v>6433.6539775</v>
      </c>
      <c r="AP24" s="33"/>
      <c r="AQ24" s="65"/>
      <c r="AR24" s="65">
        <f t="shared" si="20"/>
        <v>11069.031408</v>
      </c>
      <c r="AS24" s="20">
        <f t="shared" si="21"/>
        <v>11069.031408</v>
      </c>
      <c r="AT24" s="65">
        <f t="shared" si="22"/>
        <v>1014.2426608</v>
      </c>
      <c r="AU24" s="33"/>
      <c r="AV24" s="51"/>
      <c r="AW24" s="51">
        <f t="shared" si="23"/>
        <v>614.864427</v>
      </c>
      <c r="AX24" s="33">
        <f t="shared" si="24"/>
        <v>614.864427</v>
      </c>
      <c r="AY24" s="65">
        <f t="shared" si="25"/>
        <v>56.3393227</v>
      </c>
      <c r="AZ24" s="33"/>
      <c r="BA24" s="33"/>
      <c r="BB24" s="33">
        <f t="shared" si="26"/>
        <v>7082.451879</v>
      </c>
      <c r="BC24" s="33">
        <f t="shared" si="27"/>
        <v>7082.451879</v>
      </c>
      <c r="BD24" s="65">
        <f t="shared" si="28"/>
        <v>648.9569479</v>
      </c>
      <c r="BE24" s="33"/>
      <c r="BF24" s="51"/>
      <c r="BG24" s="51">
        <f t="shared" si="29"/>
        <v>9901.114877999998</v>
      </c>
      <c r="BH24" s="33">
        <f t="shared" si="30"/>
        <v>9901.114877999998</v>
      </c>
      <c r="BI24" s="65">
        <f t="shared" si="31"/>
        <v>907.2278077999999</v>
      </c>
      <c r="BJ24" s="33"/>
      <c r="BK24" s="51"/>
      <c r="BL24" s="51">
        <f t="shared" si="32"/>
        <v>1385.1006479999999</v>
      </c>
      <c r="BM24" s="33">
        <f t="shared" si="33"/>
        <v>1385.1006479999999</v>
      </c>
      <c r="BN24" s="65">
        <f t="shared" si="34"/>
        <v>126.91518479999999</v>
      </c>
      <c r="BO24" s="33"/>
      <c r="BP24" s="51"/>
      <c r="BQ24" s="51">
        <f t="shared" si="35"/>
        <v>7195.459104</v>
      </c>
      <c r="BR24" s="33">
        <f t="shared" si="36"/>
        <v>7195.459104</v>
      </c>
      <c r="BS24" s="65">
        <f t="shared" si="37"/>
        <v>659.3116704</v>
      </c>
      <c r="BT24" s="33"/>
      <c r="BU24" s="51"/>
      <c r="BV24" s="51">
        <f t="shared" si="38"/>
        <v>408.92847</v>
      </c>
      <c r="BW24" s="33">
        <f t="shared" si="39"/>
        <v>408.92847</v>
      </c>
      <c r="BX24" s="65">
        <f t="shared" si="40"/>
        <v>37.469647</v>
      </c>
      <c r="BY24" s="33"/>
      <c r="BZ24" s="51"/>
      <c r="CA24" s="51">
        <f t="shared" si="41"/>
        <v>1445.336127</v>
      </c>
      <c r="CB24" s="33">
        <f t="shared" si="42"/>
        <v>1445.336127</v>
      </c>
      <c r="CC24" s="65">
        <f t="shared" si="43"/>
        <v>132.43449270000002</v>
      </c>
      <c r="CD24" s="33"/>
      <c r="CE24" s="33"/>
      <c r="CF24" s="33">
        <f t="shared" si="44"/>
        <v>5253.732171</v>
      </c>
      <c r="CG24" s="33">
        <f t="shared" si="45"/>
        <v>5253.732171</v>
      </c>
      <c r="CH24" s="65">
        <f t="shared" si="46"/>
        <v>481.3934571</v>
      </c>
      <c r="CI24" s="33"/>
      <c r="CJ24" s="51"/>
      <c r="CK24" s="51">
        <f t="shared" si="47"/>
        <v>35878.059408</v>
      </c>
      <c r="CL24" s="33">
        <f t="shared" si="48"/>
        <v>35878.059408</v>
      </c>
      <c r="CM24" s="65">
        <f t="shared" si="49"/>
        <v>3287.4654608</v>
      </c>
      <c r="CN24" s="33"/>
      <c r="CO24" s="51"/>
      <c r="CP24" s="51">
        <f t="shared" si="50"/>
        <v>148487.393853</v>
      </c>
      <c r="CQ24" s="33">
        <f t="shared" si="51"/>
        <v>148487.393853</v>
      </c>
      <c r="CR24" s="65">
        <f t="shared" si="52"/>
        <v>13605.729705299998</v>
      </c>
      <c r="CS24" s="33"/>
      <c r="CT24" s="51"/>
      <c r="CU24" s="51">
        <f t="shared" si="53"/>
        <v>27297.079164000002</v>
      </c>
      <c r="CV24" s="33">
        <f t="shared" si="54"/>
        <v>27297.079164000002</v>
      </c>
      <c r="CW24" s="65">
        <f t="shared" si="55"/>
        <v>2501.2000764</v>
      </c>
      <c r="CX24" s="33"/>
      <c r="CY24" s="51"/>
      <c r="CZ24" s="51">
        <f t="shared" si="56"/>
        <v>93456.344337</v>
      </c>
      <c r="DA24" s="33">
        <f t="shared" si="57"/>
        <v>93456.344337</v>
      </c>
      <c r="DB24" s="65">
        <f t="shared" si="58"/>
        <v>8563.2977137</v>
      </c>
      <c r="DC24" s="33"/>
      <c r="DD24" s="51"/>
      <c r="DE24" s="51">
        <f t="shared" si="59"/>
        <v>19925.539034999998</v>
      </c>
      <c r="DF24" s="33">
        <f t="shared" si="60"/>
        <v>19925.539034999998</v>
      </c>
      <c r="DG24" s="65">
        <f t="shared" si="61"/>
        <v>1825.7543034999999</v>
      </c>
      <c r="DH24" s="33"/>
      <c r="DI24" s="51"/>
      <c r="DJ24" s="51">
        <f t="shared" si="62"/>
        <v>1623.309366</v>
      </c>
      <c r="DK24" s="33">
        <f t="shared" si="63"/>
        <v>1623.309366</v>
      </c>
      <c r="DL24" s="65">
        <f t="shared" si="64"/>
        <v>148.7419766</v>
      </c>
      <c r="DM24" s="33"/>
      <c r="DN24" s="51"/>
      <c r="DO24" s="51">
        <f t="shared" si="65"/>
        <v>1936.050291</v>
      </c>
      <c r="DP24" s="33">
        <f t="shared" si="66"/>
        <v>1936.050291</v>
      </c>
      <c r="DQ24" s="65">
        <f t="shared" si="67"/>
        <v>177.3980691</v>
      </c>
      <c r="DR24" s="33"/>
      <c r="DS24" s="51"/>
      <c r="DT24" s="51">
        <f t="shared" si="68"/>
        <v>3948.630126</v>
      </c>
      <c r="DU24" s="33">
        <f t="shared" si="69"/>
        <v>3948.630126</v>
      </c>
      <c r="DV24" s="65">
        <f t="shared" si="70"/>
        <v>361.8084526</v>
      </c>
      <c r="DW24" s="33"/>
      <c r="DX24" s="51"/>
      <c r="DY24" s="51">
        <f t="shared" si="71"/>
        <v>108837.626328</v>
      </c>
      <c r="DZ24" s="33">
        <f t="shared" si="72"/>
        <v>108837.626328</v>
      </c>
      <c r="EA24" s="65">
        <f t="shared" si="73"/>
        <v>9972.6669528</v>
      </c>
      <c r="EB24" s="33"/>
      <c r="EC24" s="33"/>
      <c r="ED24" s="33">
        <f t="shared" si="74"/>
        <v>4226.99583</v>
      </c>
      <c r="EE24" s="33">
        <f t="shared" si="75"/>
        <v>4226.99583</v>
      </c>
      <c r="EF24" s="65">
        <f t="shared" si="76"/>
        <v>387.31478300000003</v>
      </c>
      <c r="EG24" s="33"/>
      <c r="EH24" s="51"/>
      <c r="EI24" s="51">
        <f t="shared" si="77"/>
        <v>9058.659156</v>
      </c>
      <c r="EJ24" s="33">
        <f t="shared" si="78"/>
        <v>9058.659156</v>
      </c>
      <c r="EK24" s="65">
        <f t="shared" si="79"/>
        <v>830.0345556</v>
      </c>
      <c r="EL24" s="33"/>
      <c r="EM24" s="33"/>
      <c r="EN24" s="33"/>
      <c r="EO24" s="33"/>
    </row>
    <row r="25" spans="1:145" ht="12">
      <c r="A25" s="52">
        <v>44287</v>
      </c>
      <c r="C25" s="35">
        <v>5225000</v>
      </c>
      <c r="D25" s="35">
        <v>1051230</v>
      </c>
      <c r="E25" s="35">
        <f t="shared" si="0"/>
        <v>6276230</v>
      </c>
      <c r="F25" s="35">
        <v>96323</v>
      </c>
      <c r="H25" s="51">
        <v>1680117.0374999999</v>
      </c>
      <c r="I25" s="51">
        <v>338026.685805</v>
      </c>
      <c r="J25" s="51">
        <f t="shared" si="1"/>
        <v>2018143.723305</v>
      </c>
      <c r="K25" s="51">
        <v>30972.997780500005</v>
      </c>
      <c r="M25" s="51">
        <f t="shared" si="80"/>
        <v>3544882.9625</v>
      </c>
      <c r="N25" s="41">
        <f t="shared" si="2"/>
        <v>713203.3141950001</v>
      </c>
      <c r="O25" s="33">
        <f t="shared" si="3"/>
        <v>4258086.276695</v>
      </c>
      <c r="P25" s="41">
        <f t="shared" si="4"/>
        <v>65350.00221949999</v>
      </c>
      <c r="R25" s="65">
        <f t="shared" si="81"/>
        <v>287461.2125</v>
      </c>
      <c r="S25" s="65">
        <f t="shared" si="5"/>
        <v>57834.995295</v>
      </c>
      <c r="T25" s="20">
        <f t="shared" si="6"/>
        <v>345296.20779500005</v>
      </c>
      <c r="U25" s="65">
        <f t="shared" si="7"/>
        <v>5299.3543295</v>
      </c>
      <c r="W25" s="65">
        <f t="shared" si="82"/>
        <v>350928.2425</v>
      </c>
      <c r="X25" s="65">
        <f t="shared" si="8"/>
        <v>70604.07585899999</v>
      </c>
      <c r="Y25" s="20">
        <f t="shared" si="9"/>
        <v>421532.31835899997</v>
      </c>
      <c r="Z25" s="65">
        <f t="shared" si="10"/>
        <v>6469.370545899999</v>
      </c>
      <c r="AB25" s="33">
        <f t="shared" si="83"/>
        <v>1284.8275</v>
      </c>
      <c r="AC25" s="33">
        <f t="shared" si="11"/>
        <v>258.497457</v>
      </c>
      <c r="AD25" s="33">
        <f t="shared" si="12"/>
        <v>1543.324957</v>
      </c>
      <c r="AE25" s="65">
        <f t="shared" si="13"/>
        <v>23.685825700000002</v>
      </c>
      <c r="AG25" s="65">
        <f t="shared" si="84"/>
        <v>75846.6225</v>
      </c>
      <c r="AH25" s="65">
        <f t="shared" si="14"/>
        <v>15259.759803</v>
      </c>
      <c r="AI25" s="20">
        <f t="shared" si="15"/>
        <v>91106.38230299999</v>
      </c>
      <c r="AJ25" s="65">
        <f t="shared" si="16"/>
        <v>1398.2343003</v>
      </c>
      <c r="AL25" s="65">
        <f t="shared" si="85"/>
        <v>348990.8125</v>
      </c>
      <c r="AM25" s="65">
        <f t="shared" si="17"/>
        <v>70214.279775</v>
      </c>
      <c r="AN25" s="20">
        <f t="shared" si="18"/>
        <v>419205.092275</v>
      </c>
      <c r="AO25" s="65">
        <f t="shared" si="19"/>
        <v>6433.6539775</v>
      </c>
      <c r="AP25" s="33"/>
      <c r="AQ25" s="65">
        <f t="shared" si="86"/>
        <v>55017.16</v>
      </c>
      <c r="AR25" s="65">
        <f t="shared" si="20"/>
        <v>11069.031408</v>
      </c>
      <c r="AS25" s="20">
        <f t="shared" si="21"/>
        <v>66086.191408</v>
      </c>
      <c r="AT25" s="65">
        <f t="shared" si="22"/>
        <v>1014.2426608</v>
      </c>
      <c r="AU25" s="33"/>
      <c r="AV25" s="51">
        <f t="shared" si="87"/>
        <v>3056.1025</v>
      </c>
      <c r="AW25" s="51">
        <f t="shared" si="23"/>
        <v>614.864427</v>
      </c>
      <c r="AX25" s="33">
        <f t="shared" si="24"/>
        <v>3670.966927</v>
      </c>
      <c r="AY25" s="65">
        <f t="shared" si="25"/>
        <v>56.3393227</v>
      </c>
      <c r="AZ25" s="33"/>
      <c r="BA25" s="33">
        <f t="shared" si="88"/>
        <v>35202.3925</v>
      </c>
      <c r="BB25" s="33">
        <f t="shared" si="26"/>
        <v>7082.451879</v>
      </c>
      <c r="BC25" s="33">
        <f t="shared" si="27"/>
        <v>42284.844379</v>
      </c>
      <c r="BD25" s="65">
        <f t="shared" si="28"/>
        <v>648.9569479</v>
      </c>
      <c r="BE25" s="33"/>
      <c r="BF25" s="51">
        <f t="shared" si="89"/>
        <v>49212.185</v>
      </c>
      <c r="BG25" s="51">
        <f t="shared" si="29"/>
        <v>9901.114877999998</v>
      </c>
      <c r="BH25" s="33">
        <f t="shared" si="30"/>
        <v>59113.299878</v>
      </c>
      <c r="BI25" s="65">
        <f t="shared" si="31"/>
        <v>907.2278077999999</v>
      </c>
      <c r="BJ25" s="33"/>
      <c r="BK25" s="51">
        <f t="shared" si="90"/>
        <v>6884.46</v>
      </c>
      <c r="BL25" s="51">
        <f t="shared" si="32"/>
        <v>1385.1006479999999</v>
      </c>
      <c r="BM25" s="33">
        <f t="shared" si="33"/>
        <v>8269.560648</v>
      </c>
      <c r="BN25" s="65">
        <f t="shared" si="34"/>
        <v>126.91518479999999</v>
      </c>
      <c r="BO25" s="33"/>
      <c r="BP25" s="51">
        <f t="shared" si="91"/>
        <v>35764.08</v>
      </c>
      <c r="BQ25" s="51">
        <f t="shared" si="35"/>
        <v>7195.459104</v>
      </c>
      <c r="BR25" s="33">
        <f t="shared" si="36"/>
        <v>42959.539104</v>
      </c>
      <c r="BS25" s="65">
        <f t="shared" si="37"/>
        <v>659.3116704</v>
      </c>
      <c r="BT25" s="33"/>
      <c r="BU25" s="51">
        <f t="shared" si="92"/>
        <v>2032.525</v>
      </c>
      <c r="BV25" s="51">
        <f t="shared" si="38"/>
        <v>408.92847</v>
      </c>
      <c r="BW25" s="33">
        <f t="shared" si="39"/>
        <v>2441.45347</v>
      </c>
      <c r="BX25" s="65">
        <f t="shared" si="40"/>
        <v>37.469647</v>
      </c>
      <c r="BY25" s="33"/>
      <c r="BZ25" s="51">
        <f t="shared" si="93"/>
        <v>7183.852500000001</v>
      </c>
      <c r="CA25" s="51">
        <f t="shared" si="41"/>
        <v>1445.336127</v>
      </c>
      <c r="CB25" s="33">
        <f t="shared" si="42"/>
        <v>8629.188627000001</v>
      </c>
      <c r="CC25" s="65">
        <f t="shared" si="43"/>
        <v>132.43449270000002</v>
      </c>
      <c r="CD25" s="33"/>
      <c r="CE25" s="33">
        <f t="shared" si="94"/>
        <v>26112.9825</v>
      </c>
      <c r="CF25" s="33">
        <f t="shared" si="44"/>
        <v>5253.732171</v>
      </c>
      <c r="CG25" s="33">
        <f t="shared" si="45"/>
        <v>31366.714670999998</v>
      </c>
      <c r="CH25" s="65">
        <f t="shared" si="46"/>
        <v>481.3934571</v>
      </c>
      <c r="CI25" s="33"/>
      <c r="CJ25" s="51">
        <f t="shared" si="95"/>
        <v>178327.16</v>
      </c>
      <c r="CK25" s="51">
        <f t="shared" si="47"/>
        <v>35878.059408</v>
      </c>
      <c r="CL25" s="33">
        <f t="shared" si="48"/>
        <v>214205.219408</v>
      </c>
      <c r="CM25" s="65">
        <f t="shared" si="49"/>
        <v>3287.4654608</v>
      </c>
      <c r="CN25" s="33"/>
      <c r="CO25" s="51">
        <f t="shared" si="96"/>
        <v>738036.9974999999</v>
      </c>
      <c r="CP25" s="51">
        <f t="shared" si="50"/>
        <v>148487.393853</v>
      </c>
      <c r="CQ25" s="33">
        <f t="shared" si="51"/>
        <v>886524.391353</v>
      </c>
      <c r="CR25" s="65">
        <f t="shared" si="52"/>
        <v>13605.729705299998</v>
      </c>
      <c r="CS25" s="33"/>
      <c r="CT25" s="51">
        <f t="shared" si="97"/>
        <v>135676.53</v>
      </c>
      <c r="CU25" s="51">
        <f t="shared" si="53"/>
        <v>27297.079164000002</v>
      </c>
      <c r="CV25" s="33">
        <f t="shared" si="54"/>
        <v>162973.609164</v>
      </c>
      <c r="CW25" s="65">
        <f t="shared" si="55"/>
        <v>2501.2000764</v>
      </c>
      <c r="CX25" s="33"/>
      <c r="CY25" s="51">
        <f t="shared" si="98"/>
        <v>464512.42750000005</v>
      </c>
      <c r="CZ25" s="51">
        <f t="shared" si="56"/>
        <v>93456.344337</v>
      </c>
      <c r="DA25" s="33">
        <f t="shared" si="57"/>
        <v>557968.771837</v>
      </c>
      <c r="DB25" s="65">
        <f t="shared" si="58"/>
        <v>8563.2977137</v>
      </c>
      <c r="DC25" s="33"/>
      <c r="DD25" s="51">
        <f t="shared" si="99"/>
        <v>99037.2625</v>
      </c>
      <c r="DE25" s="51">
        <f t="shared" si="59"/>
        <v>19925.539034999998</v>
      </c>
      <c r="DF25" s="33">
        <f t="shared" si="60"/>
        <v>118962.80153499999</v>
      </c>
      <c r="DG25" s="65">
        <f t="shared" si="61"/>
        <v>1825.7543034999999</v>
      </c>
      <c r="DH25" s="33"/>
      <c r="DI25" s="51">
        <f t="shared" si="100"/>
        <v>8068.445</v>
      </c>
      <c r="DJ25" s="51">
        <f t="shared" si="62"/>
        <v>1623.309366</v>
      </c>
      <c r="DK25" s="33">
        <f t="shared" si="63"/>
        <v>9691.754366</v>
      </c>
      <c r="DL25" s="65">
        <f t="shared" si="64"/>
        <v>148.7419766</v>
      </c>
      <c r="DM25" s="33"/>
      <c r="DN25" s="51">
        <f t="shared" si="101"/>
        <v>9622.8825</v>
      </c>
      <c r="DO25" s="51">
        <f t="shared" si="65"/>
        <v>1936.050291</v>
      </c>
      <c r="DP25" s="33">
        <f t="shared" si="66"/>
        <v>11558.932791</v>
      </c>
      <c r="DQ25" s="65">
        <f t="shared" si="67"/>
        <v>177.3980691</v>
      </c>
      <c r="DR25" s="33"/>
      <c r="DS25" s="51">
        <f t="shared" si="102"/>
        <v>19626.145</v>
      </c>
      <c r="DT25" s="51">
        <f t="shared" si="68"/>
        <v>3948.630126</v>
      </c>
      <c r="DU25" s="33">
        <f t="shared" si="69"/>
        <v>23574.775126</v>
      </c>
      <c r="DV25" s="65">
        <f t="shared" si="70"/>
        <v>361.8084526</v>
      </c>
      <c r="DW25" s="33"/>
      <c r="DX25" s="51">
        <f t="shared" si="103"/>
        <v>540963.06</v>
      </c>
      <c r="DY25" s="51">
        <f t="shared" si="71"/>
        <v>108837.626328</v>
      </c>
      <c r="DZ25" s="33">
        <f t="shared" si="72"/>
        <v>649800.686328</v>
      </c>
      <c r="EA25" s="65">
        <f t="shared" si="73"/>
        <v>9972.6669528</v>
      </c>
      <c r="EB25" s="33"/>
      <c r="EC25" s="33">
        <f t="shared" si="104"/>
        <v>21009.725000000002</v>
      </c>
      <c r="ED25" s="33">
        <f t="shared" si="74"/>
        <v>4226.99583</v>
      </c>
      <c r="EE25" s="33">
        <f t="shared" si="75"/>
        <v>25236.720830000002</v>
      </c>
      <c r="EF25" s="65">
        <f t="shared" si="76"/>
        <v>387.31478300000003</v>
      </c>
      <c r="EG25" s="33"/>
      <c r="EH25" s="51">
        <f t="shared" si="105"/>
        <v>45024.87</v>
      </c>
      <c r="EI25" s="51">
        <f t="shared" si="77"/>
        <v>9058.659156</v>
      </c>
      <c r="EJ25" s="33">
        <f t="shared" si="78"/>
        <v>54083.529156000004</v>
      </c>
      <c r="EK25" s="65">
        <f t="shared" si="79"/>
        <v>830.0345556</v>
      </c>
      <c r="EL25" s="33"/>
      <c r="EM25" s="33"/>
      <c r="EN25" s="33"/>
      <c r="EO25" s="33"/>
    </row>
    <row r="26" spans="1:145" ht="12">
      <c r="A26" s="52">
        <v>44470</v>
      </c>
      <c r="D26" s="35">
        <v>946730</v>
      </c>
      <c r="E26" s="35">
        <f t="shared" si="0"/>
        <v>946730</v>
      </c>
      <c r="F26" s="35">
        <v>96323</v>
      </c>
      <c r="H26" s="51"/>
      <c r="I26" s="51">
        <v>304424.3450549999</v>
      </c>
      <c r="J26" s="51">
        <f t="shared" si="1"/>
        <v>304424.3450549999</v>
      </c>
      <c r="K26" s="51">
        <v>30972.997780500005</v>
      </c>
      <c r="M26" s="51"/>
      <c r="N26" s="41">
        <f t="shared" si="2"/>
        <v>642305.6549450001</v>
      </c>
      <c r="O26" s="33">
        <f t="shared" si="3"/>
        <v>642305.6549450001</v>
      </c>
      <c r="P26" s="41">
        <f t="shared" si="4"/>
        <v>65350.00221949999</v>
      </c>
      <c r="R26" s="65"/>
      <c r="S26" s="65">
        <f t="shared" si="5"/>
        <v>52085.771045</v>
      </c>
      <c r="T26" s="20">
        <f t="shared" si="6"/>
        <v>52085.771045</v>
      </c>
      <c r="U26" s="65">
        <f t="shared" si="7"/>
        <v>5299.3543295</v>
      </c>
      <c r="W26" s="65"/>
      <c r="X26" s="65">
        <f t="shared" si="8"/>
        <v>63585.511008999994</v>
      </c>
      <c r="Y26" s="20">
        <f t="shared" si="9"/>
        <v>63585.511008999994</v>
      </c>
      <c r="Z26" s="65">
        <f t="shared" si="10"/>
        <v>6469.370545899999</v>
      </c>
      <c r="AC26" s="33">
        <f t="shared" si="11"/>
        <v>232.80090700000002</v>
      </c>
      <c r="AD26" s="33">
        <f t="shared" si="12"/>
        <v>232.80090700000002</v>
      </c>
      <c r="AE26" s="65">
        <f t="shared" si="13"/>
        <v>23.685825700000002</v>
      </c>
      <c r="AG26" s="65"/>
      <c r="AH26" s="65">
        <f t="shared" si="14"/>
        <v>13742.827353</v>
      </c>
      <c r="AI26" s="20">
        <f t="shared" si="15"/>
        <v>13742.827353</v>
      </c>
      <c r="AJ26" s="65">
        <f t="shared" si="16"/>
        <v>1398.2343003</v>
      </c>
      <c r="AL26" s="65"/>
      <c r="AM26" s="65">
        <f t="shared" si="17"/>
        <v>63234.46352500001</v>
      </c>
      <c r="AN26" s="20">
        <f t="shared" si="18"/>
        <v>63234.46352500001</v>
      </c>
      <c r="AO26" s="65">
        <f t="shared" si="19"/>
        <v>6433.6539775</v>
      </c>
      <c r="AP26" s="33"/>
      <c r="AQ26" s="65"/>
      <c r="AR26" s="65">
        <f t="shared" si="20"/>
        <v>9968.688208</v>
      </c>
      <c r="AS26" s="20">
        <f t="shared" si="21"/>
        <v>9968.688208</v>
      </c>
      <c r="AT26" s="65">
        <f t="shared" si="22"/>
        <v>1014.2426608</v>
      </c>
      <c r="AU26" s="33"/>
      <c r="AV26" s="51"/>
      <c r="AW26" s="51">
        <f t="shared" si="23"/>
        <v>553.7423769999999</v>
      </c>
      <c r="AX26" s="33">
        <f t="shared" si="24"/>
        <v>553.7423769999999</v>
      </c>
      <c r="AY26" s="65">
        <f t="shared" si="25"/>
        <v>56.3393227</v>
      </c>
      <c r="AZ26" s="33"/>
      <c r="BA26" s="33"/>
      <c r="BB26" s="33">
        <f t="shared" si="26"/>
        <v>6378.404029</v>
      </c>
      <c r="BC26" s="33">
        <f t="shared" si="27"/>
        <v>6378.404029</v>
      </c>
      <c r="BD26" s="65">
        <f t="shared" si="28"/>
        <v>648.9569479</v>
      </c>
      <c r="BE26" s="33"/>
      <c r="BF26" s="51"/>
      <c r="BG26" s="51">
        <f t="shared" si="29"/>
        <v>8916.871178</v>
      </c>
      <c r="BH26" s="33">
        <f t="shared" si="30"/>
        <v>8916.871178</v>
      </c>
      <c r="BI26" s="65">
        <f t="shared" si="31"/>
        <v>907.2278077999999</v>
      </c>
      <c r="BJ26" s="33"/>
      <c r="BK26" s="51"/>
      <c r="BL26" s="51">
        <f t="shared" si="32"/>
        <v>1247.4114479999998</v>
      </c>
      <c r="BM26" s="33">
        <f t="shared" si="33"/>
        <v>1247.4114479999998</v>
      </c>
      <c r="BN26" s="65">
        <f t="shared" si="34"/>
        <v>126.91518479999999</v>
      </c>
      <c r="BO26" s="33"/>
      <c r="BP26" s="51"/>
      <c r="BQ26" s="51">
        <f t="shared" si="35"/>
        <v>6480.177504</v>
      </c>
      <c r="BR26" s="33">
        <f t="shared" si="36"/>
        <v>6480.177504</v>
      </c>
      <c r="BS26" s="65">
        <f t="shared" si="37"/>
        <v>659.3116704</v>
      </c>
      <c r="BT26" s="33"/>
      <c r="BU26" s="51"/>
      <c r="BV26" s="51">
        <f t="shared" si="38"/>
        <v>368.27797000000004</v>
      </c>
      <c r="BW26" s="33">
        <f t="shared" si="39"/>
        <v>368.27797000000004</v>
      </c>
      <c r="BX26" s="65">
        <f t="shared" si="40"/>
        <v>37.469647</v>
      </c>
      <c r="BY26" s="33"/>
      <c r="BZ26" s="51"/>
      <c r="CA26" s="51">
        <f t="shared" si="41"/>
        <v>1301.659077</v>
      </c>
      <c r="CB26" s="33">
        <f t="shared" si="42"/>
        <v>1301.659077</v>
      </c>
      <c r="CC26" s="65">
        <f t="shared" si="43"/>
        <v>132.43449270000002</v>
      </c>
      <c r="CD26" s="33"/>
      <c r="CE26" s="33"/>
      <c r="CF26" s="33">
        <f t="shared" si="44"/>
        <v>4731.472521</v>
      </c>
      <c r="CG26" s="33">
        <f t="shared" si="45"/>
        <v>4731.472521</v>
      </c>
      <c r="CH26" s="65">
        <f t="shared" si="46"/>
        <v>481.3934571</v>
      </c>
      <c r="CI26" s="33"/>
      <c r="CJ26" s="51"/>
      <c r="CK26" s="51">
        <f t="shared" si="47"/>
        <v>32311.516208000005</v>
      </c>
      <c r="CL26" s="33">
        <f t="shared" si="48"/>
        <v>32311.516208000005</v>
      </c>
      <c r="CM26" s="65">
        <f t="shared" si="49"/>
        <v>3287.4654608</v>
      </c>
      <c r="CN26" s="33"/>
      <c r="CO26" s="51"/>
      <c r="CP26" s="51">
        <f t="shared" si="50"/>
        <v>133726.653903</v>
      </c>
      <c r="CQ26" s="33">
        <f t="shared" si="51"/>
        <v>133726.653903</v>
      </c>
      <c r="CR26" s="65">
        <f t="shared" si="52"/>
        <v>13605.729705299998</v>
      </c>
      <c r="CS26" s="33"/>
      <c r="CT26" s="51"/>
      <c r="CU26" s="51">
        <f t="shared" si="53"/>
        <v>24583.548564</v>
      </c>
      <c r="CV26" s="33">
        <f t="shared" si="54"/>
        <v>24583.548564</v>
      </c>
      <c r="CW26" s="65">
        <f t="shared" si="55"/>
        <v>2501.2000764</v>
      </c>
      <c r="CX26" s="33"/>
      <c r="CY26" s="51"/>
      <c r="CZ26" s="51">
        <f t="shared" si="56"/>
        <v>84166.095787</v>
      </c>
      <c r="DA26" s="33">
        <f t="shared" si="57"/>
        <v>84166.095787</v>
      </c>
      <c r="DB26" s="65">
        <f t="shared" si="58"/>
        <v>8563.2977137</v>
      </c>
      <c r="DC26" s="33"/>
      <c r="DD26" s="51"/>
      <c r="DE26" s="51">
        <f t="shared" si="59"/>
        <v>17944.793784999998</v>
      </c>
      <c r="DF26" s="33">
        <f t="shared" si="60"/>
        <v>17944.793784999998</v>
      </c>
      <c r="DG26" s="65">
        <f t="shared" si="61"/>
        <v>1825.7543034999999</v>
      </c>
      <c r="DH26" s="33"/>
      <c r="DI26" s="51"/>
      <c r="DJ26" s="51">
        <f t="shared" si="62"/>
        <v>1461.940466</v>
      </c>
      <c r="DK26" s="33">
        <f t="shared" si="63"/>
        <v>1461.940466</v>
      </c>
      <c r="DL26" s="65">
        <f t="shared" si="64"/>
        <v>148.7419766</v>
      </c>
      <c r="DM26" s="33"/>
      <c r="DN26" s="51"/>
      <c r="DO26" s="51">
        <f t="shared" si="65"/>
        <v>1743.592641</v>
      </c>
      <c r="DP26" s="33">
        <f t="shared" si="66"/>
        <v>1743.592641</v>
      </c>
      <c r="DQ26" s="65">
        <f t="shared" si="67"/>
        <v>177.3980691</v>
      </c>
      <c r="DR26" s="33"/>
      <c r="DS26" s="51"/>
      <c r="DT26" s="51">
        <f t="shared" si="68"/>
        <v>3556.107226</v>
      </c>
      <c r="DU26" s="33">
        <f t="shared" si="69"/>
        <v>3556.107226</v>
      </c>
      <c r="DV26" s="65">
        <f t="shared" si="70"/>
        <v>361.8084526</v>
      </c>
      <c r="DW26" s="33"/>
      <c r="DX26" s="51"/>
      <c r="DY26" s="51">
        <f t="shared" si="71"/>
        <v>98018.365128</v>
      </c>
      <c r="DZ26" s="33">
        <f t="shared" si="72"/>
        <v>98018.365128</v>
      </c>
      <c r="EA26" s="65">
        <f t="shared" si="73"/>
        <v>9972.6669528</v>
      </c>
      <c r="EB26" s="33"/>
      <c r="EC26" s="33"/>
      <c r="ED26" s="33">
        <f t="shared" si="74"/>
        <v>3806.8013300000002</v>
      </c>
      <c r="EE26" s="33">
        <f t="shared" si="75"/>
        <v>3806.8013300000002</v>
      </c>
      <c r="EF26" s="65">
        <f t="shared" si="76"/>
        <v>387.31478300000003</v>
      </c>
      <c r="EG26" s="33"/>
      <c r="EH26" s="51"/>
      <c r="EI26" s="51">
        <f t="shared" si="77"/>
        <v>8158.161756</v>
      </c>
      <c r="EJ26" s="33">
        <f t="shared" si="78"/>
        <v>8158.161756</v>
      </c>
      <c r="EK26" s="65">
        <f t="shared" si="79"/>
        <v>830.0345556</v>
      </c>
      <c r="EL26" s="33"/>
      <c r="EM26" s="33"/>
      <c r="EN26" s="33"/>
      <c r="EO26" s="33"/>
    </row>
    <row r="27" spans="1:145" s="53" customFormat="1" ht="12">
      <c r="A27" s="52">
        <v>44652</v>
      </c>
      <c r="C27" s="35">
        <v>5435000</v>
      </c>
      <c r="D27" s="35">
        <v>946730</v>
      </c>
      <c r="E27" s="35">
        <f t="shared" si="0"/>
        <v>6381730</v>
      </c>
      <c r="F27" s="35">
        <v>96323</v>
      </c>
      <c r="G27" s="51"/>
      <c r="H27" s="51">
        <v>1747643.2725</v>
      </c>
      <c r="I27" s="51">
        <v>304424.3450549999</v>
      </c>
      <c r="J27" s="51">
        <f t="shared" si="1"/>
        <v>2052067.617555</v>
      </c>
      <c r="K27" s="51">
        <v>30972.997780500005</v>
      </c>
      <c r="L27" s="51"/>
      <c r="M27" s="51">
        <f t="shared" si="80"/>
        <v>3687356.727499999</v>
      </c>
      <c r="N27" s="41">
        <f t="shared" si="2"/>
        <v>642305.6549450001</v>
      </c>
      <c r="O27" s="33">
        <f t="shared" si="3"/>
        <v>4329662.382444999</v>
      </c>
      <c r="P27" s="41">
        <f t="shared" si="4"/>
        <v>65350.00221949999</v>
      </c>
      <c r="Q27" s="51"/>
      <c r="R27" s="65">
        <f t="shared" si="81"/>
        <v>299014.6775</v>
      </c>
      <c r="S27" s="65">
        <f t="shared" si="5"/>
        <v>52085.771045</v>
      </c>
      <c r="T27" s="20">
        <f t="shared" si="6"/>
        <v>351100.448545</v>
      </c>
      <c r="U27" s="65">
        <f t="shared" si="7"/>
        <v>5299.3543295</v>
      </c>
      <c r="V27" s="51"/>
      <c r="W27" s="65">
        <f t="shared" si="82"/>
        <v>365032.5355</v>
      </c>
      <c r="X27" s="65">
        <f t="shared" si="8"/>
        <v>63585.511008999994</v>
      </c>
      <c r="Y27" s="20">
        <f t="shared" si="9"/>
        <v>428618.046509</v>
      </c>
      <c r="Z27" s="65">
        <f t="shared" si="10"/>
        <v>6469.370545899999</v>
      </c>
      <c r="AA27" s="51"/>
      <c r="AB27" s="33">
        <f t="shared" si="83"/>
        <v>1336.4665</v>
      </c>
      <c r="AC27" s="33">
        <f t="shared" si="11"/>
        <v>232.80090700000002</v>
      </c>
      <c r="AD27" s="33">
        <f t="shared" si="12"/>
        <v>1569.267407</v>
      </c>
      <c r="AE27" s="65">
        <f t="shared" si="13"/>
        <v>23.685825700000002</v>
      </c>
      <c r="AF27" s="51"/>
      <c r="AG27" s="65">
        <f t="shared" si="84"/>
        <v>78895.0035</v>
      </c>
      <c r="AH27" s="65">
        <f t="shared" si="14"/>
        <v>13742.827353</v>
      </c>
      <c r="AI27" s="20">
        <f t="shared" si="15"/>
        <v>92637.830853</v>
      </c>
      <c r="AJ27" s="65">
        <f t="shared" si="16"/>
        <v>1398.2343003</v>
      </c>
      <c r="AK27" s="51"/>
      <c r="AL27" s="65">
        <f t="shared" si="85"/>
        <v>363017.23750000005</v>
      </c>
      <c r="AM27" s="65">
        <f t="shared" si="17"/>
        <v>63234.46352500001</v>
      </c>
      <c r="AN27" s="20">
        <f t="shared" si="18"/>
        <v>426251.7010250001</v>
      </c>
      <c r="AO27" s="65">
        <f t="shared" si="19"/>
        <v>6433.6539775</v>
      </c>
      <c r="AP27" s="51"/>
      <c r="AQ27" s="65">
        <f t="shared" si="86"/>
        <v>57228.376000000004</v>
      </c>
      <c r="AR27" s="65">
        <f t="shared" si="20"/>
        <v>9968.688208</v>
      </c>
      <c r="AS27" s="20">
        <f t="shared" si="21"/>
        <v>67197.064208</v>
      </c>
      <c r="AT27" s="65">
        <f t="shared" si="22"/>
        <v>1014.2426608</v>
      </c>
      <c r="AU27" s="51"/>
      <c r="AV27" s="51">
        <f t="shared" si="87"/>
        <v>3178.9314999999997</v>
      </c>
      <c r="AW27" s="51">
        <f t="shared" si="23"/>
        <v>553.7423769999999</v>
      </c>
      <c r="AX27" s="33">
        <f t="shared" si="24"/>
        <v>3732.6738769999997</v>
      </c>
      <c r="AY27" s="65">
        <f t="shared" si="25"/>
        <v>56.3393227</v>
      </c>
      <c r="AZ27" s="51"/>
      <c r="BA27" s="33">
        <f t="shared" si="88"/>
        <v>36617.2255</v>
      </c>
      <c r="BB27" s="33">
        <f t="shared" si="26"/>
        <v>6378.404029</v>
      </c>
      <c r="BC27" s="33">
        <f t="shared" si="27"/>
        <v>42995.629529</v>
      </c>
      <c r="BD27" s="65">
        <f t="shared" si="28"/>
        <v>648.9569479</v>
      </c>
      <c r="BE27" s="51"/>
      <c r="BF27" s="51">
        <f t="shared" si="89"/>
        <v>51190.09099999999</v>
      </c>
      <c r="BG27" s="51">
        <f t="shared" si="29"/>
        <v>8916.871178</v>
      </c>
      <c r="BH27" s="33">
        <f t="shared" si="30"/>
        <v>60106.962177999994</v>
      </c>
      <c r="BI27" s="65">
        <f t="shared" si="31"/>
        <v>907.2278077999999</v>
      </c>
      <c r="BJ27" s="51"/>
      <c r="BK27" s="51">
        <f t="shared" si="90"/>
        <v>7161.156</v>
      </c>
      <c r="BL27" s="51">
        <f t="shared" si="32"/>
        <v>1247.4114479999998</v>
      </c>
      <c r="BM27" s="33">
        <f t="shared" si="33"/>
        <v>8408.567448</v>
      </c>
      <c r="BN27" s="65">
        <f t="shared" si="34"/>
        <v>126.91518479999999</v>
      </c>
      <c r="BO27" s="51"/>
      <c r="BP27" s="51">
        <f t="shared" si="91"/>
        <v>37201.488</v>
      </c>
      <c r="BQ27" s="51">
        <f t="shared" si="35"/>
        <v>6480.177504</v>
      </c>
      <c r="BR27" s="33">
        <f t="shared" si="36"/>
        <v>43681.665504</v>
      </c>
      <c r="BS27" s="65">
        <f t="shared" si="37"/>
        <v>659.3116704</v>
      </c>
      <c r="BT27" s="51"/>
      <c r="BU27" s="51">
        <f t="shared" si="92"/>
        <v>2114.215</v>
      </c>
      <c r="BV27" s="51">
        <f t="shared" si="38"/>
        <v>368.27797000000004</v>
      </c>
      <c r="BW27" s="33">
        <f t="shared" si="39"/>
        <v>2482.4929700000002</v>
      </c>
      <c r="BX27" s="65">
        <f t="shared" si="40"/>
        <v>37.469647</v>
      </c>
      <c r="BY27" s="51"/>
      <c r="BZ27" s="51">
        <f t="shared" si="93"/>
        <v>7472.5815</v>
      </c>
      <c r="CA27" s="51">
        <f t="shared" si="41"/>
        <v>1301.659077</v>
      </c>
      <c r="CB27" s="33">
        <f t="shared" si="42"/>
        <v>8774.240577</v>
      </c>
      <c r="CC27" s="65">
        <f t="shared" si="43"/>
        <v>132.43449270000002</v>
      </c>
      <c r="CD27" s="51"/>
      <c r="CE27" s="33">
        <f t="shared" si="94"/>
        <v>27162.499499999998</v>
      </c>
      <c r="CF27" s="33">
        <f t="shared" si="44"/>
        <v>4731.472521</v>
      </c>
      <c r="CG27" s="33">
        <f t="shared" si="45"/>
        <v>31893.972020999998</v>
      </c>
      <c r="CH27" s="65">
        <f t="shared" si="46"/>
        <v>481.3934571</v>
      </c>
      <c r="CI27" s="51"/>
      <c r="CJ27" s="51">
        <f t="shared" si="95"/>
        <v>185494.37600000002</v>
      </c>
      <c r="CK27" s="51">
        <f t="shared" si="47"/>
        <v>32311.516208000005</v>
      </c>
      <c r="CL27" s="33">
        <f t="shared" si="48"/>
        <v>217805.89220800003</v>
      </c>
      <c r="CM27" s="65">
        <f t="shared" si="49"/>
        <v>3287.4654608</v>
      </c>
      <c r="CN27" s="51"/>
      <c r="CO27" s="51">
        <f t="shared" si="96"/>
        <v>767699.7285</v>
      </c>
      <c r="CP27" s="51">
        <f t="shared" si="50"/>
        <v>133726.653903</v>
      </c>
      <c r="CQ27" s="33">
        <f t="shared" si="51"/>
        <v>901426.382403</v>
      </c>
      <c r="CR27" s="65">
        <f t="shared" si="52"/>
        <v>13605.729705299998</v>
      </c>
      <c r="CS27" s="51"/>
      <c r="CT27" s="51">
        <f t="shared" si="97"/>
        <v>141129.55800000002</v>
      </c>
      <c r="CU27" s="51">
        <f t="shared" si="53"/>
        <v>24583.548564</v>
      </c>
      <c r="CV27" s="33">
        <f t="shared" si="54"/>
        <v>165713.10656400002</v>
      </c>
      <c r="CW27" s="65">
        <f t="shared" si="55"/>
        <v>2501.2000764</v>
      </c>
      <c r="CX27" s="51"/>
      <c r="CY27" s="51">
        <f t="shared" si="98"/>
        <v>483181.8265</v>
      </c>
      <c r="CZ27" s="51">
        <f t="shared" si="56"/>
        <v>84166.095787</v>
      </c>
      <c r="DA27" s="33">
        <f t="shared" si="57"/>
        <v>567347.922287</v>
      </c>
      <c r="DB27" s="65">
        <f t="shared" si="58"/>
        <v>8563.2977137</v>
      </c>
      <c r="DC27" s="51"/>
      <c r="DD27" s="51">
        <f t="shared" si="99"/>
        <v>103017.70749999999</v>
      </c>
      <c r="DE27" s="51">
        <f t="shared" si="59"/>
        <v>17944.793784999998</v>
      </c>
      <c r="DF27" s="33">
        <f t="shared" si="60"/>
        <v>120962.50128499999</v>
      </c>
      <c r="DG27" s="65">
        <f t="shared" si="61"/>
        <v>1825.7543034999999</v>
      </c>
      <c r="DH27" s="51"/>
      <c r="DI27" s="51">
        <f t="shared" si="100"/>
        <v>8392.726999999999</v>
      </c>
      <c r="DJ27" s="51">
        <f t="shared" si="62"/>
        <v>1461.940466</v>
      </c>
      <c r="DK27" s="33">
        <f t="shared" si="63"/>
        <v>9854.667465999999</v>
      </c>
      <c r="DL27" s="65">
        <f t="shared" si="64"/>
        <v>148.7419766</v>
      </c>
      <c r="DM27" s="51"/>
      <c r="DN27" s="51">
        <f t="shared" si="101"/>
        <v>10009.6395</v>
      </c>
      <c r="DO27" s="51">
        <f t="shared" si="65"/>
        <v>1743.592641</v>
      </c>
      <c r="DP27" s="33">
        <f t="shared" si="66"/>
        <v>11753.232140999999</v>
      </c>
      <c r="DQ27" s="65">
        <f t="shared" si="67"/>
        <v>177.3980691</v>
      </c>
      <c r="DR27" s="51"/>
      <c r="DS27" s="51">
        <f t="shared" si="102"/>
        <v>20414.947</v>
      </c>
      <c r="DT27" s="51">
        <f t="shared" si="68"/>
        <v>3556.107226</v>
      </c>
      <c r="DU27" s="33">
        <f t="shared" si="69"/>
        <v>23971.054226</v>
      </c>
      <c r="DV27" s="65">
        <f t="shared" si="70"/>
        <v>361.8084526</v>
      </c>
      <c r="DW27" s="51"/>
      <c r="DX27" s="51">
        <f t="shared" si="103"/>
        <v>562705.116</v>
      </c>
      <c r="DY27" s="51">
        <f t="shared" si="71"/>
        <v>98018.365128</v>
      </c>
      <c r="DZ27" s="33">
        <f t="shared" si="72"/>
        <v>660723.4811280001</v>
      </c>
      <c r="EA27" s="65">
        <f t="shared" si="73"/>
        <v>9972.6669528</v>
      </c>
      <c r="EB27" s="33"/>
      <c r="EC27" s="33">
        <f t="shared" si="104"/>
        <v>21854.135000000002</v>
      </c>
      <c r="ED27" s="33">
        <f t="shared" si="74"/>
        <v>3806.8013300000002</v>
      </c>
      <c r="EE27" s="33">
        <f t="shared" si="75"/>
        <v>25660.936330000004</v>
      </c>
      <c r="EF27" s="65">
        <f t="shared" si="76"/>
        <v>387.31478300000003</v>
      </c>
      <c r="EG27" s="51"/>
      <c r="EH27" s="51">
        <f t="shared" si="105"/>
        <v>46834.482</v>
      </c>
      <c r="EI27" s="51">
        <f t="shared" si="77"/>
        <v>8158.161756</v>
      </c>
      <c r="EJ27" s="33">
        <f t="shared" si="78"/>
        <v>54992.643756000005</v>
      </c>
      <c r="EK27" s="65">
        <f t="shared" si="79"/>
        <v>830.0345556</v>
      </c>
      <c r="EL27" s="51"/>
      <c r="EM27" s="33"/>
      <c r="EN27" s="33"/>
      <c r="EO27" s="33"/>
    </row>
    <row r="28" spans="1:145" s="53" customFormat="1" ht="12">
      <c r="A28" s="52">
        <v>44835</v>
      </c>
      <c r="C28" s="35"/>
      <c r="D28" s="35">
        <v>838030</v>
      </c>
      <c r="E28" s="35">
        <f t="shared" si="0"/>
        <v>838030</v>
      </c>
      <c r="F28" s="35">
        <v>96323</v>
      </c>
      <c r="G28" s="51"/>
      <c r="H28" s="51"/>
      <c r="I28" s="51">
        <v>269471.479605</v>
      </c>
      <c r="J28" s="51">
        <f t="shared" si="1"/>
        <v>269471.479605</v>
      </c>
      <c r="K28" s="51">
        <v>30972.997780500005</v>
      </c>
      <c r="L28" s="51"/>
      <c r="M28" s="51"/>
      <c r="N28" s="41">
        <f t="shared" si="2"/>
        <v>568558.520395</v>
      </c>
      <c r="O28" s="33">
        <f t="shared" si="3"/>
        <v>568558.520395</v>
      </c>
      <c r="P28" s="41">
        <f t="shared" si="4"/>
        <v>65350.00221949999</v>
      </c>
      <c r="Q28" s="51"/>
      <c r="R28" s="65"/>
      <c r="S28" s="65">
        <f t="shared" si="5"/>
        <v>46105.477495</v>
      </c>
      <c r="T28" s="20">
        <f t="shared" si="6"/>
        <v>46105.477495</v>
      </c>
      <c r="U28" s="65">
        <f t="shared" si="7"/>
        <v>5299.3543295</v>
      </c>
      <c r="V28" s="51"/>
      <c r="W28" s="65"/>
      <c r="X28" s="65">
        <f t="shared" si="8"/>
        <v>56284.86029899999</v>
      </c>
      <c r="Y28" s="20">
        <f t="shared" si="9"/>
        <v>56284.86029899999</v>
      </c>
      <c r="Z28" s="65">
        <f t="shared" si="10"/>
        <v>6469.370545899999</v>
      </c>
      <c r="AA28" s="51"/>
      <c r="AB28" s="33"/>
      <c r="AC28" s="33">
        <f t="shared" si="11"/>
        <v>206.07157700000002</v>
      </c>
      <c r="AD28" s="33">
        <f t="shared" si="12"/>
        <v>206.07157700000002</v>
      </c>
      <c r="AE28" s="65">
        <f t="shared" si="13"/>
        <v>23.685825700000002</v>
      </c>
      <c r="AF28" s="51"/>
      <c r="AG28" s="65"/>
      <c r="AH28" s="65">
        <f t="shared" si="14"/>
        <v>12164.927283</v>
      </c>
      <c r="AI28" s="20">
        <f t="shared" si="15"/>
        <v>12164.927283</v>
      </c>
      <c r="AJ28" s="65">
        <f t="shared" si="16"/>
        <v>1398.2343003</v>
      </c>
      <c r="AK28" s="51"/>
      <c r="AL28" s="65"/>
      <c r="AM28" s="65">
        <f t="shared" si="17"/>
        <v>55974.118775</v>
      </c>
      <c r="AN28" s="20">
        <f t="shared" si="18"/>
        <v>55974.118775</v>
      </c>
      <c r="AO28" s="65">
        <f t="shared" si="19"/>
        <v>6433.6539775</v>
      </c>
      <c r="AP28" s="51"/>
      <c r="AQ28" s="65"/>
      <c r="AR28" s="65">
        <f t="shared" si="20"/>
        <v>8824.120688</v>
      </c>
      <c r="AS28" s="20">
        <f t="shared" si="21"/>
        <v>8824.120688</v>
      </c>
      <c r="AT28" s="65">
        <f t="shared" si="22"/>
        <v>1014.2426608</v>
      </c>
      <c r="AU28" s="51"/>
      <c r="AV28" s="51"/>
      <c r="AW28" s="51">
        <f t="shared" si="23"/>
        <v>490.16374699999994</v>
      </c>
      <c r="AX28" s="33">
        <f t="shared" si="24"/>
        <v>490.16374699999994</v>
      </c>
      <c r="AY28" s="65">
        <f t="shared" si="25"/>
        <v>56.3393227</v>
      </c>
      <c r="AZ28" s="51"/>
      <c r="BA28" s="33"/>
      <c r="BB28" s="33">
        <f t="shared" si="26"/>
        <v>5646.059518999999</v>
      </c>
      <c r="BC28" s="33">
        <f t="shared" si="27"/>
        <v>5646.059518999999</v>
      </c>
      <c r="BD28" s="65">
        <f t="shared" si="28"/>
        <v>648.9569479</v>
      </c>
      <c r="BE28" s="51"/>
      <c r="BF28" s="51"/>
      <c r="BG28" s="51">
        <f t="shared" si="29"/>
        <v>7893.069358</v>
      </c>
      <c r="BH28" s="33">
        <f t="shared" si="30"/>
        <v>7893.069358</v>
      </c>
      <c r="BI28" s="65">
        <f t="shared" si="31"/>
        <v>907.2278077999999</v>
      </c>
      <c r="BJ28" s="51"/>
      <c r="BK28" s="51"/>
      <c r="BL28" s="51">
        <f t="shared" si="32"/>
        <v>1104.188328</v>
      </c>
      <c r="BM28" s="33">
        <f t="shared" si="33"/>
        <v>1104.188328</v>
      </c>
      <c r="BN28" s="65">
        <f t="shared" si="34"/>
        <v>126.91518479999999</v>
      </c>
      <c r="BO28" s="51"/>
      <c r="BP28" s="51"/>
      <c r="BQ28" s="51">
        <f t="shared" si="35"/>
        <v>5736.147744</v>
      </c>
      <c r="BR28" s="33">
        <f t="shared" si="36"/>
        <v>5736.147744</v>
      </c>
      <c r="BS28" s="65">
        <f t="shared" si="37"/>
        <v>659.3116704</v>
      </c>
      <c r="BT28" s="51"/>
      <c r="BU28" s="51"/>
      <c r="BV28" s="51">
        <f t="shared" si="38"/>
        <v>325.99367</v>
      </c>
      <c r="BW28" s="33">
        <f t="shared" si="39"/>
        <v>325.99367</v>
      </c>
      <c r="BX28" s="65">
        <f t="shared" si="40"/>
        <v>37.469647</v>
      </c>
      <c r="BY28" s="51"/>
      <c r="BZ28" s="51"/>
      <c r="CA28" s="51">
        <f t="shared" si="41"/>
        <v>1152.207447</v>
      </c>
      <c r="CB28" s="33">
        <f t="shared" si="42"/>
        <v>1152.207447</v>
      </c>
      <c r="CC28" s="65">
        <f t="shared" si="43"/>
        <v>132.43449270000002</v>
      </c>
      <c r="CD28" s="51"/>
      <c r="CE28" s="33"/>
      <c r="CF28" s="33">
        <f t="shared" si="44"/>
        <v>4188.222531</v>
      </c>
      <c r="CG28" s="33">
        <f t="shared" si="45"/>
        <v>4188.222531</v>
      </c>
      <c r="CH28" s="65">
        <f t="shared" si="46"/>
        <v>481.3934571</v>
      </c>
      <c r="CI28" s="51"/>
      <c r="CJ28" s="51"/>
      <c r="CK28" s="51">
        <f t="shared" si="47"/>
        <v>28601.628688</v>
      </c>
      <c r="CL28" s="33">
        <f t="shared" si="48"/>
        <v>28601.628688</v>
      </c>
      <c r="CM28" s="65">
        <f t="shared" si="49"/>
        <v>3287.4654608</v>
      </c>
      <c r="CN28" s="51"/>
      <c r="CO28" s="51"/>
      <c r="CP28" s="51">
        <f t="shared" si="50"/>
        <v>118372.65933299999</v>
      </c>
      <c r="CQ28" s="33">
        <f t="shared" si="51"/>
        <v>118372.65933299999</v>
      </c>
      <c r="CR28" s="65">
        <f t="shared" si="52"/>
        <v>13605.729705299998</v>
      </c>
      <c r="CS28" s="51"/>
      <c r="CT28" s="51"/>
      <c r="CU28" s="51">
        <f t="shared" si="53"/>
        <v>21760.957404</v>
      </c>
      <c r="CV28" s="33">
        <f t="shared" si="54"/>
        <v>21760.957404</v>
      </c>
      <c r="CW28" s="65">
        <f t="shared" si="55"/>
        <v>2501.2000764</v>
      </c>
      <c r="CX28" s="51"/>
      <c r="CY28" s="51"/>
      <c r="CZ28" s="51">
        <f t="shared" si="56"/>
        <v>74502.45925700001</v>
      </c>
      <c r="DA28" s="33">
        <f t="shared" si="57"/>
        <v>74502.45925700001</v>
      </c>
      <c r="DB28" s="65">
        <f t="shared" si="58"/>
        <v>8563.2977137</v>
      </c>
      <c r="DC28" s="51"/>
      <c r="DD28" s="51"/>
      <c r="DE28" s="51">
        <f t="shared" si="59"/>
        <v>15884.439634999999</v>
      </c>
      <c r="DF28" s="33">
        <f t="shared" si="60"/>
        <v>15884.439634999999</v>
      </c>
      <c r="DG28" s="65">
        <f t="shared" si="61"/>
        <v>1825.7543034999999</v>
      </c>
      <c r="DH28" s="51"/>
      <c r="DI28" s="51"/>
      <c r="DJ28" s="51">
        <f t="shared" si="62"/>
        <v>1294.085926</v>
      </c>
      <c r="DK28" s="33">
        <f t="shared" si="63"/>
        <v>1294.085926</v>
      </c>
      <c r="DL28" s="65">
        <f t="shared" si="64"/>
        <v>148.7419766</v>
      </c>
      <c r="DM28" s="51"/>
      <c r="DN28" s="51"/>
      <c r="DO28" s="51">
        <f t="shared" si="65"/>
        <v>1543.399851</v>
      </c>
      <c r="DP28" s="33">
        <f t="shared" si="66"/>
        <v>1543.399851</v>
      </c>
      <c r="DQ28" s="65">
        <f t="shared" si="67"/>
        <v>177.3980691</v>
      </c>
      <c r="DR28" s="51"/>
      <c r="DS28" s="51"/>
      <c r="DT28" s="51">
        <f t="shared" si="68"/>
        <v>3147.808286</v>
      </c>
      <c r="DU28" s="33">
        <f t="shared" si="69"/>
        <v>3147.808286</v>
      </c>
      <c r="DV28" s="65">
        <f t="shared" si="70"/>
        <v>361.8084526</v>
      </c>
      <c r="DW28" s="51"/>
      <c r="DX28" s="51"/>
      <c r="DY28" s="51">
        <f t="shared" si="71"/>
        <v>86764.262808</v>
      </c>
      <c r="DZ28" s="33">
        <f t="shared" si="72"/>
        <v>86764.262808</v>
      </c>
      <c r="EA28" s="65">
        <f t="shared" si="73"/>
        <v>9972.6669528</v>
      </c>
      <c r="EB28" s="33"/>
      <c r="EC28" s="33"/>
      <c r="ED28" s="33">
        <f t="shared" si="74"/>
        <v>3369.7186300000003</v>
      </c>
      <c r="EE28" s="33">
        <f t="shared" si="75"/>
        <v>3369.7186300000003</v>
      </c>
      <c r="EF28" s="65">
        <f t="shared" si="76"/>
        <v>387.31478300000003</v>
      </c>
      <c r="EG28" s="51"/>
      <c r="EH28" s="51"/>
      <c r="EI28" s="51">
        <f t="shared" si="77"/>
        <v>7221.472116</v>
      </c>
      <c r="EJ28" s="33">
        <f t="shared" si="78"/>
        <v>7221.472116</v>
      </c>
      <c r="EK28" s="65">
        <f t="shared" si="79"/>
        <v>830.0345556</v>
      </c>
      <c r="EL28" s="51"/>
      <c r="EM28" s="33"/>
      <c r="EN28" s="33"/>
      <c r="EO28" s="33"/>
    </row>
    <row r="29" spans="1:145" s="53" customFormat="1" ht="12">
      <c r="A29" s="52">
        <v>45017</v>
      </c>
      <c r="C29" s="35">
        <v>5650000</v>
      </c>
      <c r="D29" s="35">
        <v>838030</v>
      </c>
      <c r="E29" s="35">
        <f t="shared" si="0"/>
        <v>6488030</v>
      </c>
      <c r="F29" s="35">
        <v>96323</v>
      </c>
      <c r="G29" s="51"/>
      <c r="H29" s="51">
        <v>1816777.2749999997</v>
      </c>
      <c r="I29" s="51">
        <v>269471.479605</v>
      </c>
      <c r="J29" s="51">
        <f t="shared" si="1"/>
        <v>2086248.7546049997</v>
      </c>
      <c r="K29" s="51">
        <v>30972.997780500005</v>
      </c>
      <c r="L29" s="51"/>
      <c r="M29" s="51">
        <f t="shared" si="80"/>
        <v>3833222.7249999996</v>
      </c>
      <c r="N29" s="41">
        <f t="shared" si="2"/>
        <v>568558.520395</v>
      </c>
      <c r="O29" s="33">
        <f t="shared" si="3"/>
        <v>4401781.245394999</v>
      </c>
      <c r="P29" s="41">
        <f t="shared" si="4"/>
        <v>65350.00221949999</v>
      </c>
      <c r="Q29" s="51"/>
      <c r="R29" s="65">
        <f t="shared" si="81"/>
        <v>310843.22500000003</v>
      </c>
      <c r="S29" s="65">
        <f t="shared" si="5"/>
        <v>46105.477495</v>
      </c>
      <c r="T29" s="20">
        <f t="shared" si="6"/>
        <v>356948.70249500003</v>
      </c>
      <c r="U29" s="65">
        <f t="shared" si="7"/>
        <v>5299.3543295</v>
      </c>
      <c r="V29" s="51"/>
      <c r="W29" s="65">
        <f t="shared" si="82"/>
        <v>379472.64499999996</v>
      </c>
      <c r="X29" s="65">
        <f t="shared" si="8"/>
        <v>56284.86029899999</v>
      </c>
      <c r="Y29" s="20">
        <f t="shared" si="9"/>
        <v>435757.50529899995</v>
      </c>
      <c r="Z29" s="65">
        <f t="shared" si="10"/>
        <v>6469.370545899999</v>
      </c>
      <c r="AA29" s="51"/>
      <c r="AB29" s="33">
        <f t="shared" si="83"/>
        <v>1389.335</v>
      </c>
      <c r="AC29" s="33">
        <f t="shared" si="11"/>
        <v>206.07157700000002</v>
      </c>
      <c r="AD29" s="33">
        <f t="shared" si="12"/>
        <v>1595.406577</v>
      </c>
      <c r="AE29" s="65">
        <f t="shared" si="13"/>
        <v>23.685825700000002</v>
      </c>
      <c r="AF29" s="51"/>
      <c r="AG29" s="65">
        <f t="shared" si="84"/>
        <v>82015.965</v>
      </c>
      <c r="AH29" s="65">
        <f t="shared" si="14"/>
        <v>12164.927283</v>
      </c>
      <c r="AI29" s="20">
        <f t="shared" si="15"/>
        <v>94180.892283</v>
      </c>
      <c r="AJ29" s="65">
        <f t="shared" si="16"/>
        <v>1398.2343003</v>
      </c>
      <c r="AK29" s="51"/>
      <c r="AL29" s="65">
        <f t="shared" si="85"/>
        <v>377377.625</v>
      </c>
      <c r="AM29" s="65">
        <f t="shared" si="17"/>
        <v>55974.118775</v>
      </c>
      <c r="AN29" s="20">
        <f t="shared" si="18"/>
        <v>433351.743775</v>
      </c>
      <c r="AO29" s="65">
        <f t="shared" si="19"/>
        <v>6433.6539775</v>
      </c>
      <c r="AP29" s="51"/>
      <c r="AQ29" s="65">
        <f t="shared" si="86"/>
        <v>59492.24</v>
      </c>
      <c r="AR29" s="65">
        <f t="shared" si="20"/>
        <v>8824.120688</v>
      </c>
      <c r="AS29" s="20">
        <f t="shared" si="21"/>
        <v>68316.360688</v>
      </c>
      <c r="AT29" s="65">
        <f t="shared" si="22"/>
        <v>1014.2426608</v>
      </c>
      <c r="AU29" s="51"/>
      <c r="AV29" s="51">
        <f t="shared" si="87"/>
        <v>3304.685</v>
      </c>
      <c r="AW29" s="51">
        <f t="shared" si="23"/>
        <v>490.16374699999994</v>
      </c>
      <c r="AX29" s="33">
        <f t="shared" si="24"/>
        <v>3794.848747</v>
      </c>
      <c r="AY29" s="65">
        <f t="shared" si="25"/>
        <v>56.3393227</v>
      </c>
      <c r="AZ29" s="51"/>
      <c r="BA29" s="33">
        <f t="shared" si="88"/>
        <v>38065.745</v>
      </c>
      <c r="BB29" s="33">
        <f t="shared" si="26"/>
        <v>5646.059518999999</v>
      </c>
      <c r="BC29" s="33">
        <f t="shared" si="27"/>
        <v>43711.804519000005</v>
      </c>
      <c r="BD29" s="65">
        <f t="shared" si="28"/>
        <v>648.9569479</v>
      </c>
      <c r="BE29" s="51"/>
      <c r="BF29" s="51">
        <f t="shared" si="89"/>
        <v>53215.09</v>
      </c>
      <c r="BG29" s="51">
        <f t="shared" si="29"/>
        <v>7893.069358</v>
      </c>
      <c r="BH29" s="33">
        <f t="shared" si="30"/>
        <v>61108.159358</v>
      </c>
      <c r="BI29" s="65">
        <f t="shared" si="31"/>
        <v>907.2278077999999</v>
      </c>
      <c r="BJ29" s="51"/>
      <c r="BK29" s="51">
        <f t="shared" si="90"/>
        <v>7444.44</v>
      </c>
      <c r="BL29" s="51">
        <f t="shared" si="32"/>
        <v>1104.188328</v>
      </c>
      <c r="BM29" s="33">
        <f t="shared" si="33"/>
        <v>8548.628327999999</v>
      </c>
      <c r="BN29" s="65">
        <f t="shared" si="34"/>
        <v>126.91518479999999</v>
      </c>
      <c r="BO29" s="51"/>
      <c r="BP29" s="51">
        <f t="shared" si="91"/>
        <v>38673.12</v>
      </c>
      <c r="BQ29" s="51">
        <f t="shared" si="35"/>
        <v>5736.147744</v>
      </c>
      <c r="BR29" s="33">
        <f t="shared" si="36"/>
        <v>44409.267744000004</v>
      </c>
      <c r="BS29" s="65">
        <f t="shared" si="37"/>
        <v>659.3116704</v>
      </c>
      <c r="BT29" s="51"/>
      <c r="BU29" s="51">
        <f t="shared" si="92"/>
        <v>2197.85</v>
      </c>
      <c r="BV29" s="51">
        <f t="shared" si="38"/>
        <v>325.99367</v>
      </c>
      <c r="BW29" s="33">
        <f t="shared" si="39"/>
        <v>2523.8436699999997</v>
      </c>
      <c r="BX29" s="65">
        <f t="shared" si="40"/>
        <v>37.469647</v>
      </c>
      <c r="BY29" s="51"/>
      <c r="BZ29" s="51">
        <f t="shared" si="93"/>
        <v>7768.185</v>
      </c>
      <c r="CA29" s="51">
        <f t="shared" si="41"/>
        <v>1152.207447</v>
      </c>
      <c r="CB29" s="33">
        <f t="shared" si="42"/>
        <v>8920.392447</v>
      </c>
      <c r="CC29" s="65">
        <f t="shared" si="43"/>
        <v>132.43449270000002</v>
      </c>
      <c r="CD29" s="51"/>
      <c r="CE29" s="33">
        <f t="shared" si="94"/>
        <v>28237.005</v>
      </c>
      <c r="CF29" s="33">
        <f t="shared" si="44"/>
        <v>4188.222531</v>
      </c>
      <c r="CG29" s="33">
        <f t="shared" si="45"/>
        <v>32425.227531</v>
      </c>
      <c r="CH29" s="65">
        <f t="shared" si="46"/>
        <v>481.3934571</v>
      </c>
      <c r="CI29" s="51"/>
      <c r="CJ29" s="51">
        <f t="shared" si="95"/>
        <v>192832.24000000002</v>
      </c>
      <c r="CK29" s="51">
        <f t="shared" si="47"/>
        <v>28601.628688</v>
      </c>
      <c r="CL29" s="33">
        <f t="shared" si="48"/>
        <v>221433.86868800002</v>
      </c>
      <c r="CM29" s="65">
        <f t="shared" si="49"/>
        <v>3287.4654608</v>
      </c>
      <c r="CN29" s="51"/>
      <c r="CO29" s="51">
        <f t="shared" si="96"/>
        <v>798068.715</v>
      </c>
      <c r="CP29" s="51">
        <f t="shared" si="50"/>
        <v>118372.65933299999</v>
      </c>
      <c r="CQ29" s="33">
        <f t="shared" si="51"/>
        <v>916441.3743329999</v>
      </c>
      <c r="CR29" s="65">
        <f t="shared" si="52"/>
        <v>13605.729705299998</v>
      </c>
      <c r="CS29" s="51"/>
      <c r="CT29" s="51">
        <f t="shared" si="97"/>
        <v>146712.42</v>
      </c>
      <c r="CU29" s="51">
        <f t="shared" si="53"/>
        <v>21760.957404</v>
      </c>
      <c r="CV29" s="33">
        <f t="shared" si="54"/>
        <v>168473.37740400003</v>
      </c>
      <c r="CW29" s="65">
        <f t="shared" si="55"/>
        <v>2501.2000764</v>
      </c>
      <c r="CX29" s="51"/>
      <c r="CY29" s="51">
        <f t="shared" si="98"/>
        <v>502295.73500000004</v>
      </c>
      <c r="CZ29" s="51">
        <f t="shared" si="56"/>
        <v>74502.45925700001</v>
      </c>
      <c r="DA29" s="33">
        <f t="shared" si="57"/>
        <v>576798.194257</v>
      </c>
      <c r="DB29" s="65">
        <f t="shared" si="58"/>
        <v>8563.2977137</v>
      </c>
      <c r="DC29" s="51"/>
      <c r="DD29" s="51">
        <f t="shared" si="99"/>
        <v>107092.92499999999</v>
      </c>
      <c r="DE29" s="51">
        <f t="shared" si="59"/>
        <v>15884.439634999999</v>
      </c>
      <c r="DF29" s="33">
        <f t="shared" si="60"/>
        <v>122977.36463499999</v>
      </c>
      <c r="DG29" s="65">
        <f t="shared" si="61"/>
        <v>1825.7543034999999</v>
      </c>
      <c r="DH29" s="51"/>
      <c r="DI29" s="51">
        <f t="shared" si="100"/>
        <v>8724.73</v>
      </c>
      <c r="DJ29" s="51">
        <f t="shared" si="62"/>
        <v>1294.085926</v>
      </c>
      <c r="DK29" s="33">
        <f t="shared" si="63"/>
        <v>10018.815926</v>
      </c>
      <c r="DL29" s="65">
        <f t="shared" si="64"/>
        <v>148.7419766</v>
      </c>
      <c r="DM29" s="51"/>
      <c r="DN29" s="51">
        <f t="shared" si="101"/>
        <v>10405.605</v>
      </c>
      <c r="DO29" s="51">
        <f t="shared" si="65"/>
        <v>1543.399851</v>
      </c>
      <c r="DP29" s="33">
        <f t="shared" si="66"/>
        <v>11949.004851</v>
      </c>
      <c r="DQ29" s="65">
        <f t="shared" si="67"/>
        <v>177.3980691</v>
      </c>
      <c r="DR29" s="51"/>
      <c r="DS29" s="51">
        <f t="shared" si="102"/>
        <v>21222.53</v>
      </c>
      <c r="DT29" s="51">
        <f t="shared" si="68"/>
        <v>3147.808286</v>
      </c>
      <c r="DU29" s="33">
        <f t="shared" si="69"/>
        <v>24370.338286</v>
      </c>
      <c r="DV29" s="65">
        <f t="shared" si="70"/>
        <v>361.8084526</v>
      </c>
      <c r="DW29" s="51"/>
      <c r="DX29" s="51">
        <f t="shared" si="103"/>
        <v>584964.84</v>
      </c>
      <c r="DY29" s="51">
        <f t="shared" si="71"/>
        <v>86764.262808</v>
      </c>
      <c r="DZ29" s="33">
        <f t="shared" si="72"/>
        <v>671729.1028079999</v>
      </c>
      <c r="EA29" s="65">
        <f t="shared" si="73"/>
        <v>9972.6669528</v>
      </c>
      <c r="EB29" s="33"/>
      <c r="EC29" s="33">
        <f t="shared" si="104"/>
        <v>22718.65</v>
      </c>
      <c r="ED29" s="33">
        <f t="shared" si="74"/>
        <v>3369.7186300000003</v>
      </c>
      <c r="EE29" s="33">
        <f t="shared" si="75"/>
        <v>26088.36863</v>
      </c>
      <c r="EF29" s="65">
        <f t="shared" si="76"/>
        <v>387.31478300000003</v>
      </c>
      <c r="EG29" s="51"/>
      <c r="EH29" s="51">
        <f t="shared" si="105"/>
        <v>48687.18</v>
      </c>
      <c r="EI29" s="51">
        <f t="shared" si="77"/>
        <v>7221.472116</v>
      </c>
      <c r="EJ29" s="33">
        <f t="shared" si="78"/>
        <v>55908.652116</v>
      </c>
      <c r="EK29" s="65">
        <f t="shared" si="79"/>
        <v>830.0345556</v>
      </c>
      <c r="EL29" s="51"/>
      <c r="EM29" s="33"/>
      <c r="EN29" s="33"/>
      <c r="EO29" s="33"/>
    </row>
    <row r="30" spans="1:145" s="53" customFormat="1" ht="12">
      <c r="A30" s="52">
        <v>45200</v>
      </c>
      <c r="C30" s="35"/>
      <c r="D30" s="35">
        <v>734281</v>
      </c>
      <c r="E30" s="35">
        <f t="shared" si="0"/>
        <v>734281</v>
      </c>
      <c r="F30" s="35">
        <v>96323</v>
      </c>
      <c r="G30" s="51"/>
      <c r="H30" s="51"/>
      <c r="I30" s="51">
        <v>236110.62553349996</v>
      </c>
      <c r="J30" s="51">
        <f t="shared" si="1"/>
        <v>236110.62553349996</v>
      </c>
      <c r="K30" s="51">
        <v>30972.997780500005</v>
      </c>
      <c r="L30" s="51"/>
      <c r="M30" s="51"/>
      <c r="N30" s="41">
        <f t="shared" si="2"/>
        <v>498170.3744664999</v>
      </c>
      <c r="O30" s="33">
        <f t="shared" si="3"/>
        <v>498170.3744664999</v>
      </c>
      <c r="P30" s="41">
        <f t="shared" si="4"/>
        <v>65350.00221949999</v>
      </c>
      <c r="Q30" s="51"/>
      <c r="R30" s="65"/>
      <c r="S30" s="65">
        <f t="shared" si="5"/>
        <v>40397.5706365</v>
      </c>
      <c r="T30" s="20">
        <f t="shared" si="6"/>
        <v>40397.5706365</v>
      </c>
      <c r="U30" s="65">
        <f t="shared" si="7"/>
        <v>5299.3543295</v>
      </c>
      <c r="V30" s="51"/>
      <c r="W30" s="65"/>
      <c r="X30" s="65">
        <f t="shared" si="8"/>
        <v>49316.735087299996</v>
      </c>
      <c r="Y30" s="20">
        <f t="shared" si="9"/>
        <v>49316.735087299996</v>
      </c>
      <c r="Z30" s="65">
        <f t="shared" si="10"/>
        <v>6469.370545899999</v>
      </c>
      <c r="AA30" s="51"/>
      <c r="AB30" s="33"/>
      <c r="AC30" s="33">
        <f t="shared" si="11"/>
        <v>180.5596979</v>
      </c>
      <c r="AD30" s="33">
        <f t="shared" si="12"/>
        <v>180.5596979</v>
      </c>
      <c r="AE30" s="65">
        <f t="shared" si="13"/>
        <v>23.685825700000002</v>
      </c>
      <c r="AF30" s="51"/>
      <c r="AG30" s="65"/>
      <c r="AH30" s="65">
        <f t="shared" si="14"/>
        <v>10658.896424100001</v>
      </c>
      <c r="AI30" s="20">
        <f t="shared" si="15"/>
        <v>10658.896424100001</v>
      </c>
      <c r="AJ30" s="65">
        <f t="shared" si="16"/>
        <v>1398.2343003</v>
      </c>
      <c r="AK30" s="51"/>
      <c r="AL30" s="65"/>
      <c r="AM30" s="65">
        <f t="shared" si="17"/>
        <v>49044.4636925</v>
      </c>
      <c r="AN30" s="20">
        <f t="shared" si="18"/>
        <v>49044.4636925</v>
      </c>
      <c r="AO30" s="65">
        <f t="shared" si="19"/>
        <v>6433.6539775</v>
      </c>
      <c r="AP30" s="51"/>
      <c r="AQ30" s="65"/>
      <c r="AR30" s="65">
        <f t="shared" si="20"/>
        <v>7731.6852176</v>
      </c>
      <c r="AS30" s="20">
        <f t="shared" si="21"/>
        <v>7731.6852176</v>
      </c>
      <c r="AT30" s="65">
        <f t="shared" si="22"/>
        <v>1014.2426608</v>
      </c>
      <c r="AU30" s="51"/>
      <c r="AV30" s="51"/>
      <c r="AW30" s="51">
        <f t="shared" si="23"/>
        <v>429.48095689999997</v>
      </c>
      <c r="AX30" s="33">
        <f t="shared" si="24"/>
        <v>429.48095689999997</v>
      </c>
      <c r="AY30" s="65">
        <f t="shared" si="25"/>
        <v>56.3393227</v>
      </c>
      <c r="AZ30" s="51"/>
      <c r="BA30" s="33"/>
      <c r="BB30" s="33">
        <f t="shared" si="26"/>
        <v>4947.0713813</v>
      </c>
      <c r="BC30" s="33">
        <f t="shared" si="27"/>
        <v>4947.0713813</v>
      </c>
      <c r="BD30" s="65">
        <f t="shared" si="28"/>
        <v>648.9569479</v>
      </c>
      <c r="BE30" s="51"/>
      <c r="BF30" s="51"/>
      <c r="BG30" s="51">
        <f t="shared" si="29"/>
        <v>6915.899026599999</v>
      </c>
      <c r="BH30" s="33">
        <f t="shared" si="30"/>
        <v>6915.899026599999</v>
      </c>
      <c r="BI30" s="65">
        <f t="shared" si="31"/>
        <v>907.2278077999999</v>
      </c>
      <c r="BJ30" s="51"/>
      <c r="BK30" s="51"/>
      <c r="BL30" s="51">
        <f t="shared" si="32"/>
        <v>967.4886455999999</v>
      </c>
      <c r="BM30" s="33">
        <f t="shared" si="33"/>
        <v>967.4886455999999</v>
      </c>
      <c r="BN30" s="65">
        <f t="shared" si="34"/>
        <v>126.91518479999999</v>
      </c>
      <c r="BO30" s="51"/>
      <c r="BP30" s="51"/>
      <c r="BQ30" s="51">
        <f t="shared" si="35"/>
        <v>5026.0065888</v>
      </c>
      <c r="BR30" s="33">
        <f t="shared" si="36"/>
        <v>5026.0065888</v>
      </c>
      <c r="BS30" s="65">
        <f t="shared" si="37"/>
        <v>659.3116704</v>
      </c>
      <c r="BT30" s="51"/>
      <c r="BU30" s="51"/>
      <c r="BV30" s="51">
        <f t="shared" si="38"/>
        <v>285.635309</v>
      </c>
      <c r="BW30" s="33">
        <f t="shared" si="39"/>
        <v>285.635309</v>
      </c>
      <c r="BX30" s="65">
        <f t="shared" si="40"/>
        <v>37.469647</v>
      </c>
      <c r="BY30" s="51"/>
      <c r="BZ30" s="51"/>
      <c r="CA30" s="51">
        <f t="shared" si="41"/>
        <v>1009.5629469</v>
      </c>
      <c r="CB30" s="33">
        <f t="shared" si="42"/>
        <v>1009.5629469</v>
      </c>
      <c r="CC30" s="65">
        <f t="shared" si="43"/>
        <v>132.43449270000002</v>
      </c>
      <c r="CD30" s="51"/>
      <c r="CE30" s="33"/>
      <c r="CF30" s="33">
        <f t="shared" si="44"/>
        <v>3669.7161536999997</v>
      </c>
      <c r="CG30" s="33">
        <f t="shared" si="45"/>
        <v>3669.7161536999997</v>
      </c>
      <c r="CH30" s="65">
        <f t="shared" si="46"/>
        <v>481.3934571</v>
      </c>
      <c r="CI30" s="51"/>
      <c r="CJ30" s="51"/>
      <c r="CK30" s="51">
        <f t="shared" si="47"/>
        <v>25060.7168176</v>
      </c>
      <c r="CL30" s="33">
        <f t="shared" si="48"/>
        <v>25060.7168176</v>
      </c>
      <c r="CM30" s="65">
        <f t="shared" si="49"/>
        <v>3287.4654608</v>
      </c>
      <c r="CN30" s="51"/>
      <c r="CO30" s="51"/>
      <c r="CP30" s="51">
        <f t="shared" si="50"/>
        <v>103717.99895909999</v>
      </c>
      <c r="CQ30" s="33">
        <f t="shared" si="51"/>
        <v>103717.99895909999</v>
      </c>
      <c r="CR30" s="65">
        <f t="shared" si="52"/>
        <v>13605.729705299998</v>
      </c>
      <c r="CS30" s="51"/>
      <c r="CT30" s="51"/>
      <c r="CU30" s="51">
        <f t="shared" si="53"/>
        <v>19066.927870800002</v>
      </c>
      <c r="CV30" s="33">
        <f t="shared" si="54"/>
        <v>19066.927870800002</v>
      </c>
      <c r="CW30" s="65">
        <f t="shared" si="55"/>
        <v>2501.2000764</v>
      </c>
      <c r="CX30" s="51"/>
      <c r="CY30" s="51"/>
      <c r="CZ30" s="51">
        <f t="shared" si="56"/>
        <v>65278.976033900006</v>
      </c>
      <c r="DA30" s="33">
        <f t="shared" si="57"/>
        <v>65278.976033900006</v>
      </c>
      <c r="DB30" s="65">
        <f t="shared" si="58"/>
        <v>8563.2977137</v>
      </c>
      <c r="DC30" s="51"/>
      <c r="DD30" s="51"/>
      <c r="DE30" s="51">
        <f t="shared" si="59"/>
        <v>13917.9292145</v>
      </c>
      <c r="DF30" s="33">
        <f t="shared" si="60"/>
        <v>13917.9292145</v>
      </c>
      <c r="DG30" s="65">
        <f t="shared" si="61"/>
        <v>1825.7543034999999</v>
      </c>
      <c r="DH30" s="51"/>
      <c r="DI30" s="51"/>
      <c r="DJ30" s="51">
        <f t="shared" si="62"/>
        <v>1133.8767202</v>
      </c>
      <c r="DK30" s="33">
        <f t="shared" si="63"/>
        <v>1133.8767202</v>
      </c>
      <c r="DL30" s="65">
        <f t="shared" si="64"/>
        <v>148.7419766</v>
      </c>
      <c r="DM30" s="51"/>
      <c r="DN30" s="51"/>
      <c r="DO30" s="51">
        <f t="shared" si="65"/>
        <v>1352.3253177</v>
      </c>
      <c r="DP30" s="33">
        <f t="shared" si="66"/>
        <v>1352.3253177</v>
      </c>
      <c r="DQ30" s="65">
        <f t="shared" si="67"/>
        <v>177.3980691</v>
      </c>
      <c r="DR30" s="51"/>
      <c r="DS30" s="51"/>
      <c r="DT30" s="51">
        <f t="shared" si="68"/>
        <v>2758.1062922</v>
      </c>
      <c r="DU30" s="33">
        <f t="shared" si="69"/>
        <v>2758.1062922</v>
      </c>
      <c r="DV30" s="65">
        <f t="shared" si="70"/>
        <v>361.8084526</v>
      </c>
      <c r="DW30" s="51"/>
      <c r="DX30" s="51"/>
      <c r="DY30" s="51">
        <f t="shared" si="71"/>
        <v>76022.7553416</v>
      </c>
      <c r="DZ30" s="33">
        <f t="shared" si="72"/>
        <v>76022.7553416</v>
      </c>
      <c r="EA30" s="65">
        <f t="shared" si="73"/>
        <v>9972.6669528</v>
      </c>
      <c r="EB30" s="33"/>
      <c r="EC30" s="33"/>
      <c r="ED30" s="33">
        <f t="shared" si="74"/>
        <v>2952.543901</v>
      </c>
      <c r="EE30" s="33">
        <f t="shared" si="75"/>
        <v>2952.543901</v>
      </c>
      <c r="EF30" s="65">
        <f t="shared" si="76"/>
        <v>387.31478300000003</v>
      </c>
      <c r="EG30" s="51"/>
      <c r="EH30" s="51"/>
      <c r="EI30" s="51">
        <f t="shared" si="77"/>
        <v>6327.4462332</v>
      </c>
      <c r="EJ30" s="33">
        <f t="shared" si="78"/>
        <v>6327.4462332</v>
      </c>
      <c r="EK30" s="65">
        <f t="shared" si="79"/>
        <v>830.0345556</v>
      </c>
      <c r="EL30" s="51"/>
      <c r="EM30" s="33"/>
      <c r="EN30" s="33"/>
      <c r="EO30" s="33"/>
    </row>
    <row r="31" spans="1:145" s="53" customFormat="1" ht="12">
      <c r="A31" s="52">
        <v>45383</v>
      </c>
      <c r="C31" s="35">
        <v>5860000</v>
      </c>
      <c r="D31" s="35">
        <v>734281</v>
      </c>
      <c r="E31" s="35">
        <f t="shared" si="0"/>
        <v>6594281</v>
      </c>
      <c r="F31" s="35">
        <v>96323</v>
      </c>
      <c r="G31" s="51"/>
      <c r="H31" s="51">
        <v>1884303.5099999998</v>
      </c>
      <c r="I31" s="51">
        <v>236110.62553349996</v>
      </c>
      <c r="J31" s="51">
        <f t="shared" si="1"/>
        <v>2120414.1355334995</v>
      </c>
      <c r="K31" s="51">
        <v>30972.997780500005</v>
      </c>
      <c r="L31" s="51"/>
      <c r="M31" s="51">
        <f t="shared" si="80"/>
        <v>3975696.4900000007</v>
      </c>
      <c r="N31" s="41">
        <f t="shared" si="2"/>
        <v>498170.3744664999</v>
      </c>
      <c r="O31" s="33">
        <f t="shared" si="3"/>
        <v>4473866.8644665005</v>
      </c>
      <c r="P31" s="41">
        <f t="shared" si="4"/>
        <v>65350.00221949999</v>
      </c>
      <c r="Q31" s="51"/>
      <c r="R31" s="65">
        <f t="shared" si="81"/>
        <v>322396.69</v>
      </c>
      <c r="S31" s="65">
        <f t="shared" si="5"/>
        <v>40397.5706365</v>
      </c>
      <c r="T31" s="20">
        <f t="shared" si="6"/>
        <v>362794.2606365</v>
      </c>
      <c r="U31" s="65">
        <f t="shared" si="7"/>
        <v>5299.3543295</v>
      </c>
      <c r="V31" s="51"/>
      <c r="W31" s="65">
        <f t="shared" si="82"/>
        <v>393576.93799999997</v>
      </c>
      <c r="X31" s="65">
        <f t="shared" si="8"/>
        <v>49316.735087299996</v>
      </c>
      <c r="Y31" s="20">
        <f t="shared" si="9"/>
        <v>442893.6730873</v>
      </c>
      <c r="Z31" s="65">
        <f t="shared" si="10"/>
        <v>6469.370545899999</v>
      </c>
      <c r="AA31" s="51"/>
      <c r="AB31" s="33">
        <f t="shared" si="83"/>
        <v>1440.9740000000002</v>
      </c>
      <c r="AC31" s="33">
        <f t="shared" si="11"/>
        <v>180.5596979</v>
      </c>
      <c r="AD31" s="33">
        <f t="shared" si="12"/>
        <v>1621.5336979</v>
      </c>
      <c r="AE31" s="65">
        <f t="shared" si="13"/>
        <v>23.685825700000002</v>
      </c>
      <c r="AF31" s="51"/>
      <c r="AG31" s="65">
        <f t="shared" si="84"/>
        <v>85064.346</v>
      </c>
      <c r="AH31" s="65">
        <f t="shared" si="14"/>
        <v>10658.896424100001</v>
      </c>
      <c r="AI31" s="20">
        <f t="shared" si="15"/>
        <v>95723.24242410001</v>
      </c>
      <c r="AJ31" s="65">
        <f t="shared" si="16"/>
        <v>1398.2343003</v>
      </c>
      <c r="AK31" s="51"/>
      <c r="AL31" s="65">
        <f t="shared" si="85"/>
        <v>391404.05000000005</v>
      </c>
      <c r="AM31" s="65">
        <f t="shared" si="17"/>
        <v>49044.4636925</v>
      </c>
      <c r="AN31" s="20">
        <f t="shared" si="18"/>
        <v>440448.51369250007</v>
      </c>
      <c r="AO31" s="65">
        <f t="shared" si="19"/>
        <v>6433.6539775</v>
      </c>
      <c r="AP31" s="51"/>
      <c r="AQ31" s="65">
        <f t="shared" si="86"/>
        <v>61703.456</v>
      </c>
      <c r="AR31" s="65">
        <f t="shared" si="20"/>
        <v>7731.6852176</v>
      </c>
      <c r="AS31" s="20">
        <f t="shared" si="21"/>
        <v>69435.1412176</v>
      </c>
      <c r="AT31" s="65">
        <f t="shared" si="22"/>
        <v>1014.2426608</v>
      </c>
      <c r="AU31" s="51"/>
      <c r="AV31" s="51">
        <f t="shared" si="87"/>
        <v>3427.5139999999997</v>
      </c>
      <c r="AW31" s="51">
        <f t="shared" si="23"/>
        <v>429.48095689999997</v>
      </c>
      <c r="AX31" s="33">
        <f t="shared" si="24"/>
        <v>3856.9949568999996</v>
      </c>
      <c r="AY31" s="65">
        <f t="shared" si="25"/>
        <v>56.3393227</v>
      </c>
      <c r="AZ31" s="51"/>
      <c r="BA31" s="33">
        <f t="shared" si="88"/>
        <v>39480.578</v>
      </c>
      <c r="BB31" s="33">
        <f t="shared" si="26"/>
        <v>4947.0713813</v>
      </c>
      <c r="BC31" s="33">
        <f t="shared" si="27"/>
        <v>44427.6493813</v>
      </c>
      <c r="BD31" s="65">
        <f t="shared" si="28"/>
        <v>648.9569479</v>
      </c>
      <c r="BE31" s="51"/>
      <c r="BF31" s="51">
        <f t="shared" si="89"/>
        <v>55192.99599999999</v>
      </c>
      <c r="BG31" s="51">
        <f t="shared" si="29"/>
        <v>6915.899026599999</v>
      </c>
      <c r="BH31" s="33">
        <f t="shared" si="30"/>
        <v>62108.89502659999</v>
      </c>
      <c r="BI31" s="65">
        <f t="shared" si="31"/>
        <v>907.2278077999999</v>
      </c>
      <c r="BJ31" s="51"/>
      <c r="BK31" s="51">
        <f t="shared" si="90"/>
        <v>7721.1359999999995</v>
      </c>
      <c r="BL31" s="51">
        <f t="shared" si="32"/>
        <v>967.4886455999999</v>
      </c>
      <c r="BM31" s="33">
        <f t="shared" si="33"/>
        <v>8688.624645599999</v>
      </c>
      <c r="BN31" s="65">
        <f t="shared" si="34"/>
        <v>126.91518479999999</v>
      </c>
      <c r="BO31" s="51"/>
      <c r="BP31" s="51">
        <f t="shared" si="91"/>
        <v>40110.528</v>
      </c>
      <c r="BQ31" s="51">
        <f t="shared" si="35"/>
        <v>5026.0065888</v>
      </c>
      <c r="BR31" s="33">
        <f t="shared" si="36"/>
        <v>45136.5345888</v>
      </c>
      <c r="BS31" s="65">
        <f t="shared" si="37"/>
        <v>659.3116704</v>
      </c>
      <c r="BT31" s="51"/>
      <c r="BU31" s="51">
        <f t="shared" si="92"/>
        <v>2279.54</v>
      </c>
      <c r="BV31" s="51">
        <f t="shared" si="38"/>
        <v>285.635309</v>
      </c>
      <c r="BW31" s="33">
        <f t="shared" si="39"/>
        <v>2565.175309</v>
      </c>
      <c r="BX31" s="65">
        <f t="shared" si="40"/>
        <v>37.469647</v>
      </c>
      <c r="BY31" s="51"/>
      <c r="BZ31" s="51">
        <f t="shared" si="93"/>
        <v>8056.914000000001</v>
      </c>
      <c r="CA31" s="51">
        <f t="shared" si="41"/>
        <v>1009.5629469</v>
      </c>
      <c r="CB31" s="33">
        <f t="shared" si="42"/>
        <v>9066.4769469</v>
      </c>
      <c r="CC31" s="65">
        <f t="shared" si="43"/>
        <v>132.43449270000002</v>
      </c>
      <c r="CD31" s="51"/>
      <c r="CE31" s="33">
        <f t="shared" si="94"/>
        <v>29286.522</v>
      </c>
      <c r="CF31" s="33">
        <f t="shared" si="44"/>
        <v>3669.7161536999997</v>
      </c>
      <c r="CG31" s="33">
        <f t="shared" si="45"/>
        <v>32956.238153700004</v>
      </c>
      <c r="CH31" s="65">
        <f t="shared" si="46"/>
        <v>481.3934571</v>
      </c>
      <c r="CI31" s="51"/>
      <c r="CJ31" s="51">
        <f t="shared" si="95"/>
        <v>199999.456</v>
      </c>
      <c r="CK31" s="51">
        <f t="shared" si="47"/>
        <v>25060.7168176</v>
      </c>
      <c r="CL31" s="33">
        <f t="shared" si="48"/>
        <v>225060.17281760002</v>
      </c>
      <c r="CM31" s="65">
        <f t="shared" si="49"/>
        <v>3287.4654608</v>
      </c>
      <c r="CN31" s="51"/>
      <c r="CO31" s="51">
        <f t="shared" si="96"/>
        <v>827731.446</v>
      </c>
      <c r="CP31" s="51">
        <f t="shared" si="50"/>
        <v>103717.99895909999</v>
      </c>
      <c r="CQ31" s="33">
        <f t="shared" si="51"/>
        <v>931449.4449591</v>
      </c>
      <c r="CR31" s="65">
        <f t="shared" si="52"/>
        <v>13605.729705299998</v>
      </c>
      <c r="CS31" s="51"/>
      <c r="CT31" s="51">
        <f t="shared" si="97"/>
        <v>152165.448</v>
      </c>
      <c r="CU31" s="51">
        <f t="shared" si="53"/>
        <v>19066.927870800002</v>
      </c>
      <c r="CV31" s="33">
        <f t="shared" si="54"/>
        <v>171232.3758708</v>
      </c>
      <c r="CW31" s="65">
        <f t="shared" si="55"/>
        <v>2501.2000764</v>
      </c>
      <c r="CX31" s="51"/>
      <c r="CY31" s="51">
        <f t="shared" si="98"/>
        <v>520965.134</v>
      </c>
      <c r="CZ31" s="51">
        <f t="shared" si="56"/>
        <v>65278.976033900006</v>
      </c>
      <c r="DA31" s="33">
        <f t="shared" si="57"/>
        <v>586244.1100339</v>
      </c>
      <c r="DB31" s="65">
        <f t="shared" si="58"/>
        <v>8563.2977137</v>
      </c>
      <c r="DC31" s="51"/>
      <c r="DD31" s="51">
        <f t="shared" si="99"/>
        <v>111073.37</v>
      </c>
      <c r="DE31" s="51">
        <f t="shared" si="59"/>
        <v>13917.9292145</v>
      </c>
      <c r="DF31" s="33">
        <f t="shared" si="60"/>
        <v>124991.2992145</v>
      </c>
      <c r="DG31" s="65">
        <f t="shared" si="61"/>
        <v>1825.7543034999999</v>
      </c>
      <c r="DH31" s="51"/>
      <c r="DI31" s="51">
        <f t="shared" si="100"/>
        <v>9049.011999999999</v>
      </c>
      <c r="DJ31" s="51">
        <f t="shared" si="62"/>
        <v>1133.8767202</v>
      </c>
      <c r="DK31" s="33">
        <f t="shared" si="63"/>
        <v>10182.888720199999</v>
      </c>
      <c r="DL31" s="65">
        <f t="shared" si="64"/>
        <v>148.7419766</v>
      </c>
      <c r="DM31" s="51"/>
      <c r="DN31" s="51">
        <f t="shared" si="101"/>
        <v>10792.362</v>
      </c>
      <c r="DO31" s="51">
        <f t="shared" si="65"/>
        <v>1352.3253177</v>
      </c>
      <c r="DP31" s="33">
        <f t="shared" si="66"/>
        <v>12144.6873177</v>
      </c>
      <c r="DQ31" s="65">
        <f t="shared" si="67"/>
        <v>177.3980691</v>
      </c>
      <c r="DR31" s="51"/>
      <c r="DS31" s="51">
        <f t="shared" si="102"/>
        <v>22011.332</v>
      </c>
      <c r="DT31" s="51">
        <f t="shared" si="68"/>
        <v>2758.1062922</v>
      </c>
      <c r="DU31" s="33">
        <f t="shared" si="69"/>
        <v>24769.4382922</v>
      </c>
      <c r="DV31" s="65">
        <f t="shared" si="70"/>
        <v>361.8084526</v>
      </c>
      <c r="DW31" s="51"/>
      <c r="DX31" s="51">
        <f t="shared" si="103"/>
        <v>606706.8960000001</v>
      </c>
      <c r="DY31" s="51">
        <f t="shared" si="71"/>
        <v>76022.7553416</v>
      </c>
      <c r="DZ31" s="33">
        <f t="shared" si="72"/>
        <v>682729.6513416001</v>
      </c>
      <c r="EA31" s="65">
        <f t="shared" si="73"/>
        <v>9972.6669528</v>
      </c>
      <c r="EB31" s="33"/>
      <c r="EC31" s="33">
        <f t="shared" si="104"/>
        <v>23563.06</v>
      </c>
      <c r="ED31" s="33">
        <f t="shared" si="74"/>
        <v>2952.543901</v>
      </c>
      <c r="EE31" s="33">
        <f t="shared" si="75"/>
        <v>26515.603901000002</v>
      </c>
      <c r="EF31" s="65">
        <f t="shared" si="76"/>
        <v>387.31478300000003</v>
      </c>
      <c r="EG31" s="51"/>
      <c r="EH31" s="51">
        <f t="shared" si="105"/>
        <v>50496.792</v>
      </c>
      <c r="EI31" s="51">
        <f t="shared" si="77"/>
        <v>6327.4462332</v>
      </c>
      <c r="EJ31" s="33">
        <f t="shared" si="78"/>
        <v>56824.2382332</v>
      </c>
      <c r="EK31" s="65">
        <f t="shared" si="79"/>
        <v>830.0345556</v>
      </c>
      <c r="EL31" s="51"/>
      <c r="EM31" s="33"/>
      <c r="EN31" s="33"/>
      <c r="EO31" s="33"/>
    </row>
    <row r="32" spans="1:145" s="53" customFormat="1" ht="12">
      <c r="A32" s="52">
        <v>45566</v>
      </c>
      <c r="C32" s="35"/>
      <c r="D32" s="35">
        <v>624773</v>
      </c>
      <c r="E32" s="35">
        <f t="shared" si="0"/>
        <v>624773</v>
      </c>
      <c r="F32" s="35">
        <v>96323</v>
      </c>
      <c r="G32" s="51"/>
      <c r="H32" s="51"/>
      <c r="I32" s="51">
        <v>200897.9448555</v>
      </c>
      <c r="J32" s="51">
        <f t="shared" si="1"/>
        <v>200897.9448555</v>
      </c>
      <c r="K32" s="51">
        <v>30972.997780500005</v>
      </c>
      <c r="L32" s="51"/>
      <c r="M32" s="51"/>
      <c r="N32" s="41">
        <f t="shared" si="2"/>
        <v>423875.05514449993</v>
      </c>
      <c r="O32" s="33">
        <f t="shared" si="3"/>
        <v>423875.05514449993</v>
      </c>
      <c r="P32" s="41">
        <f t="shared" si="4"/>
        <v>65350.00221949999</v>
      </c>
      <c r="Q32" s="51"/>
      <c r="R32" s="65"/>
      <c r="S32" s="65">
        <f t="shared" si="5"/>
        <v>34372.8237545</v>
      </c>
      <c r="T32" s="20">
        <f t="shared" si="6"/>
        <v>34372.8237545</v>
      </c>
      <c r="U32" s="65">
        <f t="shared" si="7"/>
        <v>5299.3543295</v>
      </c>
      <c r="V32" s="51"/>
      <c r="W32" s="65"/>
      <c r="X32" s="65">
        <f t="shared" si="8"/>
        <v>41961.8164309</v>
      </c>
      <c r="Y32" s="20">
        <f t="shared" si="9"/>
        <v>41961.8164309</v>
      </c>
      <c r="Z32" s="65">
        <f t="shared" si="10"/>
        <v>6469.370545899999</v>
      </c>
      <c r="AA32" s="51"/>
      <c r="AB32" s="33"/>
      <c r="AC32" s="33">
        <f t="shared" si="11"/>
        <v>153.6316807</v>
      </c>
      <c r="AD32" s="33">
        <f t="shared" si="12"/>
        <v>153.6316807</v>
      </c>
      <c r="AE32" s="65">
        <f t="shared" si="13"/>
        <v>23.685825700000002</v>
      </c>
      <c r="AF32" s="51"/>
      <c r="AG32" s="65"/>
      <c r="AH32" s="65">
        <f t="shared" si="14"/>
        <v>9069.2673453</v>
      </c>
      <c r="AI32" s="20">
        <f t="shared" si="15"/>
        <v>9069.2673453</v>
      </c>
      <c r="AJ32" s="65">
        <f t="shared" si="16"/>
        <v>1398.2343003</v>
      </c>
      <c r="AK32" s="51"/>
      <c r="AL32" s="65"/>
      <c r="AM32" s="65">
        <f t="shared" si="17"/>
        <v>41730.150602500005</v>
      </c>
      <c r="AN32" s="20">
        <f t="shared" si="18"/>
        <v>41730.150602500005</v>
      </c>
      <c r="AO32" s="65">
        <f t="shared" si="19"/>
        <v>6433.6539775</v>
      </c>
      <c r="AP32" s="51"/>
      <c r="AQ32" s="65"/>
      <c r="AR32" s="65">
        <f t="shared" si="20"/>
        <v>6578.6097808</v>
      </c>
      <c r="AS32" s="20">
        <f t="shared" si="21"/>
        <v>6578.6097808</v>
      </c>
      <c r="AT32" s="65">
        <f t="shared" si="22"/>
        <v>1014.2426608</v>
      </c>
      <c r="AU32" s="51"/>
      <c r="AV32" s="51"/>
      <c r="AW32" s="51">
        <f t="shared" si="23"/>
        <v>365.4297277</v>
      </c>
      <c r="AX32" s="33">
        <f t="shared" si="24"/>
        <v>365.4297277</v>
      </c>
      <c r="AY32" s="65">
        <f t="shared" si="25"/>
        <v>56.3393227</v>
      </c>
      <c r="AZ32" s="51"/>
      <c r="BA32" s="33"/>
      <c r="BB32" s="33">
        <f t="shared" si="26"/>
        <v>4209.2831329</v>
      </c>
      <c r="BC32" s="33">
        <f t="shared" si="27"/>
        <v>4209.2831329</v>
      </c>
      <c r="BD32" s="65">
        <f t="shared" si="28"/>
        <v>648.9569479</v>
      </c>
      <c r="BE32" s="51"/>
      <c r="BF32" s="51"/>
      <c r="BG32" s="51">
        <f t="shared" si="29"/>
        <v>5884.486977799999</v>
      </c>
      <c r="BH32" s="33">
        <f t="shared" si="30"/>
        <v>5884.486977799999</v>
      </c>
      <c r="BI32" s="65">
        <f t="shared" si="31"/>
        <v>907.2278077999999</v>
      </c>
      <c r="BJ32" s="51"/>
      <c r="BK32" s="51"/>
      <c r="BL32" s="51">
        <f t="shared" si="32"/>
        <v>823.2009048</v>
      </c>
      <c r="BM32" s="33">
        <f t="shared" si="33"/>
        <v>823.2009048</v>
      </c>
      <c r="BN32" s="65">
        <f t="shared" si="34"/>
        <v>126.91518479999999</v>
      </c>
      <c r="BO32" s="51"/>
      <c r="BP32" s="51"/>
      <c r="BQ32" s="51">
        <f t="shared" si="35"/>
        <v>4276.4462304</v>
      </c>
      <c r="BR32" s="33">
        <f t="shared" si="36"/>
        <v>4276.4462304</v>
      </c>
      <c r="BS32" s="65">
        <f t="shared" si="37"/>
        <v>659.3116704</v>
      </c>
      <c r="BT32" s="51"/>
      <c r="BU32" s="51"/>
      <c r="BV32" s="51">
        <f t="shared" si="38"/>
        <v>243.036697</v>
      </c>
      <c r="BW32" s="33">
        <f t="shared" si="39"/>
        <v>243.036697</v>
      </c>
      <c r="BX32" s="65">
        <f t="shared" si="40"/>
        <v>37.469647</v>
      </c>
      <c r="BY32" s="51"/>
      <c r="BZ32" s="51"/>
      <c r="CA32" s="51">
        <f t="shared" si="41"/>
        <v>859.0003977</v>
      </c>
      <c r="CB32" s="33">
        <f t="shared" si="42"/>
        <v>859.0003977</v>
      </c>
      <c r="CC32" s="65">
        <f t="shared" si="43"/>
        <v>132.43449270000002</v>
      </c>
      <c r="CD32" s="51"/>
      <c r="CE32" s="33"/>
      <c r="CF32" s="33">
        <f t="shared" si="44"/>
        <v>3122.4280221</v>
      </c>
      <c r="CG32" s="33">
        <f t="shared" si="45"/>
        <v>3122.4280221</v>
      </c>
      <c r="CH32" s="65">
        <f t="shared" si="46"/>
        <v>481.3934571</v>
      </c>
      <c r="CI32" s="51"/>
      <c r="CJ32" s="51"/>
      <c r="CK32" s="51">
        <f t="shared" si="47"/>
        <v>21323.252580800003</v>
      </c>
      <c r="CL32" s="33">
        <f t="shared" si="48"/>
        <v>21323.252580800003</v>
      </c>
      <c r="CM32" s="65">
        <f t="shared" si="49"/>
        <v>3287.4654608</v>
      </c>
      <c r="CN32" s="51"/>
      <c r="CO32" s="51"/>
      <c r="CP32" s="51">
        <f t="shared" si="50"/>
        <v>88249.87350029999</v>
      </c>
      <c r="CQ32" s="33">
        <f t="shared" si="51"/>
        <v>88249.87350029999</v>
      </c>
      <c r="CR32" s="65">
        <f t="shared" si="52"/>
        <v>13605.729705299998</v>
      </c>
      <c r="CS32" s="51"/>
      <c r="CT32" s="51"/>
      <c r="CU32" s="51">
        <f t="shared" si="53"/>
        <v>16223.3555364</v>
      </c>
      <c r="CV32" s="33">
        <f t="shared" si="54"/>
        <v>16223.3555364</v>
      </c>
      <c r="CW32" s="65">
        <f t="shared" si="55"/>
        <v>2501.2000764</v>
      </c>
      <c r="CX32" s="51"/>
      <c r="CY32" s="51"/>
      <c r="CZ32" s="51">
        <f t="shared" si="56"/>
        <v>55543.506768700005</v>
      </c>
      <c r="DA32" s="33">
        <f t="shared" si="57"/>
        <v>55543.506768700005</v>
      </c>
      <c r="DB32" s="65">
        <f t="shared" si="58"/>
        <v>8563.2977137</v>
      </c>
      <c r="DC32" s="51"/>
      <c r="DD32" s="51"/>
      <c r="DE32" s="51">
        <f t="shared" si="59"/>
        <v>11842.259828499999</v>
      </c>
      <c r="DF32" s="33">
        <f t="shared" si="60"/>
        <v>11842.259828499999</v>
      </c>
      <c r="DG32" s="65">
        <f t="shared" si="61"/>
        <v>1825.7543034999999</v>
      </c>
      <c r="DH32" s="51"/>
      <c r="DI32" s="51"/>
      <c r="DJ32" s="51">
        <f t="shared" si="62"/>
        <v>964.7744666</v>
      </c>
      <c r="DK32" s="33">
        <f t="shared" si="63"/>
        <v>964.7744666</v>
      </c>
      <c r="DL32" s="65">
        <f t="shared" si="64"/>
        <v>148.7419766</v>
      </c>
      <c r="DM32" s="51"/>
      <c r="DN32" s="51"/>
      <c r="DO32" s="51">
        <f t="shared" si="65"/>
        <v>1150.6444341</v>
      </c>
      <c r="DP32" s="33">
        <f t="shared" si="66"/>
        <v>1150.6444341</v>
      </c>
      <c r="DQ32" s="65">
        <f t="shared" si="67"/>
        <v>177.3980691</v>
      </c>
      <c r="DR32" s="51"/>
      <c r="DS32" s="51"/>
      <c r="DT32" s="51">
        <f t="shared" si="68"/>
        <v>2346.7723426</v>
      </c>
      <c r="DU32" s="33">
        <f t="shared" si="69"/>
        <v>2346.7723426</v>
      </c>
      <c r="DV32" s="65">
        <f t="shared" si="70"/>
        <v>361.8084526</v>
      </c>
      <c r="DW32" s="51"/>
      <c r="DX32" s="51"/>
      <c r="DY32" s="51">
        <f t="shared" si="71"/>
        <v>64684.9978728</v>
      </c>
      <c r="DZ32" s="33">
        <f t="shared" si="72"/>
        <v>64684.9978728</v>
      </c>
      <c r="EA32" s="65">
        <f t="shared" si="73"/>
        <v>9972.6669528</v>
      </c>
      <c r="EB32" s="33"/>
      <c r="EC32" s="33"/>
      <c r="ED32" s="33">
        <f t="shared" si="74"/>
        <v>2512.212233</v>
      </c>
      <c r="EE32" s="33">
        <f t="shared" si="75"/>
        <v>2512.212233</v>
      </c>
      <c r="EF32" s="65">
        <f t="shared" si="76"/>
        <v>387.31478300000003</v>
      </c>
      <c r="EG32" s="51"/>
      <c r="EH32" s="51"/>
      <c r="EI32" s="51">
        <f t="shared" si="77"/>
        <v>5383.7938956</v>
      </c>
      <c r="EJ32" s="33">
        <f t="shared" si="78"/>
        <v>5383.7938956</v>
      </c>
      <c r="EK32" s="65">
        <f t="shared" si="79"/>
        <v>830.0345556</v>
      </c>
      <c r="EL32" s="51"/>
      <c r="EM32" s="33"/>
      <c r="EN32" s="33"/>
      <c r="EO32" s="33"/>
    </row>
    <row r="33" spans="1:145" s="53" customFormat="1" ht="12">
      <c r="A33" s="52">
        <v>45748</v>
      </c>
      <c r="C33" s="35">
        <v>6080000</v>
      </c>
      <c r="D33" s="35">
        <v>624773</v>
      </c>
      <c r="E33" s="35">
        <f t="shared" si="0"/>
        <v>6704773</v>
      </c>
      <c r="F33" s="35">
        <v>96323</v>
      </c>
      <c r="G33" s="51"/>
      <c r="H33" s="51">
        <v>1955045.2799999998</v>
      </c>
      <c r="I33" s="51">
        <v>200897.9448555</v>
      </c>
      <c r="J33" s="51">
        <f t="shared" si="1"/>
        <v>2155943.2248555</v>
      </c>
      <c r="K33" s="51">
        <v>30972.997780500005</v>
      </c>
      <c r="L33" s="51"/>
      <c r="M33" s="51">
        <f t="shared" si="80"/>
        <v>4124954.72</v>
      </c>
      <c r="N33" s="41">
        <f t="shared" si="2"/>
        <v>423875.05514449993</v>
      </c>
      <c r="O33" s="33">
        <f t="shared" si="3"/>
        <v>4548829.7751445</v>
      </c>
      <c r="P33" s="41">
        <f t="shared" si="4"/>
        <v>65350.00221949999</v>
      </c>
      <c r="Q33" s="51"/>
      <c r="R33" s="65">
        <f t="shared" si="81"/>
        <v>334500.32</v>
      </c>
      <c r="S33" s="65">
        <f t="shared" si="5"/>
        <v>34372.8237545</v>
      </c>
      <c r="T33" s="20">
        <f t="shared" si="6"/>
        <v>368873.1437545</v>
      </c>
      <c r="U33" s="65">
        <f t="shared" si="7"/>
        <v>5299.3543295</v>
      </c>
      <c r="V33" s="51"/>
      <c r="W33" s="65">
        <f t="shared" si="82"/>
        <v>408352.86399999994</v>
      </c>
      <c r="X33" s="65">
        <f t="shared" si="8"/>
        <v>41961.8164309</v>
      </c>
      <c r="Y33" s="20">
        <f t="shared" si="9"/>
        <v>450314.68043089996</v>
      </c>
      <c r="Z33" s="65">
        <f t="shared" si="10"/>
        <v>6469.370545899999</v>
      </c>
      <c r="AA33" s="51"/>
      <c r="AB33" s="33">
        <f t="shared" si="83"/>
        <v>1495.0720000000001</v>
      </c>
      <c r="AC33" s="33">
        <f t="shared" si="11"/>
        <v>153.6316807</v>
      </c>
      <c r="AD33" s="33">
        <f t="shared" si="12"/>
        <v>1648.7036807000002</v>
      </c>
      <c r="AE33" s="65">
        <f t="shared" si="13"/>
        <v>23.685825700000002</v>
      </c>
      <c r="AF33" s="51"/>
      <c r="AG33" s="65">
        <f t="shared" si="84"/>
        <v>88257.888</v>
      </c>
      <c r="AH33" s="65">
        <f t="shared" si="14"/>
        <v>9069.2673453</v>
      </c>
      <c r="AI33" s="20">
        <f t="shared" si="15"/>
        <v>97327.15534530001</v>
      </c>
      <c r="AJ33" s="65">
        <f t="shared" si="16"/>
        <v>1398.2343003</v>
      </c>
      <c r="AK33" s="51"/>
      <c r="AL33" s="65">
        <f t="shared" si="85"/>
        <v>406098.4</v>
      </c>
      <c r="AM33" s="65">
        <f t="shared" si="17"/>
        <v>41730.150602500005</v>
      </c>
      <c r="AN33" s="20">
        <f t="shared" si="18"/>
        <v>447828.55060250004</v>
      </c>
      <c r="AO33" s="65">
        <f t="shared" si="19"/>
        <v>6433.6539775</v>
      </c>
      <c r="AP33" s="51"/>
      <c r="AQ33" s="65">
        <f t="shared" si="86"/>
        <v>64019.968</v>
      </c>
      <c r="AR33" s="65">
        <f t="shared" si="20"/>
        <v>6578.6097808</v>
      </c>
      <c r="AS33" s="20">
        <f t="shared" si="21"/>
        <v>70598.5777808</v>
      </c>
      <c r="AT33" s="65">
        <f t="shared" si="22"/>
        <v>1014.2426608</v>
      </c>
      <c r="AU33" s="51"/>
      <c r="AV33" s="51">
        <f t="shared" si="87"/>
        <v>3556.1919999999996</v>
      </c>
      <c r="AW33" s="51">
        <f t="shared" si="23"/>
        <v>365.4297277</v>
      </c>
      <c r="AX33" s="33">
        <f t="shared" si="24"/>
        <v>3921.6217276999996</v>
      </c>
      <c r="AY33" s="65">
        <f t="shared" si="25"/>
        <v>56.3393227</v>
      </c>
      <c r="AZ33" s="51"/>
      <c r="BA33" s="33">
        <f t="shared" si="88"/>
        <v>40962.784</v>
      </c>
      <c r="BB33" s="33">
        <f t="shared" si="26"/>
        <v>4209.2831329</v>
      </c>
      <c r="BC33" s="33">
        <f t="shared" si="27"/>
        <v>45172.0671329</v>
      </c>
      <c r="BD33" s="65">
        <f t="shared" si="28"/>
        <v>648.9569479</v>
      </c>
      <c r="BE33" s="51"/>
      <c r="BF33" s="51">
        <f t="shared" si="89"/>
        <v>57265.087999999996</v>
      </c>
      <c r="BG33" s="51">
        <f t="shared" si="29"/>
        <v>5884.486977799999</v>
      </c>
      <c r="BH33" s="33">
        <f t="shared" si="30"/>
        <v>63149.574977799995</v>
      </c>
      <c r="BI33" s="65">
        <f t="shared" si="31"/>
        <v>907.2278077999999</v>
      </c>
      <c r="BJ33" s="51"/>
      <c r="BK33" s="51">
        <f t="shared" si="90"/>
        <v>8011.008</v>
      </c>
      <c r="BL33" s="51">
        <f t="shared" si="32"/>
        <v>823.2009048</v>
      </c>
      <c r="BM33" s="33">
        <f t="shared" si="33"/>
        <v>8834.2089048</v>
      </c>
      <c r="BN33" s="65">
        <f t="shared" si="34"/>
        <v>126.91518479999999</v>
      </c>
      <c r="BO33" s="51"/>
      <c r="BP33" s="51">
        <f t="shared" si="91"/>
        <v>41616.384</v>
      </c>
      <c r="BQ33" s="51">
        <f t="shared" si="35"/>
        <v>4276.4462304</v>
      </c>
      <c r="BR33" s="33">
        <f t="shared" si="36"/>
        <v>45892.830230399995</v>
      </c>
      <c r="BS33" s="65">
        <f t="shared" si="37"/>
        <v>659.3116704</v>
      </c>
      <c r="BT33" s="51"/>
      <c r="BU33" s="51">
        <f t="shared" si="92"/>
        <v>2365.1200000000003</v>
      </c>
      <c r="BV33" s="51">
        <f t="shared" si="38"/>
        <v>243.036697</v>
      </c>
      <c r="BW33" s="33">
        <f t="shared" si="39"/>
        <v>2608.1566970000003</v>
      </c>
      <c r="BX33" s="65">
        <f t="shared" si="40"/>
        <v>37.469647</v>
      </c>
      <c r="BY33" s="51"/>
      <c r="BZ33" s="51">
        <f t="shared" si="93"/>
        <v>8359.392</v>
      </c>
      <c r="CA33" s="51">
        <f t="shared" si="41"/>
        <v>859.0003977</v>
      </c>
      <c r="CB33" s="33">
        <f t="shared" si="42"/>
        <v>9218.3923977</v>
      </c>
      <c r="CC33" s="65">
        <f t="shared" si="43"/>
        <v>132.43449270000002</v>
      </c>
      <c r="CD33" s="51"/>
      <c r="CE33" s="33">
        <f t="shared" si="94"/>
        <v>30386.016</v>
      </c>
      <c r="CF33" s="33">
        <f t="shared" si="44"/>
        <v>3122.4280221</v>
      </c>
      <c r="CG33" s="33">
        <f t="shared" si="45"/>
        <v>33508.4440221</v>
      </c>
      <c r="CH33" s="65">
        <f t="shared" si="46"/>
        <v>481.3934571</v>
      </c>
      <c r="CI33" s="51"/>
      <c r="CJ33" s="51">
        <f t="shared" si="95"/>
        <v>207507.96800000002</v>
      </c>
      <c r="CK33" s="51">
        <f t="shared" si="47"/>
        <v>21323.252580800003</v>
      </c>
      <c r="CL33" s="33">
        <f t="shared" si="48"/>
        <v>228831.22058080003</v>
      </c>
      <c r="CM33" s="65">
        <f t="shared" si="49"/>
        <v>3287.4654608</v>
      </c>
      <c r="CN33" s="51"/>
      <c r="CO33" s="51">
        <f t="shared" si="96"/>
        <v>858806.688</v>
      </c>
      <c r="CP33" s="51">
        <f t="shared" si="50"/>
        <v>88249.87350029999</v>
      </c>
      <c r="CQ33" s="33">
        <f t="shared" si="51"/>
        <v>947056.5615003</v>
      </c>
      <c r="CR33" s="65">
        <f t="shared" si="52"/>
        <v>13605.729705299998</v>
      </c>
      <c r="CS33" s="51"/>
      <c r="CT33" s="51">
        <f t="shared" si="97"/>
        <v>157878.144</v>
      </c>
      <c r="CU33" s="51">
        <f t="shared" si="53"/>
        <v>16223.3555364</v>
      </c>
      <c r="CV33" s="33">
        <f t="shared" si="54"/>
        <v>174101.4995364</v>
      </c>
      <c r="CW33" s="65">
        <f t="shared" si="55"/>
        <v>2501.2000764</v>
      </c>
      <c r="CX33" s="51"/>
      <c r="CY33" s="51">
        <f t="shared" si="98"/>
        <v>540523.552</v>
      </c>
      <c r="CZ33" s="51">
        <f t="shared" si="56"/>
        <v>55543.506768700005</v>
      </c>
      <c r="DA33" s="33">
        <f t="shared" si="57"/>
        <v>596067.0587687</v>
      </c>
      <c r="DB33" s="65">
        <f t="shared" si="58"/>
        <v>8563.2977137</v>
      </c>
      <c r="DC33" s="51"/>
      <c r="DD33" s="51">
        <f t="shared" si="99"/>
        <v>115243.36</v>
      </c>
      <c r="DE33" s="51">
        <f t="shared" si="59"/>
        <v>11842.259828499999</v>
      </c>
      <c r="DF33" s="33">
        <f t="shared" si="60"/>
        <v>127085.6198285</v>
      </c>
      <c r="DG33" s="65">
        <f t="shared" si="61"/>
        <v>1825.7543034999999</v>
      </c>
      <c r="DH33" s="51"/>
      <c r="DI33" s="51">
        <f t="shared" si="100"/>
        <v>9388.735999999999</v>
      </c>
      <c r="DJ33" s="51">
        <f t="shared" si="62"/>
        <v>964.7744666</v>
      </c>
      <c r="DK33" s="33">
        <f t="shared" si="63"/>
        <v>10353.510466599999</v>
      </c>
      <c r="DL33" s="65">
        <f t="shared" si="64"/>
        <v>148.7419766</v>
      </c>
      <c r="DM33" s="51"/>
      <c r="DN33" s="51">
        <f t="shared" si="101"/>
        <v>11197.536</v>
      </c>
      <c r="DO33" s="51">
        <f t="shared" si="65"/>
        <v>1150.6444341</v>
      </c>
      <c r="DP33" s="33">
        <f t="shared" si="66"/>
        <v>12348.1804341</v>
      </c>
      <c r="DQ33" s="65">
        <f t="shared" si="67"/>
        <v>177.3980691</v>
      </c>
      <c r="DR33" s="51"/>
      <c r="DS33" s="51">
        <f t="shared" si="102"/>
        <v>22837.696</v>
      </c>
      <c r="DT33" s="51">
        <f t="shared" si="68"/>
        <v>2346.7723426</v>
      </c>
      <c r="DU33" s="33">
        <f t="shared" si="69"/>
        <v>25184.4683426</v>
      </c>
      <c r="DV33" s="65">
        <f t="shared" si="70"/>
        <v>361.8084526</v>
      </c>
      <c r="DW33" s="51"/>
      <c r="DX33" s="51">
        <f t="shared" si="103"/>
        <v>629484.2880000001</v>
      </c>
      <c r="DY33" s="51">
        <f t="shared" si="71"/>
        <v>64684.9978728</v>
      </c>
      <c r="DZ33" s="33">
        <f t="shared" si="72"/>
        <v>694169.2858728</v>
      </c>
      <c r="EA33" s="65">
        <f t="shared" si="73"/>
        <v>9972.6669528</v>
      </c>
      <c r="EB33" s="33"/>
      <c r="EC33" s="33">
        <f t="shared" si="104"/>
        <v>24447.68</v>
      </c>
      <c r="ED33" s="33">
        <f t="shared" si="74"/>
        <v>2512.212233</v>
      </c>
      <c r="EE33" s="33">
        <f t="shared" si="75"/>
        <v>26959.892233</v>
      </c>
      <c r="EF33" s="65">
        <f t="shared" si="76"/>
        <v>387.31478300000003</v>
      </c>
      <c r="EG33" s="51"/>
      <c r="EH33" s="51">
        <f t="shared" si="105"/>
        <v>52392.576</v>
      </c>
      <c r="EI33" s="51">
        <f t="shared" si="77"/>
        <v>5383.7938956</v>
      </c>
      <c r="EJ33" s="33">
        <f t="shared" si="78"/>
        <v>57776.3698956</v>
      </c>
      <c r="EK33" s="65">
        <f t="shared" si="79"/>
        <v>830.0345556</v>
      </c>
      <c r="EL33" s="51"/>
      <c r="EM33" s="33"/>
      <c r="EN33" s="33"/>
      <c r="EO33" s="33"/>
    </row>
    <row r="34" spans="1:145" s="53" customFormat="1" ht="12">
      <c r="A34" s="52">
        <v>45931</v>
      </c>
      <c r="C34" s="35"/>
      <c r="D34" s="35">
        <v>511153</v>
      </c>
      <c r="E34" s="35">
        <f t="shared" si="0"/>
        <v>511153</v>
      </c>
      <c r="F34" s="35">
        <v>96323</v>
      </c>
      <c r="G34" s="51"/>
      <c r="H34" s="51"/>
      <c r="I34" s="51">
        <v>164363.03618549998</v>
      </c>
      <c r="J34" s="51">
        <f t="shared" si="1"/>
        <v>164363.03618549998</v>
      </c>
      <c r="K34" s="51">
        <v>30972.997780500005</v>
      </c>
      <c r="L34" s="51"/>
      <c r="M34" s="51"/>
      <c r="N34" s="41">
        <f t="shared" si="2"/>
        <v>346789.9638145</v>
      </c>
      <c r="O34" s="33">
        <f t="shared" si="3"/>
        <v>346789.9638145</v>
      </c>
      <c r="P34" s="41">
        <f t="shared" si="4"/>
        <v>65350.00221949999</v>
      </c>
      <c r="Q34" s="51"/>
      <c r="R34" s="65"/>
      <c r="S34" s="65">
        <f t="shared" si="5"/>
        <v>28121.849024500003</v>
      </c>
      <c r="T34" s="20">
        <f t="shared" si="6"/>
        <v>28121.849024500003</v>
      </c>
      <c r="U34" s="65">
        <f t="shared" si="7"/>
        <v>5299.3543295</v>
      </c>
      <c r="V34" s="51"/>
      <c r="W34" s="65"/>
      <c r="X34" s="65">
        <f t="shared" si="8"/>
        <v>34330.722284899995</v>
      </c>
      <c r="Y34" s="20">
        <f t="shared" si="9"/>
        <v>34330.722284899995</v>
      </c>
      <c r="Z34" s="65">
        <f t="shared" si="10"/>
        <v>6469.370545899999</v>
      </c>
      <c r="AA34" s="51"/>
      <c r="AB34" s="33"/>
      <c r="AC34" s="33">
        <f t="shared" si="11"/>
        <v>125.69252270000001</v>
      </c>
      <c r="AD34" s="33">
        <f t="shared" si="12"/>
        <v>125.69252270000001</v>
      </c>
      <c r="AE34" s="65">
        <f t="shared" si="13"/>
        <v>23.685825700000002</v>
      </c>
      <c r="AF34" s="51"/>
      <c r="AG34" s="65"/>
      <c r="AH34" s="65">
        <f t="shared" si="14"/>
        <v>7419.9480633</v>
      </c>
      <c r="AI34" s="20">
        <f t="shared" si="15"/>
        <v>7419.9480633</v>
      </c>
      <c r="AJ34" s="65">
        <f t="shared" si="16"/>
        <v>1398.2343003</v>
      </c>
      <c r="AK34" s="51"/>
      <c r="AL34" s="65"/>
      <c r="AM34" s="65">
        <f t="shared" si="17"/>
        <v>34141.186752500005</v>
      </c>
      <c r="AN34" s="20">
        <f t="shared" si="18"/>
        <v>34141.186752500005</v>
      </c>
      <c r="AO34" s="65">
        <f t="shared" si="19"/>
        <v>6433.6539775</v>
      </c>
      <c r="AP34" s="51"/>
      <c r="AQ34" s="65"/>
      <c r="AR34" s="65">
        <f t="shared" si="20"/>
        <v>5382.2366288</v>
      </c>
      <c r="AS34" s="20">
        <f t="shared" si="21"/>
        <v>5382.2366288</v>
      </c>
      <c r="AT34" s="65">
        <f t="shared" si="22"/>
        <v>1014.2426608</v>
      </c>
      <c r="AU34" s="51"/>
      <c r="AV34" s="51"/>
      <c r="AW34" s="51">
        <f t="shared" si="23"/>
        <v>298.9733897</v>
      </c>
      <c r="AX34" s="33">
        <f t="shared" si="24"/>
        <v>298.9733897</v>
      </c>
      <c r="AY34" s="65">
        <f t="shared" si="25"/>
        <v>56.3393227</v>
      </c>
      <c r="AZ34" s="51"/>
      <c r="BA34" s="33"/>
      <c r="BB34" s="33">
        <f t="shared" si="26"/>
        <v>3443.7911069</v>
      </c>
      <c r="BC34" s="33">
        <f t="shared" si="27"/>
        <v>3443.7911069</v>
      </c>
      <c r="BD34" s="65">
        <f t="shared" si="28"/>
        <v>648.9569479</v>
      </c>
      <c r="BE34" s="51"/>
      <c r="BF34" s="51"/>
      <c r="BG34" s="51">
        <f t="shared" si="29"/>
        <v>4814.345645799999</v>
      </c>
      <c r="BH34" s="33">
        <f t="shared" si="30"/>
        <v>4814.345645799999</v>
      </c>
      <c r="BI34" s="65">
        <f t="shared" si="31"/>
        <v>907.2278077999999</v>
      </c>
      <c r="BJ34" s="51"/>
      <c r="BK34" s="51"/>
      <c r="BL34" s="51">
        <f t="shared" si="32"/>
        <v>673.4951927999999</v>
      </c>
      <c r="BM34" s="33">
        <f t="shared" si="33"/>
        <v>673.4951927999999</v>
      </c>
      <c r="BN34" s="65">
        <f t="shared" si="34"/>
        <v>126.91518479999999</v>
      </c>
      <c r="BO34" s="51"/>
      <c r="BP34" s="51"/>
      <c r="BQ34" s="51">
        <f t="shared" si="35"/>
        <v>3498.7400543999997</v>
      </c>
      <c r="BR34" s="33">
        <f t="shared" si="36"/>
        <v>3498.7400543999997</v>
      </c>
      <c r="BS34" s="65">
        <f t="shared" si="37"/>
        <v>659.3116704</v>
      </c>
      <c r="BT34" s="51"/>
      <c r="BU34" s="51"/>
      <c r="BV34" s="51">
        <f t="shared" si="38"/>
        <v>198.83851700000002</v>
      </c>
      <c r="BW34" s="33">
        <f t="shared" si="39"/>
        <v>198.83851700000002</v>
      </c>
      <c r="BX34" s="65">
        <f t="shared" si="40"/>
        <v>37.469647</v>
      </c>
      <c r="BY34" s="51"/>
      <c r="BZ34" s="51"/>
      <c r="CA34" s="51">
        <f t="shared" si="41"/>
        <v>702.7842597</v>
      </c>
      <c r="CB34" s="33">
        <f t="shared" si="42"/>
        <v>702.7842597</v>
      </c>
      <c r="CC34" s="65">
        <f t="shared" si="43"/>
        <v>132.43449270000002</v>
      </c>
      <c r="CD34" s="51"/>
      <c r="CE34" s="33"/>
      <c r="CF34" s="33">
        <f t="shared" si="44"/>
        <v>2554.5893481</v>
      </c>
      <c r="CG34" s="33">
        <f t="shared" si="45"/>
        <v>2554.5893481</v>
      </c>
      <c r="CH34" s="65">
        <f t="shared" si="46"/>
        <v>481.3934571</v>
      </c>
      <c r="CI34" s="51"/>
      <c r="CJ34" s="51"/>
      <c r="CK34" s="51">
        <f t="shared" si="47"/>
        <v>17445.447428800002</v>
      </c>
      <c r="CL34" s="33">
        <f t="shared" si="48"/>
        <v>17445.447428800002</v>
      </c>
      <c r="CM34" s="65">
        <f t="shared" si="49"/>
        <v>3287.4654608</v>
      </c>
      <c r="CN34" s="51"/>
      <c r="CO34" s="51"/>
      <c r="CP34" s="51">
        <f t="shared" si="50"/>
        <v>72200.9235183</v>
      </c>
      <c r="CQ34" s="33">
        <f t="shared" si="51"/>
        <v>72200.9235183</v>
      </c>
      <c r="CR34" s="65">
        <f t="shared" si="52"/>
        <v>13605.729705299998</v>
      </c>
      <c r="CS34" s="51"/>
      <c r="CT34" s="51"/>
      <c r="CU34" s="51">
        <f t="shared" si="53"/>
        <v>13273.0077204</v>
      </c>
      <c r="CV34" s="33">
        <f t="shared" si="54"/>
        <v>13273.0077204</v>
      </c>
      <c r="CW34" s="65">
        <f t="shared" si="55"/>
        <v>2501.2000764</v>
      </c>
      <c r="CX34" s="51"/>
      <c r="CY34" s="51"/>
      <c r="CZ34" s="51">
        <f t="shared" si="56"/>
        <v>45442.4728907</v>
      </c>
      <c r="DA34" s="33">
        <f t="shared" si="57"/>
        <v>45442.4728907</v>
      </c>
      <c r="DB34" s="65">
        <f t="shared" si="58"/>
        <v>8563.2977137</v>
      </c>
      <c r="DC34" s="51"/>
      <c r="DD34" s="51"/>
      <c r="DE34" s="51">
        <f t="shared" si="59"/>
        <v>9688.6495385</v>
      </c>
      <c r="DF34" s="33">
        <f t="shared" si="60"/>
        <v>9688.6495385</v>
      </c>
      <c r="DG34" s="65">
        <f t="shared" si="61"/>
        <v>1825.7543034999999</v>
      </c>
      <c r="DH34" s="51"/>
      <c r="DI34" s="51"/>
      <c r="DJ34" s="51">
        <f t="shared" si="62"/>
        <v>789.3224626</v>
      </c>
      <c r="DK34" s="33">
        <f t="shared" si="63"/>
        <v>789.3224626</v>
      </c>
      <c r="DL34" s="65">
        <f t="shared" si="64"/>
        <v>148.7419766</v>
      </c>
      <c r="DM34" s="51"/>
      <c r="DN34" s="51"/>
      <c r="DO34" s="51">
        <f t="shared" si="65"/>
        <v>941.3904801</v>
      </c>
      <c r="DP34" s="33">
        <f t="shared" si="66"/>
        <v>941.3904801</v>
      </c>
      <c r="DQ34" s="65">
        <f t="shared" si="67"/>
        <v>177.3980691</v>
      </c>
      <c r="DR34" s="51"/>
      <c r="DS34" s="51"/>
      <c r="DT34" s="51">
        <f t="shared" si="68"/>
        <v>1919.9928986</v>
      </c>
      <c r="DU34" s="33">
        <f t="shared" si="69"/>
        <v>1919.9928986</v>
      </c>
      <c r="DV34" s="65">
        <f t="shared" si="70"/>
        <v>361.8084526</v>
      </c>
      <c r="DW34" s="51"/>
      <c r="DX34" s="51"/>
      <c r="DY34" s="51">
        <f t="shared" si="71"/>
        <v>52921.5102408</v>
      </c>
      <c r="DZ34" s="33">
        <f t="shared" si="72"/>
        <v>52921.5102408</v>
      </c>
      <c r="EA34" s="65">
        <f t="shared" si="73"/>
        <v>9972.6669528</v>
      </c>
      <c r="EB34" s="33"/>
      <c r="EC34" s="33"/>
      <c r="ED34" s="33">
        <f t="shared" si="74"/>
        <v>2055.3462130000003</v>
      </c>
      <c r="EE34" s="33">
        <f t="shared" si="75"/>
        <v>2055.3462130000003</v>
      </c>
      <c r="EF34" s="65">
        <f t="shared" si="76"/>
        <v>387.31478300000003</v>
      </c>
      <c r="EG34" s="51"/>
      <c r="EH34" s="51"/>
      <c r="EI34" s="51">
        <f t="shared" si="77"/>
        <v>4404.7076316</v>
      </c>
      <c r="EJ34" s="33">
        <f t="shared" si="78"/>
        <v>4404.7076316</v>
      </c>
      <c r="EK34" s="65">
        <f t="shared" si="79"/>
        <v>830.0345556</v>
      </c>
      <c r="EL34" s="51"/>
      <c r="EM34" s="33"/>
      <c r="EN34" s="33"/>
      <c r="EO34" s="33"/>
    </row>
    <row r="35" spans="1:145" s="53" customFormat="1" ht="12">
      <c r="A35" s="52">
        <v>46113</v>
      </c>
      <c r="C35" s="35">
        <v>6305000</v>
      </c>
      <c r="D35" s="35">
        <v>511153</v>
      </c>
      <c r="E35" s="35">
        <f t="shared" si="0"/>
        <v>6816153</v>
      </c>
      <c r="F35" s="35">
        <v>96323</v>
      </c>
      <c r="G35" s="51"/>
      <c r="H35" s="51">
        <v>2027394.8175</v>
      </c>
      <c r="I35" s="51">
        <v>164363.03618549998</v>
      </c>
      <c r="J35" s="51">
        <f t="shared" si="1"/>
        <v>2191757.8536855</v>
      </c>
      <c r="K35" s="51">
        <v>30972.997780500005</v>
      </c>
      <c r="L35" s="51"/>
      <c r="M35" s="51">
        <f t="shared" si="80"/>
        <v>4277605.1825</v>
      </c>
      <c r="N35" s="41">
        <f t="shared" si="2"/>
        <v>346789.9638145</v>
      </c>
      <c r="O35" s="33">
        <f t="shared" si="3"/>
        <v>4624395.1463145</v>
      </c>
      <c r="P35" s="41">
        <f t="shared" si="4"/>
        <v>65350.00221949999</v>
      </c>
      <c r="Q35" s="51"/>
      <c r="R35" s="65">
        <f t="shared" si="81"/>
        <v>346879.03250000003</v>
      </c>
      <c r="S35" s="65">
        <f t="shared" si="5"/>
        <v>28121.849024500003</v>
      </c>
      <c r="T35" s="20">
        <f t="shared" si="6"/>
        <v>375000.88152450003</v>
      </c>
      <c r="U35" s="65">
        <f t="shared" si="7"/>
        <v>5299.3543295</v>
      </c>
      <c r="V35" s="51"/>
      <c r="W35" s="65">
        <f t="shared" si="82"/>
        <v>423464.6065</v>
      </c>
      <c r="X35" s="65">
        <f t="shared" si="8"/>
        <v>34330.722284899995</v>
      </c>
      <c r="Y35" s="20">
        <f t="shared" si="9"/>
        <v>457795.3287849</v>
      </c>
      <c r="Z35" s="65">
        <f t="shared" si="10"/>
        <v>6469.370545899999</v>
      </c>
      <c r="AA35" s="51"/>
      <c r="AB35" s="33">
        <f t="shared" si="83"/>
        <v>1550.3995</v>
      </c>
      <c r="AC35" s="33">
        <f t="shared" si="11"/>
        <v>125.69252270000001</v>
      </c>
      <c r="AD35" s="33">
        <f t="shared" si="12"/>
        <v>1676.0920227</v>
      </c>
      <c r="AE35" s="65">
        <f t="shared" si="13"/>
        <v>23.685825700000002</v>
      </c>
      <c r="AF35" s="51"/>
      <c r="AG35" s="65">
        <f t="shared" si="84"/>
        <v>91524.0105</v>
      </c>
      <c r="AH35" s="65">
        <f t="shared" si="14"/>
        <v>7419.9480633</v>
      </c>
      <c r="AI35" s="20">
        <f t="shared" si="15"/>
        <v>98943.95856330001</v>
      </c>
      <c r="AJ35" s="65">
        <f t="shared" si="16"/>
        <v>1398.2343003</v>
      </c>
      <c r="AK35" s="51"/>
      <c r="AL35" s="65">
        <f t="shared" si="85"/>
        <v>421126.7125</v>
      </c>
      <c r="AM35" s="65">
        <f t="shared" si="17"/>
        <v>34141.186752500005</v>
      </c>
      <c r="AN35" s="20">
        <f t="shared" si="18"/>
        <v>455267.89925250004</v>
      </c>
      <c r="AO35" s="65">
        <f t="shared" si="19"/>
        <v>6433.6539775</v>
      </c>
      <c r="AP35" s="51"/>
      <c r="AQ35" s="65">
        <f t="shared" si="86"/>
        <v>66389.128</v>
      </c>
      <c r="AR35" s="65">
        <f t="shared" si="20"/>
        <v>5382.2366288</v>
      </c>
      <c r="AS35" s="20">
        <f t="shared" si="21"/>
        <v>71771.3646288</v>
      </c>
      <c r="AT35" s="65">
        <f t="shared" si="22"/>
        <v>1014.2426608</v>
      </c>
      <c r="AU35" s="51"/>
      <c r="AV35" s="51">
        <f t="shared" si="87"/>
        <v>3687.7945</v>
      </c>
      <c r="AW35" s="51">
        <f t="shared" si="23"/>
        <v>298.9733897</v>
      </c>
      <c r="AX35" s="33">
        <f t="shared" si="24"/>
        <v>3986.7678897</v>
      </c>
      <c r="AY35" s="65">
        <f t="shared" si="25"/>
        <v>56.3393227</v>
      </c>
      <c r="AZ35" s="51"/>
      <c r="BA35" s="33">
        <f t="shared" si="88"/>
        <v>42478.6765</v>
      </c>
      <c r="BB35" s="33">
        <f t="shared" si="26"/>
        <v>3443.7911069</v>
      </c>
      <c r="BC35" s="33">
        <f t="shared" si="27"/>
        <v>45922.4676069</v>
      </c>
      <c r="BD35" s="65">
        <f t="shared" si="28"/>
        <v>648.9569479</v>
      </c>
      <c r="BE35" s="51"/>
      <c r="BF35" s="51">
        <f t="shared" si="89"/>
        <v>59384.272999999994</v>
      </c>
      <c r="BG35" s="51">
        <f t="shared" si="29"/>
        <v>4814.345645799999</v>
      </c>
      <c r="BH35" s="33">
        <f t="shared" si="30"/>
        <v>64198.618645799994</v>
      </c>
      <c r="BI35" s="65">
        <f t="shared" si="31"/>
        <v>907.2278077999999</v>
      </c>
      <c r="BJ35" s="51"/>
      <c r="BK35" s="51">
        <f t="shared" si="90"/>
        <v>8307.467999999999</v>
      </c>
      <c r="BL35" s="51">
        <f t="shared" si="32"/>
        <v>673.4951927999999</v>
      </c>
      <c r="BM35" s="33">
        <f t="shared" si="33"/>
        <v>8980.963192799998</v>
      </c>
      <c r="BN35" s="65">
        <f t="shared" si="34"/>
        <v>126.91518479999999</v>
      </c>
      <c r="BO35" s="51"/>
      <c r="BP35" s="51">
        <f t="shared" si="91"/>
        <v>43156.464</v>
      </c>
      <c r="BQ35" s="51">
        <f t="shared" si="35"/>
        <v>3498.7400543999997</v>
      </c>
      <c r="BR35" s="33">
        <f t="shared" si="36"/>
        <v>46655.2040544</v>
      </c>
      <c r="BS35" s="65">
        <f t="shared" si="37"/>
        <v>659.3116704</v>
      </c>
      <c r="BT35" s="51"/>
      <c r="BU35" s="51">
        <f t="shared" si="92"/>
        <v>2452.645</v>
      </c>
      <c r="BV35" s="51">
        <f t="shared" si="38"/>
        <v>198.83851700000002</v>
      </c>
      <c r="BW35" s="33">
        <f t="shared" si="39"/>
        <v>2651.483517</v>
      </c>
      <c r="BX35" s="65">
        <f t="shared" si="40"/>
        <v>37.469647</v>
      </c>
      <c r="BY35" s="51"/>
      <c r="BZ35" s="51">
        <f t="shared" si="93"/>
        <v>8668.7445</v>
      </c>
      <c r="CA35" s="51">
        <f t="shared" si="41"/>
        <v>702.7842597</v>
      </c>
      <c r="CB35" s="33">
        <f t="shared" si="42"/>
        <v>9371.5287597</v>
      </c>
      <c r="CC35" s="65">
        <f t="shared" si="43"/>
        <v>132.43449270000002</v>
      </c>
      <c r="CD35" s="51"/>
      <c r="CE35" s="33">
        <f t="shared" si="94"/>
        <v>31510.498499999998</v>
      </c>
      <c r="CF35" s="33">
        <f t="shared" si="44"/>
        <v>2554.5893481</v>
      </c>
      <c r="CG35" s="33">
        <f t="shared" si="45"/>
        <v>34065.087848099996</v>
      </c>
      <c r="CH35" s="65">
        <f t="shared" si="46"/>
        <v>481.3934571</v>
      </c>
      <c r="CI35" s="51"/>
      <c r="CJ35" s="51">
        <f t="shared" si="95"/>
        <v>215187.12800000003</v>
      </c>
      <c r="CK35" s="51">
        <f t="shared" si="47"/>
        <v>17445.447428800002</v>
      </c>
      <c r="CL35" s="33">
        <f t="shared" si="48"/>
        <v>232632.57542880002</v>
      </c>
      <c r="CM35" s="65">
        <f t="shared" si="49"/>
        <v>3287.4654608</v>
      </c>
      <c r="CN35" s="51"/>
      <c r="CO35" s="51">
        <f t="shared" si="96"/>
        <v>890588.1854999999</v>
      </c>
      <c r="CP35" s="51">
        <f t="shared" si="50"/>
        <v>72200.9235183</v>
      </c>
      <c r="CQ35" s="33">
        <f t="shared" si="51"/>
        <v>962789.1090183</v>
      </c>
      <c r="CR35" s="65">
        <f t="shared" si="52"/>
        <v>13605.729705299998</v>
      </c>
      <c r="CS35" s="51"/>
      <c r="CT35" s="51">
        <f t="shared" si="97"/>
        <v>163720.674</v>
      </c>
      <c r="CU35" s="51">
        <f t="shared" si="53"/>
        <v>13273.0077204</v>
      </c>
      <c r="CV35" s="33">
        <f t="shared" si="54"/>
        <v>176993.6817204</v>
      </c>
      <c r="CW35" s="65">
        <f t="shared" si="55"/>
        <v>2501.2000764</v>
      </c>
      <c r="CX35" s="51"/>
      <c r="CY35" s="51">
        <f t="shared" si="98"/>
        <v>560526.4795</v>
      </c>
      <c r="CZ35" s="51">
        <f t="shared" si="56"/>
        <v>45442.4728907</v>
      </c>
      <c r="DA35" s="33">
        <f t="shared" si="57"/>
        <v>605968.9523907</v>
      </c>
      <c r="DB35" s="65">
        <f t="shared" si="58"/>
        <v>8563.2977137</v>
      </c>
      <c r="DC35" s="51"/>
      <c r="DD35" s="51">
        <f t="shared" si="99"/>
        <v>119508.1225</v>
      </c>
      <c r="DE35" s="51">
        <f t="shared" si="59"/>
        <v>9688.6495385</v>
      </c>
      <c r="DF35" s="33">
        <f t="shared" si="60"/>
        <v>129196.7720385</v>
      </c>
      <c r="DG35" s="65">
        <f t="shared" si="61"/>
        <v>1825.7543034999999</v>
      </c>
      <c r="DH35" s="51"/>
      <c r="DI35" s="51">
        <f t="shared" si="100"/>
        <v>9736.180999999999</v>
      </c>
      <c r="DJ35" s="51">
        <f t="shared" si="62"/>
        <v>789.3224626</v>
      </c>
      <c r="DK35" s="33">
        <f t="shared" si="63"/>
        <v>10525.503462599998</v>
      </c>
      <c r="DL35" s="65">
        <f t="shared" si="64"/>
        <v>148.7419766</v>
      </c>
      <c r="DM35" s="51"/>
      <c r="DN35" s="51">
        <f t="shared" si="101"/>
        <v>11611.9185</v>
      </c>
      <c r="DO35" s="51">
        <f t="shared" si="65"/>
        <v>941.3904801</v>
      </c>
      <c r="DP35" s="33">
        <f t="shared" si="66"/>
        <v>12553.3089801</v>
      </c>
      <c r="DQ35" s="65">
        <f t="shared" si="67"/>
        <v>177.3980691</v>
      </c>
      <c r="DR35" s="51"/>
      <c r="DS35" s="51">
        <f t="shared" si="102"/>
        <v>23682.841</v>
      </c>
      <c r="DT35" s="51">
        <f t="shared" si="68"/>
        <v>1919.9928986</v>
      </c>
      <c r="DU35" s="33">
        <f t="shared" si="69"/>
        <v>25602.8338986</v>
      </c>
      <c r="DV35" s="65">
        <f t="shared" si="70"/>
        <v>361.8084526</v>
      </c>
      <c r="DW35" s="51"/>
      <c r="DX35" s="51">
        <f t="shared" si="103"/>
        <v>652779.348</v>
      </c>
      <c r="DY35" s="51">
        <f t="shared" si="71"/>
        <v>52921.5102408</v>
      </c>
      <c r="DZ35" s="33">
        <f t="shared" si="72"/>
        <v>705700.8582408</v>
      </c>
      <c r="EA35" s="65">
        <f t="shared" si="73"/>
        <v>9972.6669528</v>
      </c>
      <c r="EB35" s="33"/>
      <c r="EC35" s="33">
        <f t="shared" si="104"/>
        <v>25352.405000000002</v>
      </c>
      <c r="ED35" s="33">
        <f t="shared" si="74"/>
        <v>2055.3462130000003</v>
      </c>
      <c r="EE35" s="33">
        <f t="shared" si="75"/>
        <v>27407.751213000003</v>
      </c>
      <c r="EF35" s="65">
        <f t="shared" si="76"/>
        <v>387.31478300000003</v>
      </c>
      <c r="EG35" s="51"/>
      <c r="EH35" s="51">
        <f t="shared" si="105"/>
        <v>54331.446</v>
      </c>
      <c r="EI35" s="51">
        <f t="shared" si="77"/>
        <v>4404.7076316</v>
      </c>
      <c r="EJ35" s="33">
        <f t="shared" si="78"/>
        <v>58736.153631600006</v>
      </c>
      <c r="EK35" s="65">
        <f t="shared" si="79"/>
        <v>830.0345556</v>
      </c>
      <c r="EL35" s="51"/>
      <c r="EM35" s="33"/>
      <c r="EN35" s="33"/>
      <c r="EO35" s="33"/>
    </row>
    <row r="36" spans="1:145" s="53" customFormat="1" ht="12">
      <c r="A36" s="52">
        <v>46296</v>
      </c>
      <c r="C36" s="35"/>
      <c r="D36" s="35">
        <v>392303</v>
      </c>
      <c r="E36" s="35">
        <f t="shared" si="0"/>
        <v>392303</v>
      </c>
      <c r="F36" s="35">
        <v>96323</v>
      </c>
      <c r="G36" s="51"/>
      <c r="H36" s="51"/>
      <c r="I36" s="51">
        <v>126146.4027105</v>
      </c>
      <c r="J36" s="51">
        <f t="shared" si="1"/>
        <v>126146.4027105</v>
      </c>
      <c r="K36" s="51">
        <v>30972.997780500005</v>
      </c>
      <c r="L36" s="51"/>
      <c r="M36" s="51"/>
      <c r="N36" s="41">
        <f t="shared" si="2"/>
        <v>266156.59728950006</v>
      </c>
      <c r="O36" s="33">
        <f t="shared" si="3"/>
        <v>266156.59728950006</v>
      </c>
      <c r="P36" s="41">
        <f t="shared" si="4"/>
        <v>65350.00221949999</v>
      </c>
      <c r="Q36" s="51"/>
      <c r="R36" s="65"/>
      <c r="S36" s="65">
        <f t="shared" si="5"/>
        <v>21583.137999500002</v>
      </c>
      <c r="T36" s="20">
        <f t="shared" si="6"/>
        <v>21583.137999500002</v>
      </c>
      <c r="U36" s="65">
        <f t="shared" si="7"/>
        <v>5299.3543295</v>
      </c>
      <c r="V36" s="51"/>
      <c r="W36" s="65"/>
      <c r="X36" s="65">
        <f t="shared" si="8"/>
        <v>26348.3640799</v>
      </c>
      <c r="Y36" s="20">
        <f t="shared" si="9"/>
        <v>26348.3640799</v>
      </c>
      <c r="Z36" s="65">
        <f t="shared" si="10"/>
        <v>6469.370545899999</v>
      </c>
      <c r="AA36" s="51"/>
      <c r="AB36" s="33"/>
      <c r="AC36" s="33">
        <f t="shared" si="11"/>
        <v>96.4673077</v>
      </c>
      <c r="AD36" s="33">
        <f t="shared" si="12"/>
        <v>96.4673077</v>
      </c>
      <c r="AE36" s="65">
        <f t="shared" si="13"/>
        <v>23.685825700000002</v>
      </c>
      <c r="AF36" s="51"/>
      <c r="AG36" s="65"/>
      <c r="AH36" s="65">
        <f t="shared" si="14"/>
        <v>5694.7095783</v>
      </c>
      <c r="AI36" s="20">
        <f t="shared" si="15"/>
        <v>5694.7095783</v>
      </c>
      <c r="AJ36" s="65">
        <f t="shared" si="16"/>
        <v>1398.2343003</v>
      </c>
      <c r="AK36" s="51"/>
      <c r="AL36" s="65"/>
      <c r="AM36" s="65">
        <f t="shared" si="17"/>
        <v>26202.8981275</v>
      </c>
      <c r="AN36" s="20">
        <f t="shared" si="18"/>
        <v>26202.8981275</v>
      </c>
      <c r="AO36" s="65">
        <f t="shared" si="19"/>
        <v>6433.6539775</v>
      </c>
      <c r="AP36" s="51"/>
      <c r="AQ36" s="65"/>
      <c r="AR36" s="65">
        <f t="shared" si="20"/>
        <v>4130.7936688</v>
      </c>
      <c r="AS36" s="20">
        <f t="shared" si="21"/>
        <v>4130.7936688</v>
      </c>
      <c r="AT36" s="65">
        <f t="shared" si="22"/>
        <v>1014.2426608</v>
      </c>
      <c r="AU36" s="51"/>
      <c r="AV36" s="51"/>
      <c r="AW36" s="51">
        <f t="shared" si="23"/>
        <v>229.45802469999998</v>
      </c>
      <c r="AX36" s="33">
        <f t="shared" si="24"/>
        <v>229.45802469999998</v>
      </c>
      <c r="AY36" s="65">
        <f t="shared" si="25"/>
        <v>56.3393227</v>
      </c>
      <c r="AZ36" s="51"/>
      <c r="BA36" s="33"/>
      <c r="BB36" s="33">
        <f t="shared" si="26"/>
        <v>2643.0630019</v>
      </c>
      <c r="BC36" s="33">
        <f t="shared" si="27"/>
        <v>2643.0630019</v>
      </c>
      <c r="BD36" s="65">
        <f t="shared" si="28"/>
        <v>648.9569479</v>
      </c>
      <c r="BE36" s="51"/>
      <c r="BF36" s="51"/>
      <c r="BG36" s="51">
        <f t="shared" si="29"/>
        <v>3694.9450357999995</v>
      </c>
      <c r="BH36" s="33">
        <f t="shared" si="30"/>
        <v>3694.9450357999995</v>
      </c>
      <c r="BI36" s="65">
        <f t="shared" si="31"/>
        <v>907.2278077999999</v>
      </c>
      <c r="BJ36" s="51"/>
      <c r="BK36" s="51"/>
      <c r="BL36" s="51">
        <f t="shared" si="32"/>
        <v>516.8984328</v>
      </c>
      <c r="BM36" s="33">
        <f t="shared" si="33"/>
        <v>516.8984328</v>
      </c>
      <c r="BN36" s="65">
        <f t="shared" si="34"/>
        <v>126.91518479999999</v>
      </c>
      <c r="BO36" s="51"/>
      <c r="BP36" s="51"/>
      <c r="BQ36" s="51">
        <f t="shared" si="35"/>
        <v>2685.2355744</v>
      </c>
      <c r="BR36" s="33">
        <f t="shared" si="36"/>
        <v>2685.2355744</v>
      </c>
      <c r="BS36" s="65">
        <f t="shared" si="37"/>
        <v>659.3116704</v>
      </c>
      <c r="BT36" s="51"/>
      <c r="BU36" s="51"/>
      <c r="BV36" s="51">
        <f t="shared" si="38"/>
        <v>152.60586700000002</v>
      </c>
      <c r="BW36" s="33">
        <f t="shared" si="39"/>
        <v>152.60586700000002</v>
      </c>
      <c r="BX36" s="65">
        <f t="shared" si="40"/>
        <v>37.469647</v>
      </c>
      <c r="BY36" s="51"/>
      <c r="BZ36" s="51"/>
      <c r="CA36" s="51">
        <f t="shared" si="41"/>
        <v>539.3773947000001</v>
      </c>
      <c r="CB36" s="33">
        <f t="shared" si="42"/>
        <v>539.3773947000001</v>
      </c>
      <c r="CC36" s="65">
        <f t="shared" si="43"/>
        <v>132.43449270000002</v>
      </c>
      <c r="CD36" s="51"/>
      <c r="CE36" s="33"/>
      <c r="CF36" s="33">
        <f t="shared" si="44"/>
        <v>1960.6127030999999</v>
      </c>
      <c r="CG36" s="33">
        <f t="shared" si="45"/>
        <v>1960.6127030999999</v>
      </c>
      <c r="CH36" s="65">
        <f t="shared" si="46"/>
        <v>481.3934571</v>
      </c>
      <c r="CI36" s="51"/>
      <c r="CJ36" s="51"/>
      <c r="CK36" s="51">
        <f t="shared" si="47"/>
        <v>13389.144468800001</v>
      </c>
      <c r="CL36" s="33">
        <f t="shared" si="48"/>
        <v>13389.144468800001</v>
      </c>
      <c r="CM36" s="65">
        <f t="shared" si="49"/>
        <v>3287.4654608</v>
      </c>
      <c r="CN36" s="51"/>
      <c r="CO36" s="51"/>
      <c r="CP36" s="51">
        <f t="shared" si="50"/>
        <v>55413.2302833</v>
      </c>
      <c r="CQ36" s="33">
        <f t="shared" si="51"/>
        <v>55413.2302833</v>
      </c>
      <c r="CR36" s="65">
        <f t="shared" si="52"/>
        <v>13605.729705299998</v>
      </c>
      <c r="CS36" s="51"/>
      <c r="CT36" s="51"/>
      <c r="CU36" s="51">
        <f t="shared" si="53"/>
        <v>10186.853540400001</v>
      </c>
      <c r="CV36" s="33">
        <f t="shared" si="54"/>
        <v>10186.853540400001</v>
      </c>
      <c r="CW36" s="65">
        <f t="shared" si="55"/>
        <v>2501.2000764</v>
      </c>
      <c r="CX36" s="51"/>
      <c r="CY36" s="51"/>
      <c r="CZ36" s="51">
        <f t="shared" si="56"/>
        <v>34876.482075700005</v>
      </c>
      <c r="DA36" s="33">
        <f t="shared" si="57"/>
        <v>34876.482075700005</v>
      </c>
      <c r="DB36" s="65">
        <f t="shared" si="58"/>
        <v>8563.2977137</v>
      </c>
      <c r="DC36" s="51"/>
      <c r="DD36" s="51"/>
      <c r="DE36" s="51">
        <f t="shared" si="59"/>
        <v>7435.9072135</v>
      </c>
      <c r="DF36" s="33">
        <f t="shared" si="60"/>
        <v>7435.9072135</v>
      </c>
      <c r="DG36" s="65">
        <f t="shared" si="61"/>
        <v>1825.7543034999999</v>
      </c>
      <c r="DH36" s="51"/>
      <c r="DI36" s="51"/>
      <c r="DJ36" s="51">
        <f t="shared" si="62"/>
        <v>605.7942926</v>
      </c>
      <c r="DK36" s="33">
        <f t="shared" si="63"/>
        <v>605.7942926</v>
      </c>
      <c r="DL36" s="65">
        <f t="shared" si="64"/>
        <v>148.7419766</v>
      </c>
      <c r="DM36" s="51"/>
      <c r="DN36" s="51"/>
      <c r="DO36" s="51">
        <f t="shared" si="65"/>
        <v>722.5044351</v>
      </c>
      <c r="DP36" s="33">
        <f t="shared" si="66"/>
        <v>722.5044351</v>
      </c>
      <c r="DQ36" s="65">
        <f t="shared" si="67"/>
        <v>177.3980691</v>
      </c>
      <c r="DR36" s="51"/>
      <c r="DS36" s="51"/>
      <c r="DT36" s="51">
        <f t="shared" si="68"/>
        <v>1473.5685286</v>
      </c>
      <c r="DU36" s="33">
        <f t="shared" si="69"/>
        <v>1473.5685286</v>
      </c>
      <c r="DV36" s="65">
        <f t="shared" si="70"/>
        <v>361.8084526</v>
      </c>
      <c r="DW36" s="51"/>
      <c r="DX36" s="51"/>
      <c r="DY36" s="51">
        <f t="shared" si="71"/>
        <v>40616.5418808</v>
      </c>
      <c r="DZ36" s="33">
        <f t="shared" si="72"/>
        <v>40616.5418808</v>
      </c>
      <c r="EA36" s="65">
        <f t="shared" si="73"/>
        <v>9972.6669528</v>
      </c>
      <c r="EB36" s="33"/>
      <c r="EC36" s="33"/>
      <c r="ED36" s="33">
        <f t="shared" si="74"/>
        <v>1577.4503630000002</v>
      </c>
      <c r="EE36" s="33">
        <f t="shared" si="75"/>
        <v>1577.4503630000002</v>
      </c>
      <c r="EF36" s="65">
        <f t="shared" si="76"/>
        <v>387.31478300000003</v>
      </c>
      <c r="EG36" s="51"/>
      <c r="EH36" s="51"/>
      <c r="EI36" s="51">
        <f t="shared" si="77"/>
        <v>3380.5534116</v>
      </c>
      <c r="EJ36" s="33">
        <f t="shared" si="78"/>
        <v>3380.5534116</v>
      </c>
      <c r="EK36" s="65">
        <f t="shared" si="79"/>
        <v>830.0345556</v>
      </c>
      <c r="EL36" s="51"/>
      <c r="EM36" s="33"/>
      <c r="EN36" s="33"/>
      <c r="EO36" s="33"/>
    </row>
    <row r="37" spans="1:145" s="53" customFormat="1" ht="12">
      <c r="A37" s="52">
        <v>46478</v>
      </c>
      <c r="C37" s="35">
        <v>6545000</v>
      </c>
      <c r="D37" s="35">
        <v>392303</v>
      </c>
      <c r="E37" s="35">
        <f t="shared" si="0"/>
        <v>6937303</v>
      </c>
      <c r="F37" s="35">
        <v>96323</v>
      </c>
      <c r="G37" s="51"/>
      <c r="H37" s="51">
        <v>2104567.6574999997</v>
      </c>
      <c r="I37" s="51">
        <v>126146.4027105</v>
      </c>
      <c r="J37" s="51">
        <f t="shared" si="1"/>
        <v>2230714.0602105</v>
      </c>
      <c r="K37" s="51">
        <v>30972.997780500005</v>
      </c>
      <c r="L37" s="51"/>
      <c r="M37" s="51">
        <f t="shared" si="80"/>
        <v>4440432.342499999</v>
      </c>
      <c r="N37" s="41">
        <f t="shared" si="2"/>
        <v>266156.59728950006</v>
      </c>
      <c r="O37" s="33">
        <f t="shared" si="3"/>
        <v>4706588.939789499</v>
      </c>
      <c r="P37" s="41">
        <f t="shared" si="4"/>
        <v>65350.00221949999</v>
      </c>
      <c r="Q37" s="51"/>
      <c r="R37" s="65">
        <f t="shared" si="81"/>
        <v>360082.9925</v>
      </c>
      <c r="S37" s="65">
        <f t="shared" si="5"/>
        <v>21583.137999500002</v>
      </c>
      <c r="T37" s="20">
        <f t="shared" si="6"/>
        <v>381666.13049949997</v>
      </c>
      <c r="U37" s="65">
        <f t="shared" si="7"/>
        <v>5299.3543295</v>
      </c>
      <c r="V37" s="51"/>
      <c r="W37" s="65">
        <f t="shared" si="82"/>
        <v>439583.7985</v>
      </c>
      <c r="X37" s="65">
        <f t="shared" si="8"/>
        <v>26348.3640799</v>
      </c>
      <c r="Y37" s="20">
        <f t="shared" si="9"/>
        <v>465932.1625799</v>
      </c>
      <c r="Z37" s="65">
        <f t="shared" si="10"/>
        <v>6469.370545899999</v>
      </c>
      <c r="AA37" s="51"/>
      <c r="AB37" s="33">
        <f t="shared" si="83"/>
        <v>1609.4155</v>
      </c>
      <c r="AC37" s="33">
        <f t="shared" si="11"/>
        <v>96.4673077</v>
      </c>
      <c r="AD37" s="33">
        <f t="shared" si="12"/>
        <v>1705.8828077</v>
      </c>
      <c r="AE37" s="65">
        <f t="shared" si="13"/>
        <v>23.685825700000002</v>
      </c>
      <c r="AF37" s="51"/>
      <c r="AG37" s="65">
        <f t="shared" si="84"/>
        <v>95007.8745</v>
      </c>
      <c r="AH37" s="65">
        <f t="shared" si="14"/>
        <v>5694.7095783</v>
      </c>
      <c r="AI37" s="20">
        <f t="shared" si="15"/>
        <v>100702.5840783</v>
      </c>
      <c r="AJ37" s="65">
        <f t="shared" si="16"/>
        <v>1398.2343003</v>
      </c>
      <c r="AK37" s="51"/>
      <c r="AL37" s="65">
        <f t="shared" si="85"/>
        <v>437156.91250000003</v>
      </c>
      <c r="AM37" s="65">
        <f t="shared" si="17"/>
        <v>26202.8981275</v>
      </c>
      <c r="AN37" s="20">
        <f t="shared" si="18"/>
        <v>463359.81062750006</v>
      </c>
      <c r="AO37" s="65">
        <f t="shared" si="19"/>
        <v>6433.6539775</v>
      </c>
      <c r="AP37" s="51"/>
      <c r="AQ37" s="65">
        <f t="shared" si="86"/>
        <v>68916.232</v>
      </c>
      <c r="AR37" s="65">
        <f t="shared" si="20"/>
        <v>4130.7936688</v>
      </c>
      <c r="AS37" s="20">
        <f t="shared" si="21"/>
        <v>73047.02566880001</v>
      </c>
      <c r="AT37" s="65">
        <f t="shared" si="22"/>
        <v>1014.2426608</v>
      </c>
      <c r="AU37" s="51"/>
      <c r="AV37" s="51">
        <f t="shared" si="87"/>
        <v>3828.1704999999997</v>
      </c>
      <c r="AW37" s="51">
        <f t="shared" si="23"/>
        <v>229.45802469999998</v>
      </c>
      <c r="AX37" s="33">
        <f t="shared" si="24"/>
        <v>4057.6285246999996</v>
      </c>
      <c r="AY37" s="65">
        <f t="shared" si="25"/>
        <v>56.3393227</v>
      </c>
      <c r="AZ37" s="51"/>
      <c r="BA37" s="33">
        <f t="shared" si="88"/>
        <v>44095.6285</v>
      </c>
      <c r="BB37" s="33">
        <f t="shared" si="26"/>
        <v>2643.0630019</v>
      </c>
      <c r="BC37" s="33">
        <f t="shared" si="27"/>
        <v>46738.6915019</v>
      </c>
      <c r="BD37" s="65">
        <f t="shared" si="28"/>
        <v>648.9569479</v>
      </c>
      <c r="BE37" s="51"/>
      <c r="BF37" s="51">
        <f t="shared" si="89"/>
        <v>61644.736999999994</v>
      </c>
      <c r="BG37" s="51">
        <f t="shared" si="29"/>
        <v>3694.9450357999995</v>
      </c>
      <c r="BH37" s="33">
        <f t="shared" si="30"/>
        <v>65339.6820358</v>
      </c>
      <c r="BI37" s="65">
        <f t="shared" si="31"/>
        <v>907.2278077999999</v>
      </c>
      <c r="BJ37" s="51"/>
      <c r="BK37" s="51">
        <f t="shared" si="90"/>
        <v>8623.692</v>
      </c>
      <c r="BL37" s="51">
        <f t="shared" si="32"/>
        <v>516.8984328</v>
      </c>
      <c r="BM37" s="33">
        <f t="shared" si="33"/>
        <v>9140.5904328</v>
      </c>
      <c r="BN37" s="65">
        <f t="shared" si="34"/>
        <v>126.91518479999999</v>
      </c>
      <c r="BO37" s="51"/>
      <c r="BP37" s="51">
        <f t="shared" si="91"/>
        <v>44799.216</v>
      </c>
      <c r="BQ37" s="51">
        <f t="shared" si="35"/>
        <v>2685.2355744</v>
      </c>
      <c r="BR37" s="33">
        <f t="shared" si="36"/>
        <v>47484.4515744</v>
      </c>
      <c r="BS37" s="65">
        <f t="shared" si="37"/>
        <v>659.3116704</v>
      </c>
      <c r="BT37" s="51"/>
      <c r="BU37" s="51">
        <f t="shared" si="92"/>
        <v>2546.005</v>
      </c>
      <c r="BV37" s="51">
        <f t="shared" si="38"/>
        <v>152.60586700000002</v>
      </c>
      <c r="BW37" s="33">
        <f t="shared" si="39"/>
        <v>2698.6108670000003</v>
      </c>
      <c r="BX37" s="65">
        <f t="shared" si="40"/>
        <v>37.469647</v>
      </c>
      <c r="BY37" s="51"/>
      <c r="BZ37" s="51">
        <f t="shared" si="93"/>
        <v>8998.720500000001</v>
      </c>
      <c r="CA37" s="51">
        <f t="shared" si="41"/>
        <v>539.3773947000001</v>
      </c>
      <c r="CB37" s="33">
        <f t="shared" si="42"/>
        <v>9538.097894700002</v>
      </c>
      <c r="CC37" s="65">
        <f t="shared" si="43"/>
        <v>132.43449270000002</v>
      </c>
      <c r="CD37" s="51"/>
      <c r="CE37" s="33">
        <f t="shared" si="94"/>
        <v>32709.9465</v>
      </c>
      <c r="CF37" s="33">
        <f t="shared" si="44"/>
        <v>1960.6127030999999</v>
      </c>
      <c r="CG37" s="33">
        <f t="shared" si="45"/>
        <v>34670.5592031</v>
      </c>
      <c r="CH37" s="65">
        <f t="shared" si="46"/>
        <v>481.3934571</v>
      </c>
      <c r="CI37" s="51"/>
      <c r="CJ37" s="51">
        <f t="shared" si="95"/>
        <v>223378.23200000002</v>
      </c>
      <c r="CK37" s="51">
        <f t="shared" si="47"/>
        <v>13389.144468800001</v>
      </c>
      <c r="CL37" s="33">
        <f t="shared" si="48"/>
        <v>236767.3764688</v>
      </c>
      <c r="CM37" s="65">
        <f t="shared" si="49"/>
        <v>3287.4654608</v>
      </c>
      <c r="CN37" s="51"/>
      <c r="CO37" s="51">
        <f t="shared" si="96"/>
        <v>924488.4495</v>
      </c>
      <c r="CP37" s="51">
        <f t="shared" si="50"/>
        <v>55413.2302833</v>
      </c>
      <c r="CQ37" s="33">
        <f t="shared" si="51"/>
        <v>979901.6797833</v>
      </c>
      <c r="CR37" s="65">
        <f t="shared" si="52"/>
        <v>13605.729705299998</v>
      </c>
      <c r="CS37" s="51"/>
      <c r="CT37" s="51">
        <f t="shared" si="97"/>
        <v>169952.706</v>
      </c>
      <c r="CU37" s="51">
        <f t="shared" si="53"/>
        <v>10186.853540400001</v>
      </c>
      <c r="CV37" s="33">
        <f t="shared" si="54"/>
        <v>180139.55954040002</v>
      </c>
      <c r="CW37" s="65">
        <f t="shared" si="55"/>
        <v>2501.2000764</v>
      </c>
      <c r="CX37" s="51"/>
      <c r="CY37" s="51">
        <f t="shared" si="98"/>
        <v>581862.9355</v>
      </c>
      <c r="CZ37" s="51">
        <f t="shared" si="56"/>
        <v>34876.482075700005</v>
      </c>
      <c r="DA37" s="33">
        <f t="shared" si="57"/>
        <v>616739.4175757</v>
      </c>
      <c r="DB37" s="65">
        <f t="shared" si="58"/>
        <v>8563.2977137</v>
      </c>
      <c r="DC37" s="51"/>
      <c r="DD37" s="51">
        <f t="shared" si="99"/>
        <v>124057.2025</v>
      </c>
      <c r="DE37" s="51">
        <f t="shared" si="59"/>
        <v>7435.9072135</v>
      </c>
      <c r="DF37" s="33">
        <f t="shared" si="60"/>
        <v>131493.1097135</v>
      </c>
      <c r="DG37" s="65">
        <f t="shared" si="61"/>
        <v>1825.7543034999999</v>
      </c>
      <c r="DH37" s="51"/>
      <c r="DI37" s="51">
        <f t="shared" si="100"/>
        <v>10106.788999999999</v>
      </c>
      <c r="DJ37" s="51">
        <f t="shared" si="62"/>
        <v>605.7942926</v>
      </c>
      <c r="DK37" s="33">
        <f t="shared" si="63"/>
        <v>10712.583292599998</v>
      </c>
      <c r="DL37" s="65">
        <f t="shared" si="64"/>
        <v>148.7419766</v>
      </c>
      <c r="DM37" s="51"/>
      <c r="DN37" s="51">
        <f t="shared" si="101"/>
        <v>12053.9265</v>
      </c>
      <c r="DO37" s="51">
        <f t="shared" si="65"/>
        <v>722.5044351</v>
      </c>
      <c r="DP37" s="33">
        <f t="shared" si="66"/>
        <v>12776.4309351</v>
      </c>
      <c r="DQ37" s="65">
        <f t="shared" si="67"/>
        <v>177.3980691</v>
      </c>
      <c r="DR37" s="51"/>
      <c r="DS37" s="51">
        <f t="shared" si="102"/>
        <v>24584.328999999998</v>
      </c>
      <c r="DT37" s="51">
        <f t="shared" si="68"/>
        <v>1473.5685286</v>
      </c>
      <c r="DU37" s="33">
        <f t="shared" si="69"/>
        <v>26057.8975286</v>
      </c>
      <c r="DV37" s="65">
        <f t="shared" si="70"/>
        <v>361.8084526</v>
      </c>
      <c r="DW37" s="51"/>
      <c r="DX37" s="51">
        <f t="shared" si="103"/>
        <v>677627.412</v>
      </c>
      <c r="DY37" s="51">
        <f t="shared" si="71"/>
        <v>40616.5418808</v>
      </c>
      <c r="DZ37" s="33">
        <f t="shared" si="72"/>
        <v>718243.9538808</v>
      </c>
      <c r="EA37" s="65">
        <f t="shared" si="73"/>
        <v>9972.6669528</v>
      </c>
      <c r="EB37" s="33"/>
      <c r="EC37" s="33">
        <f t="shared" si="104"/>
        <v>26317.445000000003</v>
      </c>
      <c r="ED37" s="33">
        <f t="shared" si="74"/>
        <v>1577.4503630000002</v>
      </c>
      <c r="EE37" s="33">
        <f t="shared" si="75"/>
        <v>27894.895363000003</v>
      </c>
      <c r="EF37" s="65">
        <f t="shared" si="76"/>
        <v>387.31478300000003</v>
      </c>
      <c r="EG37" s="51"/>
      <c r="EH37" s="51">
        <f t="shared" si="105"/>
        <v>56399.574</v>
      </c>
      <c r="EI37" s="51">
        <f t="shared" si="77"/>
        <v>3380.5534116</v>
      </c>
      <c r="EJ37" s="33">
        <f t="shared" si="78"/>
        <v>59780.1274116</v>
      </c>
      <c r="EK37" s="65">
        <f t="shared" si="79"/>
        <v>830.0345556</v>
      </c>
      <c r="EL37" s="51"/>
      <c r="EM37" s="33"/>
      <c r="EN37" s="33"/>
      <c r="EO37" s="33"/>
    </row>
    <row r="38" spans="1:145" s="53" customFormat="1" ht="12">
      <c r="A38" s="52">
        <v>46661</v>
      </c>
      <c r="C38" s="35"/>
      <c r="D38" s="35">
        <v>267867</v>
      </c>
      <c r="E38" s="35">
        <f t="shared" si="0"/>
        <v>267867</v>
      </c>
      <c r="F38" s="35">
        <v>96323</v>
      </c>
      <c r="G38" s="51"/>
      <c r="H38" s="51"/>
      <c r="I38" s="51">
        <v>86133.57138449998</v>
      </c>
      <c r="J38" s="51">
        <f t="shared" si="1"/>
        <v>86133.57138449998</v>
      </c>
      <c r="K38" s="51">
        <v>30972.997780500005</v>
      </c>
      <c r="L38" s="51"/>
      <c r="M38" s="51"/>
      <c r="N38" s="41">
        <f t="shared" si="2"/>
        <v>181733.42861550002</v>
      </c>
      <c r="O38" s="33">
        <f t="shared" si="3"/>
        <v>181733.42861550002</v>
      </c>
      <c r="P38" s="41">
        <f t="shared" si="4"/>
        <v>65350.00221949999</v>
      </c>
      <c r="Q38" s="51"/>
      <c r="R38" s="65"/>
      <c r="S38" s="65">
        <f t="shared" si="5"/>
        <v>14737.104805500001</v>
      </c>
      <c r="T38" s="20">
        <f t="shared" si="6"/>
        <v>14737.104805500001</v>
      </c>
      <c r="U38" s="65">
        <f t="shared" si="7"/>
        <v>5299.3543295</v>
      </c>
      <c r="V38" s="51"/>
      <c r="W38" s="65"/>
      <c r="X38" s="65">
        <f t="shared" si="8"/>
        <v>17990.8316811</v>
      </c>
      <c r="Y38" s="20">
        <f t="shared" si="9"/>
        <v>17990.8316811</v>
      </c>
      <c r="Z38" s="65">
        <f t="shared" si="10"/>
        <v>6469.370545899999</v>
      </c>
      <c r="AA38" s="51"/>
      <c r="AB38" s="33"/>
      <c r="AC38" s="33">
        <f t="shared" si="11"/>
        <v>65.8684953</v>
      </c>
      <c r="AD38" s="33">
        <f t="shared" si="12"/>
        <v>65.8684953</v>
      </c>
      <c r="AE38" s="65">
        <f t="shared" si="13"/>
        <v>23.685825700000002</v>
      </c>
      <c r="AF38" s="51"/>
      <c r="AG38" s="65"/>
      <c r="AH38" s="65">
        <f t="shared" si="14"/>
        <v>3888.3841587</v>
      </c>
      <c r="AI38" s="20">
        <f t="shared" si="15"/>
        <v>3888.3841587</v>
      </c>
      <c r="AJ38" s="65">
        <f t="shared" si="16"/>
        <v>1398.2343003</v>
      </c>
      <c r="AK38" s="51"/>
      <c r="AL38" s="65"/>
      <c r="AM38" s="65">
        <f t="shared" si="17"/>
        <v>17891.5065975</v>
      </c>
      <c r="AN38" s="20">
        <f t="shared" si="18"/>
        <v>17891.5065975</v>
      </c>
      <c r="AO38" s="65">
        <f t="shared" si="19"/>
        <v>6433.6539775</v>
      </c>
      <c r="AP38" s="51"/>
      <c r="AQ38" s="65"/>
      <c r="AR38" s="65">
        <f t="shared" si="20"/>
        <v>2820.5323632</v>
      </c>
      <c r="AS38" s="20">
        <f t="shared" si="21"/>
        <v>2820.5323632</v>
      </c>
      <c r="AT38" s="65">
        <f t="shared" si="22"/>
        <v>1014.2426608</v>
      </c>
      <c r="AU38" s="51"/>
      <c r="AV38" s="51"/>
      <c r="AW38" s="51">
        <f t="shared" si="23"/>
        <v>156.6754083</v>
      </c>
      <c r="AX38" s="33">
        <f t="shared" si="24"/>
        <v>156.6754083</v>
      </c>
      <c r="AY38" s="65">
        <f t="shared" si="25"/>
        <v>56.3393227</v>
      </c>
      <c r="AZ38" s="51"/>
      <c r="BA38" s="33"/>
      <c r="BB38" s="33">
        <f t="shared" si="26"/>
        <v>1804.7003391</v>
      </c>
      <c r="BC38" s="33">
        <f t="shared" si="27"/>
        <v>1804.7003391</v>
      </c>
      <c r="BD38" s="65">
        <f t="shared" si="28"/>
        <v>648.9569479</v>
      </c>
      <c r="BE38" s="51"/>
      <c r="BF38" s="51"/>
      <c r="BG38" s="51">
        <f t="shared" si="29"/>
        <v>2522.9321262</v>
      </c>
      <c r="BH38" s="33">
        <f t="shared" si="30"/>
        <v>2522.9321262</v>
      </c>
      <c r="BI38" s="65">
        <f t="shared" si="31"/>
        <v>907.2278077999999</v>
      </c>
      <c r="BJ38" s="51"/>
      <c r="BK38" s="51"/>
      <c r="BL38" s="51">
        <f t="shared" si="32"/>
        <v>352.9415592</v>
      </c>
      <c r="BM38" s="33">
        <f t="shared" si="33"/>
        <v>352.9415592</v>
      </c>
      <c r="BN38" s="65">
        <f t="shared" si="34"/>
        <v>126.91518479999999</v>
      </c>
      <c r="BO38" s="51"/>
      <c r="BP38" s="51"/>
      <c r="BQ38" s="51">
        <f t="shared" si="35"/>
        <v>1833.4960416</v>
      </c>
      <c r="BR38" s="33">
        <f t="shared" si="36"/>
        <v>1833.4960416</v>
      </c>
      <c r="BS38" s="65">
        <f t="shared" si="37"/>
        <v>659.3116704</v>
      </c>
      <c r="BT38" s="51"/>
      <c r="BU38" s="51"/>
      <c r="BV38" s="51">
        <f t="shared" si="38"/>
        <v>104.200263</v>
      </c>
      <c r="BW38" s="33">
        <f t="shared" si="39"/>
        <v>104.200263</v>
      </c>
      <c r="BX38" s="65">
        <f t="shared" si="40"/>
        <v>37.469647</v>
      </c>
      <c r="BY38" s="51"/>
      <c r="BZ38" s="51"/>
      <c r="CA38" s="51">
        <f t="shared" si="41"/>
        <v>368.29033830000003</v>
      </c>
      <c r="CB38" s="33">
        <f t="shared" si="42"/>
        <v>368.29033830000003</v>
      </c>
      <c r="CC38" s="65">
        <f t="shared" si="43"/>
        <v>132.43449270000002</v>
      </c>
      <c r="CD38" s="51"/>
      <c r="CE38" s="33"/>
      <c r="CF38" s="33">
        <f t="shared" si="44"/>
        <v>1338.7189059</v>
      </c>
      <c r="CG38" s="33">
        <f t="shared" si="45"/>
        <v>1338.7189059</v>
      </c>
      <c r="CH38" s="65">
        <f t="shared" si="46"/>
        <v>481.3934571</v>
      </c>
      <c r="CI38" s="51"/>
      <c r="CJ38" s="51"/>
      <c r="CK38" s="51">
        <f t="shared" si="47"/>
        <v>9142.1935632</v>
      </c>
      <c r="CL38" s="33">
        <f t="shared" si="48"/>
        <v>9142.1935632</v>
      </c>
      <c r="CM38" s="65">
        <f t="shared" si="49"/>
        <v>3287.4654608</v>
      </c>
      <c r="CN38" s="51"/>
      <c r="CO38" s="51"/>
      <c r="CP38" s="51">
        <f t="shared" si="50"/>
        <v>37836.5084037</v>
      </c>
      <c r="CQ38" s="33">
        <f t="shared" si="51"/>
        <v>37836.5084037</v>
      </c>
      <c r="CR38" s="65">
        <f t="shared" si="52"/>
        <v>13605.729705299998</v>
      </c>
      <c r="CS38" s="51"/>
      <c r="CT38" s="51"/>
      <c r="CU38" s="51">
        <f t="shared" si="53"/>
        <v>6955.6488156000005</v>
      </c>
      <c r="CV38" s="33">
        <f t="shared" si="54"/>
        <v>6955.6488156000005</v>
      </c>
      <c r="CW38" s="65">
        <f t="shared" si="55"/>
        <v>2501.2000764</v>
      </c>
      <c r="CX38" s="51"/>
      <c r="CY38" s="51"/>
      <c r="CZ38" s="51">
        <f t="shared" si="56"/>
        <v>23813.8852473</v>
      </c>
      <c r="DA38" s="33">
        <f t="shared" si="57"/>
        <v>23813.8852473</v>
      </c>
      <c r="DB38" s="65">
        <f t="shared" si="58"/>
        <v>8563.2977137</v>
      </c>
      <c r="DC38" s="51"/>
      <c r="DD38" s="51"/>
      <c r="DE38" s="51">
        <f t="shared" si="59"/>
        <v>5077.2850515</v>
      </c>
      <c r="DF38" s="33">
        <f t="shared" si="60"/>
        <v>5077.2850515</v>
      </c>
      <c r="DG38" s="65">
        <f t="shared" si="61"/>
        <v>1825.7543034999999</v>
      </c>
      <c r="DH38" s="51"/>
      <c r="DI38" s="51"/>
      <c r="DJ38" s="51">
        <f t="shared" si="62"/>
        <v>413.6402214</v>
      </c>
      <c r="DK38" s="33">
        <f t="shared" si="63"/>
        <v>413.6402214</v>
      </c>
      <c r="DL38" s="65">
        <f t="shared" si="64"/>
        <v>148.7419766</v>
      </c>
      <c r="DM38" s="51"/>
      <c r="DN38" s="51"/>
      <c r="DO38" s="51">
        <f t="shared" si="65"/>
        <v>493.33065389999996</v>
      </c>
      <c r="DP38" s="33">
        <f t="shared" si="66"/>
        <v>493.33065389999996</v>
      </c>
      <c r="DQ38" s="65">
        <f t="shared" si="67"/>
        <v>177.3980691</v>
      </c>
      <c r="DR38" s="51"/>
      <c r="DS38" s="51"/>
      <c r="DT38" s="51">
        <f t="shared" si="68"/>
        <v>1006.1620254</v>
      </c>
      <c r="DU38" s="33">
        <f t="shared" si="69"/>
        <v>1006.1620254</v>
      </c>
      <c r="DV38" s="65">
        <f t="shared" si="70"/>
        <v>361.8084526</v>
      </c>
      <c r="DW38" s="51"/>
      <c r="DX38" s="51"/>
      <c r="DY38" s="51">
        <f t="shared" si="71"/>
        <v>27733.2348312</v>
      </c>
      <c r="DZ38" s="33">
        <f t="shared" si="72"/>
        <v>27733.2348312</v>
      </c>
      <c r="EA38" s="65">
        <f t="shared" si="73"/>
        <v>9972.6669528</v>
      </c>
      <c r="EB38" s="33"/>
      <c r="EC38" s="33"/>
      <c r="ED38" s="33">
        <f t="shared" si="74"/>
        <v>1077.0932070000001</v>
      </c>
      <c r="EE38" s="33">
        <f t="shared" si="75"/>
        <v>1077.0932070000001</v>
      </c>
      <c r="EF38" s="65">
        <f t="shared" si="76"/>
        <v>387.31478300000003</v>
      </c>
      <c r="EG38" s="51"/>
      <c r="EH38" s="51"/>
      <c r="EI38" s="51">
        <f t="shared" si="77"/>
        <v>2308.2635124</v>
      </c>
      <c r="EJ38" s="33">
        <f t="shared" si="78"/>
        <v>2308.2635124</v>
      </c>
      <c r="EK38" s="65">
        <f t="shared" si="79"/>
        <v>830.0345556</v>
      </c>
      <c r="EL38" s="51"/>
      <c r="EM38" s="33"/>
      <c r="EN38" s="33"/>
      <c r="EO38" s="33"/>
    </row>
    <row r="39" spans="1:145" s="53" customFormat="1" ht="12">
      <c r="A39" s="52">
        <v>46844</v>
      </c>
      <c r="C39" s="35">
        <v>6795000</v>
      </c>
      <c r="D39" s="35">
        <v>267867</v>
      </c>
      <c r="E39" s="35">
        <f t="shared" si="0"/>
        <v>7062867</v>
      </c>
      <c r="F39" s="35">
        <v>96323</v>
      </c>
      <c r="G39" s="51"/>
      <c r="H39" s="51">
        <v>2184956.0325</v>
      </c>
      <c r="I39" s="51">
        <v>86133.57138449998</v>
      </c>
      <c r="J39" s="51">
        <f t="shared" si="1"/>
        <v>2271089.6038845</v>
      </c>
      <c r="K39" s="51">
        <v>30972.997780500005</v>
      </c>
      <c r="L39" s="51"/>
      <c r="M39" s="51">
        <f t="shared" si="80"/>
        <v>4610043.967499999</v>
      </c>
      <c r="N39" s="41">
        <f t="shared" si="2"/>
        <v>181733.42861550002</v>
      </c>
      <c r="O39" s="33">
        <f t="shared" si="3"/>
        <v>4791777.3961155</v>
      </c>
      <c r="P39" s="41">
        <f t="shared" si="4"/>
        <v>65350.00221949999</v>
      </c>
      <c r="Q39" s="51"/>
      <c r="R39" s="65">
        <f t="shared" si="81"/>
        <v>373837.1175</v>
      </c>
      <c r="S39" s="65">
        <f t="shared" si="5"/>
        <v>14737.104805500001</v>
      </c>
      <c r="T39" s="20">
        <f t="shared" si="6"/>
        <v>388574.2223055</v>
      </c>
      <c r="U39" s="65">
        <f t="shared" si="7"/>
        <v>5299.3543295</v>
      </c>
      <c r="V39" s="51"/>
      <c r="W39" s="65">
        <f t="shared" si="82"/>
        <v>456374.6235</v>
      </c>
      <c r="X39" s="65">
        <f t="shared" si="8"/>
        <v>17990.8316811</v>
      </c>
      <c r="Y39" s="20">
        <f t="shared" si="9"/>
        <v>474365.4551811</v>
      </c>
      <c r="Z39" s="65">
        <f t="shared" si="10"/>
        <v>6469.370545899999</v>
      </c>
      <c r="AA39" s="51"/>
      <c r="AB39" s="33">
        <f t="shared" si="83"/>
        <v>1670.8905000000002</v>
      </c>
      <c r="AC39" s="33">
        <f t="shared" si="11"/>
        <v>65.8684953</v>
      </c>
      <c r="AD39" s="33">
        <f t="shared" si="12"/>
        <v>1736.7589953000002</v>
      </c>
      <c r="AE39" s="65">
        <f t="shared" si="13"/>
        <v>23.685825700000002</v>
      </c>
      <c r="AF39" s="51"/>
      <c r="AG39" s="65">
        <f t="shared" si="84"/>
        <v>98636.8995</v>
      </c>
      <c r="AH39" s="65">
        <f t="shared" si="14"/>
        <v>3888.3841587</v>
      </c>
      <c r="AI39" s="20">
        <f t="shared" si="15"/>
        <v>102525.2836587</v>
      </c>
      <c r="AJ39" s="65">
        <f t="shared" si="16"/>
        <v>1398.2343003</v>
      </c>
      <c r="AK39" s="51"/>
      <c r="AL39" s="65">
        <f t="shared" si="85"/>
        <v>453855.03750000003</v>
      </c>
      <c r="AM39" s="65">
        <f t="shared" si="17"/>
        <v>17891.5065975</v>
      </c>
      <c r="AN39" s="20">
        <f t="shared" si="18"/>
        <v>471746.54409750004</v>
      </c>
      <c r="AO39" s="65">
        <f t="shared" si="19"/>
        <v>6433.6539775</v>
      </c>
      <c r="AP39" s="51"/>
      <c r="AQ39" s="65">
        <f t="shared" si="86"/>
        <v>71548.632</v>
      </c>
      <c r="AR39" s="65">
        <f t="shared" si="20"/>
        <v>2820.5323632</v>
      </c>
      <c r="AS39" s="20">
        <f t="shared" si="21"/>
        <v>74369.16436319999</v>
      </c>
      <c r="AT39" s="65">
        <f t="shared" si="22"/>
        <v>1014.2426608</v>
      </c>
      <c r="AU39" s="51"/>
      <c r="AV39" s="51">
        <f t="shared" si="87"/>
        <v>3974.3954999999996</v>
      </c>
      <c r="AW39" s="51">
        <f t="shared" si="23"/>
        <v>156.6754083</v>
      </c>
      <c r="AX39" s="33">
        <f t="shared" si="24"/>
        <v>4131.070908299999</v>
      </c>
      <c r="AY39" s="65">
        <f t="shared" si="25"/>
        <v>56.3393227</v>
      </c>
      <c r="AZ39" s="51"/>
      <c r="BA39" s="33">
        <f t="shared" si="88"/>
        <v>45779.953499999996</v>
      </c>
      <c r="BB39" s="33">
        <f t="shared" si="26"/>
        <v>1804.7003391</v>
      </c>
      <c r="BC39" s="33">
        <f t="shared" si="27"/>
        <v>47584.6538391</v>
      </c>
      <c r="BD39" s="65">
        <f t="shared" si="28"/>
        <v>648.9569479</v>
      </c>
      <c r="BE39" s="51"/>
      <c r="BF39" s="51">
        <f t="shared" si="89"/>
        <v>63999.386999999995</v>
      </c>
      <c r="BG39" s="51">
        <f t="shared" si="29"/>
        <v>2522.9321262</v>
      </c>
      <c r="BH39" s="33">
        <f t="shared" si="30"/>
        <v>66522.31912619999</v>
      </c>
      <c r="BI39" s="65">
        <f t="shared" si="31"/>
        <v>907.2278077999999</v>
      </c>
      <c r="BJ39" s="51"/>
      <c r="BK39" s="51">
        <f t="shared" si="90"/>
        <v>8953.091999999999</v>
      </c>
      <c r="BL39" s="51">
        <f t="shared" si="32"/>
        <v>352.9415592</v>
      </c>
      <c r="BM39" s="33">
        <f t="shared" si="33"/>
        <v>9306.0335592</v>
      </c>
      <c r="BN39" s="65">
        <f t="shared" si="34"/>
        <v>126.91518479999999</v>
      </c>
      <c r="BO39" s="51"/>
      <c r="BP39" s="51">
        <f t="shared" si="91"/>
        <v>46510.416</v>
      </c>
      <c r="BQ39" s="51">
        <f t="shared" si="35"/>
        <v>1833.4960416</v>
      </c>
      <c r="BR39" s="33">
        <f t="shared" si="36"/>
        <v>48343.9120416</v>
      </c>
      <c r="BS39" s="65">
        <f t="shared" si="37"/>
        <v>659.3116704</v>
      </c>
      <c r="BT39" s="51"/>
      <c r="BU39" s="51">
        <f t="shared" si="92"/>
        <v>2643.255</v>
      </c>
      <c r="BV39" s="51">
        <f t="shared" si="38"/>
        <v>104.200263</v>
      </c>
      <c r="BW39" s="33">
        <f t="shared" si="39"/>
        <v>2747.4552630000003</v>
      </c>
      <c r="BX39" s="65">
        <f t="shared" si="40"/>
        <v>37.469647</v>
      </c>
      <c r="BY39" s="51"/>
      <c r="BZ39" s="51">
        <f t="shared" si="93"/>
        <v>9342.4455</v>
      </c>
      <c r="CA39" s="51">
        <f t="shared" si="41"/>
        <v>368.29033830000003</v>
      </c>
      <c r="CB39" s="33">
        <f t="shared" si="42"/>
        <v>9710.7358383</v>
      </c>
      <c r="CC39" s="65">
        <f t="shared" si="43"/>
        <v>132.43449270000002</v>
      </c>
      <c r="CD39" s="51"/>
      <c r="CE39" s="33">
        <f t="shared" si="94"/>
        <v>33959.3715</v>
      </c>
      <c r="CF39" s="33">
        <f t="shared" si="44"/>
        <v>1338.7189059</v>
      </c>
      <c r="CG39" s="33">
        <f t="shared" si="45"/>
        <v>35298.0904059</v>
      </c>
      <c r="CH39" s="65">
        <f t="shared" si="46"/>
        <v>481.3934571</v>
      </c>
      <c r="CI39" s="51"/>
      <c r="CJ39" s="51">
        <f t="shared" si="95"/>
        <v>231910.632</v>
      </c>
      <c r="CK39" s="51">
        <f t="shared" si="47"/>
        <v>9142.1935632</v>
      </c>
      <c r="CL39" s="33">
        <f t="shared" si="48"/>
        <v>241052.82556320002</v>
      </c>
      <c r="CM39" s="65">
        <f t="shared" si="49"/>
        <v>3287.4654608</v>
      </c>
      <c r="CN39" s="51"/>
      <c r="CO39" s="51">
        <f t="shared" si="96"/>
        <v>959801.2244999999</v>
      </c>
      <c r="CP39" s="51">
        <f t="shared" si="50"/>
        <v>37836.5084037</v>
      </c>
      <c r="CQ39" s="33">
        <f t="shared" si="51"/>
        <v>997637.7329036999</v>
      </c>
      <c r="CR39" s="65">
        <f t="shared" si="52"/>
        <v>13605.729705299998</v>
      </c>
      <c r="CS39" s="51"/>
      <c r="CT39" s="51">
        <f t="shared" si="97"/>
        <v>176444.40600000002</v>
      </c>
      <c r="CU39" s="51">
        <f t="shared" si="53"/>
        <v>6955.6488156000005</v>
      </c>
      <c r="CV39" s="33">
        <f t="shared" si="54"/>
        <v>183400.05481560001</v>
      </c>
      <c r="CW39" s="65">
        <f t="shared" si="55"/>
        <v>2501.2000764</v>
      </c>
      <c r="CX39" s="51"/>
      <c r="CY39" s="51">
        <f t="shared" si="98"/>
        <v>604088.4105</v>
      </c>
      <c r="CZ39" s="51">
        <f t="shared" si="56"/>
        <v>23813.8852473</v>
      </c>
      <c r="DA39" s="33">
        <f t="shared" si="57"/>
        <v>627902.2957473</v>
      </c>
      <c r="DB39" s="65">
        <f t="shared" si="58"/>
        <v>8563.2977137</v>
      </c>
      <c r="DC39" s="51"/>
      <c r="DD39" s="51">
        <f t="shared" si="99"/>
        <v>128795.8275</v>
      </c>
      <c r="DE39" s="51">
        <f t="shared" si="59"/>
        <v>5077.2850515</v>
      </c>
      <c r="DF39" s="33">
        <f t="shared" si="60"/>
        <v>133873.1125515</v>
      </c>
      <c r="DG39" s="65">
        <f t="shared" si="61"/>
        <v>1825.7543034999999</v>
      </c>
      <c r="DH39" s="51"/>
      <c r="DI39" s="51">
        <f t="shared" si="100"/>
        <v>10492.839</v>
      </c>
      <c r="DJ39" s="51">
        <f t="shared" si="62"/>
        <v>413.6402214</v>
      </c>
      <c r="DK39" s="33">
        <f t="shared" si="63"/>
        <v>10906.4792214</v>
      </c>
      <c r="DL39" s="65">
        <f t="shared" si="64"/>
        <v>148.7419766</v>
      </c>
      <c r="DM39" s="51"/>
      <c r="DN39" s="51">
        <f t="shared" si="101"/>
        <v>12514.351499999999</v>
      </c>
      <c r="DO39" s="51">
        <f t="shared" si="65"/>
        <v>493.33065389999996</v>
      </c>
      <c r="DP39" s="33">
        <f t="shared" si="66"/>
        <v>13007.6821539</v>
      </c>
      <c r="DQ39" s="65">
        <f t="shared" si="67"/>
        <v>177.3980691</v>
      </c>
      <c r="DR39" s="51"/>
      <c r="DS39" s="51">
        <f t="shared" si="102"/>
        <v>25523.379</v>
      </c>
      <c r="DT39" s="51">
        <f t="shared" si="68"/>
        <v>1006.1620254</v>
      </c>
      <c r="DU39" s="33">
        <f t="shared" si="69"/>
        <v>26529.5410254</v>
      </c>
      <c r="DV39" s="65">
        <f t="shared" si="70"/>
        <v>361.8084526</v>
      </c>
      <c r="DW39" s="51"/>
      <c r="DX39" s="51">
        <f t="shared" si="103"/>
        <v>703510.812</v>
      </c>
      <c r="DY39" s="51">
        <f t="shared" si="71"/>
        <v>27733.2348312</v>
      </c>
      <c r="DZ39" s="33">
        <f t="shared" si="72"/>
        <v>731244.0468312</v>
      </c>
      <c r="EA39" s="65">
        <f t="shared" si="73"/>
        <v>9972.6669528</v>
      </c>
      <c r="EB39" s="33"/>
      <c r="EC39" s="33">
        <f t="shared" si="104"/>
        <v>27322.695000000003</v>
      </c>
      <c r="ED39" s="33">
        <f t="shared" si="74"/>
        <v>1077.0932070000001</v>
      </c>
      <c r="EE39" s="33">
        <f t="shared" si="75"/>
        <v>28399.788207000005</v>
      </c>
      <c r="EF39" s="65">
        <f t="shared" si="76"/>
        <v>387.31478300000003</v>
      </c>
      <c r="EG39" s="51"/>
      <c r="EH39" s="51">
        <f t="shared" si="105"/>
        <v>58553.874</v>
      </c>
      <c r="EI39" s="51">
        <f t="shared" si="77"/>
        <v>2308.2635124</v>
      </c>
      <c r="EJ39" s="33">
        <f t="shared" si="78"/>
        <v>60862.137512400004</v>
      </c>
      <c r="EK39" s="65">
        <f t="shared" si="79"/>
        <v>830.0345556</v>
      </c>
      <c r="EL39" s="51"/>
      <c r="EM39" s="33"/>
      <c r="EN39" s="33"/>
      <c r="EO39" s="33"/>
    </row>
    <row r="40" spans="1:145" s="53" customFormat="1" ht="12">
      <c r="A40" s="52">
        <v>47027</v>
      </c>
      <c r="C40" s="35"/>
      <c r="D40" s="35">
        <v>137573</v>
      </c>
      <c r="E40" s="35">
        <f t="shared" si="0"/>
        <v>137573</v>
      </c>
      <c r="F40" s="35">
        <v>96323</v>
      </c>
      <c r="G40" s="51"/>
      <c r="H40" s="51"/>
      <c r="I40" s="51">
        <v>44237.0796555</v>
      </c>
      <c r="J40" s="51">
        <f t="shared" si="1"/>
        <v>44237.0796555</v>
      </c>
      <c r="K40" s="51">
        <v>30972.997780500005</v>
      </c>
      <c r="L40" s="51"/>
      <c r="M40" s="51"/>
      <c r="N40" s="41">
        <f t="shared" si="2"/>
        <v>93335.9203445</v>
      </c>
      <c r="O40" s="33">
        <f t="shared" si="3"/>
        <v>93335.9203445</v>
      </c>
      <c r="P40" s="41">
        <f t="shared" si="4"/>
        <v>65350.00221949999</v>
      </c>
      <c r="Q40" s="51"/>
      <c r="R40" s="65"/>
      <c r="S40" s="65">
        <f t="shared" si="5"/>
        <v>7568.784954500001</v>
      </c>
      <c r="T40" s="20">
        <f t="shared" si="6"/>
        <v>7568.784954500001</v>
      </c>
      <c r="U40" s="65">
        <f t="shared" si="7"/>
        <v>5299.3543295</v>
      </c>
      <c r="V40" s="51"/>
      <c r="W40" s="65"/>
      <c r="X40" s="65">
        <f t="shared" si="8"/>
        <v>9239.856670899999</v>
      </c>
      <c r="Y40" s="20">
        <f t="shared" si="9"/>
        <v>9239.856670899999</v>
      </c>
      <c r="Z40" s="65">
        <f t="shared" si="10"/>
        <v>6469.370545899999</v>
      </c>
      <c r="AA40" s="51"/>
      <c r="AB40" s="33"/>
      <c r="AC40" s="33">
        <f t="shared" si="11"/>
        <v>33.8292007</v>
      </c>
      <c r="AD40" s="33">
        <f t="shared" si="12"/>
        <v>33.8292007</v>
      </c>
      <c r="AE40" s="65">
        <f t="shared" si="13"/>
        <v>23.685825700000002</v>
      </c>
      <c r="AF40" s="51"/>
      <c r="AG40" s="65"/>
      <c r="AH40" s="65">
        <f t="shared" si="14"/>
        <v>1997.0234253</v>
      </c>
      <c r="AI40" s="20">
        <f t="shared" si="15"/>
        <v>1997.0234253</v>
      </c>
      <c r="AJ40" s="65">
        <f t="shared" si="16"/>
        <v>1398.2343003</v>
      </c>
      <c r="AK40" s="51"/>
      <c r="AL40" s="65"/>
      <c r="AM40" s="65">
        <f t="shared" si="17"/>
        <v>9188.844602500001</v>
      </c>
      <c r="AN40" s="20">
        <f t="shared" si="18"/>
        <v>9188.844602500001</v>
      </c>
      <c r="AO40" s="65">
        <f t="shared" si="19"/>
        <v>6433.6539775</v>
      </c>
      <c r="AP40" s="51"/>
      <c r="AQ40" s="65"/>
      <c r="AR40" s="65">
        <f t="shared" si="20"/>
        <v>1448.5886608</v>
      </c>
      <c r="AS40" s="20">
        <f t="shared" si="21"/>
        <v>1448.5886608</v>
      </c>
      <c r="AT40" s="65">
        <f t="shared" si="22"/>
        <v>1014.2426608</v>
      </c>
      <c r="AU40" s="51"/>
      <c r="AV40" s="51"/>
      <c r="AW40" s="51">
        <f t="shared" si="23"/>
        <v>80.46644769999999</v>
      </c>
      <c r="AX40" s="33">
        <f t="shared" si="24"/>
        <v>80.46644769999999</v>
      </c>
      <c r="AY40" s="65">
        <f t="shared" si="25"/>
        <v>56.3393227</v>
      </c>
      <c r="AZ40" s="51"/>
      <c r="BA40" s="33"/>
      <c r="BB40" s="33">
        <f t="shared" si="26"/>
        <v>926.8705729</v>
      </c>
      <c r="BC40" s="33">
        <f t="shared" si="27"/>
        <v>926.8705729</v>
      </c>
      <c r="BD40" s="65">
        <f t="shared" si="28"/>
        <v>648.9569479</v>
      </c>
      <c r="BE40" s="51"/>
      <c r="BF40" s="51"/>
      <c r="BG40" s="51">
        <f t="shared" si="29"/>
        <v>1295.7450577999998</v>
      </c>
      <c r="BH40" s="33">
        <f t="shared" si="30"/>
        <v>1295.7450577999998</v>
      </c>
      <c r="BI40" s="65">
        <f t="shared" si="31"/>
        <v>907.2278077999999</v>
      </c>
      <c r="BJ40" s="51"/>
      <c r="BK40" s="51"/>
      <c r="BL40" s="51">
        <f t="shared" si="32"/>
        <v>181.2661848</v>
      </c>
      <c r="BM40" s="33">
        <f t="shared" si="33"/>
        <v>181.2661848</v>
      </c>
      <c r="BN40" s="65">
        <f t="shared" si="34"/>
        <v>126.91518479999999</v>
      </c>
      <c r="BO40" s="51"/>
      <c r="BP40" s="51"/>
      <c r="BQ40" s="51">
        <f t="shared" si="35"/>
        <v>941.6596704</v>
      </c>
      <c r="BR40" s="33">
        <f t="shared" si="36"/>
        <v>941.6596704</v>
      </c>
      <c r="BS40" s="65">
        <f t="shared" si="37"/>
        <v>659.3116704</v>
      </c>
      <c r="BT40" s="51"/>
      <c r="BU40" s="51"/>
      <c r="BV40" s="51">
        <f t="shared" si="38"/>
        <v>53.515897</v>
      </c>
      <c r="BW40" s="33">
        <f t="shared" si="39"/>
        <v>53.515897</v>
      </c>
      <c r="BX40" s="65">
        <f t="shared" si="40"/>
        <v>37.469647</v>
      </c>
      <c r="BY40" s="51"/>
      <c r="BZ40" s="51"/>
      <c r="CA40" s="51">
        <f t="shared" si="41"/>
        <v>189.1491177</v>
      </c>
      <c r="CB40" s="33">
        <f t="shared" si="42"/>
        <v>189.1491177</v>
      </c>
      <c r="CC40" s="65">
        <f t="shared" si="43"/>
        <v>132.43449270000002</v>
      </c>
      <c r="CD40" s="51"/>
      <c r="CE40" s="33"/>
      <c r="CF40" s="33">
        <f t="shared" si="44"/>
        <v>687.5485821</v>
      </c>
      <c r="CG40" s="33">
        <f t="shared" si="45"/>
        <v>687.5485821</v>
      </c>
      <c r="CH40" s="65">
        <f t="shared" si="46"/>
        <v>481.3934571</v>
      </c>
      <c r="CI40" s="51"/>
      <c r="CJ40" s="51"/>
      <c r="CK40" s="51">
        <f t="shared" si="47"/>
        <v>4695.3114608000005</v>
      </c>
      <c r="CL40" s="33">
        <f t="shared" si="48"/>
        <v>4695.3114608000005</v>
      </c>
      <c r="CM40" s="65">
        <f t="shared" si="49"/>
        <v>3287.4654608</v>
      </c>
      <c r="CN40" s="51"/>
      <c r="CO40" s="51"/>
      <c r="CP40" s="51">
        <f t="shared" si="50"/>
        <v>19432.337580299998</v>
      </c>
      <c r="CQ40" s="33">
        <f t="shared" si="51"/>
        <v>19432.337580299998</v>
      </c>
      <c r="CR40" s="65">
        <f t="shared" si="52"/>
        <v>13605.729705299998</v>
      </c>
      <c r="CS40" s="51"/>
      <c r="CT40" s="51"/>
      <c r="CU40" s="51">
        <f t="shared" si="53"/>
        <v>3572.3305764</v>
      </c>
      <c r="CV40" s="33">
        <f t="shared" si="54"/>
        <v>3572.3305764</v>
      </c>
      <c r="CW40" s="65">
        <f t="shared" si="55"/>
        <v>2501.2000764</v>
      </c>
      <c r="CX40" s="51"/>
      <c r="CY40" s="51"/>
      <c r="CZ40" s="51">
        <f t="shared" si="56"/>
        <v>12230.5010887</v>
      </c>
      <c r="DA40" s="33">
        <f t="shared" si="57"/>
        <v>12230.5010887</v>
      </c>
      <c r="DB40" s="65">
        <f t="shared" si="58"/>
        <v>8563.2977137</v>
      </c>
      <c r="DC40" s="51"/>
      <c r="DD40" s="51"/>
      <c r="DE40" s="51">
        <f t="shared" si="59"/>
        <v>2607.6274285</v>
      </c>
      <c r="DF40" s="33">
        <f t="shared" si="60"/>
        <v>2607.6274285</v>
      </c>
      <c r="DG40" s="65">
        <f t="shared" si="61"/>
        <v>1825.7543034999999</v>
      </c>
      <c r="DH40" s="51"/>
      <c r="DI40" s="51"/>
      <c r="DJ40" s="51">
        <f t="shared" si="62"/>
        <v>212.4402266</v>
      </c>
      <c r="DK40" s="33">
        <f t="shared" si="63"/>
        <v>212.4402266</v>
      </c>
      <c r="DL40" s="65">
        <f t="shared" si="64"/>
        <v>148.7419766</v>
      </c>
      <c r="DM40" s="51"/>
      <c r="DN40" s="51"/>
      <c r="DO40" s="51">
        <f t="shared" si="65"/>
        <v>253.36819409999998</v>
      </c>
      <c r="DP40" s="33">
        <f t="shared" si="66"/>
        <v>253.36819409999998</v>
      </c>
      <c r="DQ40" s="65">
        <f t="shared" si="67"/>
        <v>177.3980691</v>
      </c>
      <c r="DR40" s="51"/>
      <c r="DS40" s="51"/>
      <c r="DT40" s="51">
        <f t="shared" si="68"/>
        <v>516.7517025999999</v>
      </c>
      <c r="DU40" s="33">
        <f t="shared" si="69"/>
        <v>516.7517025999999</v>
      </c>
      <c r="DV40" s="65">
        <f t="shared" si="70"/>
        <v>361.8084526</v>
      </c>
      <c r="DW40" s="51"/>
      <c r="DX40" s="51"/>
      <c r="DY40" s="51">
        <f t="shared" si="71"/>
        <v>14243.4279528</v>
      </c>
      <c r="DZ40" s="33">
        <f t="shared" si="72"/>
        <v>14243.4279528</v>
      </c>
      <c r="EA40" s="65">
        <f t="shared" si="73"/>
        <v>9972.6669528</v>
      </c>
      <c r="EB40" s="33"/>
      <c r="EC40" s="33"/>
      <c r="ED40" s="33">
        <f t="shared" si="74"/>
        <v>553.1810330000001</v>
      </c>
      <c r="EE40" s="33">
        <f t="shared" si="75"/>
        <v>553.1810330000001</v>
      </c>
      <c r="EF40" s="65">
        <f t="shared" si="76"/>
        <v>387.31478300000003</v>
      </c>
      <c r="EG40" s="51"/>
      <c r="EH40" s="51"/>
      <c r="EI40" s="51">
        <f t="shared" si="77"/>
        <v>1185.4940556000001</v>
      </c>
      <c r="EJ40" s="33">
        <f t="shared" si="78"/>
        <v>1185.4940556000001</v>
      </c>
      <c r="EK40" s="65">
        <f t="shared" si="79"/>
        <v>830.0345556</v>
      </c>
      <c r="EL40" s="51"/>
      <c r="EM40" s="33"/>
      <c r="EN40" s="33"/>
      <c r="EO40" s="33"/>
    </row>
    <row r="41" spans="1:145" s="53" customFormat="1" ht="12">
      <c r="A41" s="52">
        <v>47209</v>
      </c>
      <c r="C41" s="35">
        <v>7055000</v>
      </c>
      <c r="D41" s="35">
        <v>137573</v>
      </c>
      <c r="E41" s="35">
        <f t="shared" si="0"/>
        <v>7192573</v>
      </c>
      <c r="F41" s="35">
        <v>96315</v>
      </c>
      <c r="G41" s="51"/>
      <c r="H41" s="51">
        <v>2268559.9425000004</v>
      </c>
      <c r="I41" s="51">
        <v>44237.0796555</v>
      </c>
      <c r="J41" s="51">
        <f t="shared" si="1"/>
        <v>2312797.0221555005</v>
      </c>
      <c r="K41" s="51">
        <v>30970.425352499995</v>
      </c>
      <c r="L41" s="51"/>
      <c r="M41" s="51">
        <f t="shared" si="80"/>
        <v>4786440.057499999</v>
      </c>
      <c r="N41" s="41">
        <f t="shared" si="2"/>
        <v>93335.9203445</v>
      </c>
      <c r="O41" s="33">
        <f t="shared" si="3"/>
        <v>4879775.977844499</v>
      </c>
      <c r="P41" s="41">
        <f t="shared" si="4"/>
        <v>65344.574647500005</v>
      </c>
      <c r="Q41" s="51"/>
      <c r="R41" s="65">
        <f t="shared" si="81"/>
        <v>388141.40750000003</v>
      </c>
      <c r="S41" s="65">
        <f t="shared" si="5"/>
        <v>7568.784954500001</v>
      </c>
      <c r="T41" s="20">
        <f t="shared" si="6"/>
        <v>395710.1924545</v>
      </c>
      <c r="U41" s="65">
        <f t="shared" si="7"/>
        <v>5298.9141975</v>
      </c>
      <c r="V41" s="51"/>
      <c r="W41" s="65">
        <f t="shared" si="82"/>
        <v>473837.0815</v>
      </c>
      <c r="X41" s="65">
        <f t="shared" si="8"/>
        <v>9239.856670899999</v>
      </c>
      <c r="Y41" s="20">
        <f t="shared" si="9"/>
        <v>483076.9381709</v>
      </c>
      <c r="Z41" s="65">
        <f t="shared" si="10"/>
        <v>6468.8332395</v>
      </c>
      <c r="AA41" s="51"/>
      <c r="AB41" s="33">
        <f t="shared" si="83"/>
        <v>1734.8245000000002</v>
      </c>
      <c r="AC41" s="33">
        <f t="shared" si="11"/>
        <v>33.8292007</v>
      </c>
      <c r="AD41" s="33">
        <f t="shared" si="12"/>
        <v>1768.6537007000002</v>
      </c>
      <c r="AE41" s="65">
        <f t="shared" si="13"/>
        <v>23.683858500000003</v>
      </c>
      <c r="AF41" s="51"/>
      <c r="AG41" s="65">
        <f t="shared" si="84"/>
        <v>102411.0855</v>
      </c>
      <c r="AH41" s="65">
        <f t="shared" si="14"/>
        <v>1997.0234253</v>
      </c>
      <c r="AI41" s="20">
        <f t="shared" si="15"/>
        <v>104408.1089253</v>
      </c>
      <c r="AJ41" s="65">
        <f t="shared" si="16"/>
        <v>1398.1181715</v>
      </c>
      <c r="AK41" s="51"/>
      <c r="AL41" s="65">
        <f t="shared" si="85"/>
        <v>471221.0875</v>
      </c>
      <c r="AM41" s="65">
        <f t="shared" si="17"/>
        <v>9188.844602500001</v>
      </c>
      <c r="AN41" s="20">
        <f t="shared" si="18"/>
        <v>480409.9321025</v>
      </c>
      <c r="AO41" s="65">
        <f t="shared" si="19"/>
        <v>6433.119637500001</v>
      </c>
      <c r="AP41" s="51"/>
      <c r="AQ41" s="65">
        <f t="shared" si="86"/>
        <v>74286.328</v>
      </c>
      <c r="AR41" s="65">
        <f t="shared" si="20"/>
        <v>1448.5886608</v>
      </c>
      <c r="AS41" s="20">
        <f t="shared" si="21"/>
        <v>75734.9166608</v>
      </c>
      <c r="AT41" s="65">
        <f t="shared" si="22"/>
        <v>1014.158424</v>
      </c>
      <c r="AU41" s="51"/>
      <c r="AV41" s="51">
        <f t="shared" si="87"/>
        <v>4126.4695</v>
      </c>
      <c r="AW41" s="51">
        <f t="shared" si="23"/>
        <v>80.46644769999999</v>
      </c>
      <c r="AX41" s="33">
        <f t="shared" si="24"/>
        <v>4206.9359477</v>
      </c>
      <c r="AY41" s="65">
        <f t="shared" si="25"/>
        <v>56.3346435</v>
      </c>
      <c r="AZ41" s="51"/>
      <c r="BA41" s="33">
        <f t="shared" si="88"/>
        <v>47531.6515</v>
      </c>
      <c r="BB41" s="33">
        <f t="shared" si="26"/>
        <v>926.8705729</v>
      </c>
      <c r="BC41" s="33">
        <f t="shared" si="27"/>
        <v>48458.5220729</v>
      </c>
      <c r="BD41" s="65">
        <f t="shared" si="28"/>
        <v>648.9030495</v>
      </c>
      <c r="BE41" s="51"/>
      <c r="BF41" s="51">
        <f t="shared" si="89"/>
        <v>66448.223</v>
      </c>
      <c r="BG41" s="51">
        <f t="shared" si="29"/>
        <v>1295.7450577999998</v>
      </c>
      <c r="BH41" s="33">
        <f t="shared" si="30"/>
        <v>67743.9680578</v>
      </c>
      <c r="BI41" s="65">
        <f t="shared" si="31"/>
        <v>907.1524589999999</v>
      </c>
      <c r="BJ41" s="51"/>
      <c r="BK41" s="51">
        <f t="shared" si="90"/>
        <v>9295.668</v>
      </c>
      <c r="BL41" s="51">
        <f t="shared" si="32"/>
        <v>181.2661848</v>
      </c>
      <c r="BM41" s="33">
        <f t="shared" si="33"/>
        <v>9476.9341848</v>
      </c>
      <c r="BN41" s="65">
        <f t="shared" si="34"/>
        <v>126.90464399999999</v>
      </c>
      <c r="BO41" s="51"/>
      <c r="BP41" s="51">
        <f t="shared" si="91"/>
        <v>48290.064</v>
      </c>
      <c r="BQ41" s="51">
        <f t="shared" si="35"/>
        <v>941.6596704</v>
      </c>
      <c r="BR41" s="33">
        <f t="shared" si="36"/>
        <v>49231.723670399995</v>
      </c>
      <c r="BS41" s="65">
        <f t="shared" si="37"/>
        <v>659.2569119999999</v>
      </c>
      <c r="BT41" s="51"/>
      <c r="BU41" s="51">
        <f t="shared" si="92"/>
        <v>2744.395</v>
      </c>
      <c r="BV41" s="51">
        <f t="shared" si="38"/>
        <v>53.515897</v>
      </c>
      <c r="BW41" s="33">
        <f t="shared" si="39"/>
        <v>2797.910897</v>
      </c>
      <c r="BX41" s="65">
        <f t="shared" si="40"/>
        <v>37.466535</v>
      </c>
      <c r="BY41" s="51"/>
      <c r="BZ41" s="51">
        <f t="shared" si="93"/>
        <v>9699.9195</v>
      </c>
      <c r="CA41" s="51">
        <f t="shared" si="41"/>
        <v>189.1491177</v>
      </c>
      <c r="CB41" s="33">
        <f t="shared" si="42"/>
        <v>9889.0686177</v>
      </c>
      <c r="CC41" s="65">
        <f t="shared" si="43"/>
        <v>132.4234935</v>
      </c>
      <c r="CD41" s="51"/>
      <c r="CE41" s="33">
        <f t="shared" si="94"/>
        <v>35258.773499999996</v>
      </c>
      <c r="CF41" s="33">
        <f t="shared" si="44"/>
        <v>687.5485821</v>
      </c>
      <c r="CG41" s="33">
        <f t="shared" si="45"/>
        <v>35946.32208209999</v>
      </c>
      <c r="CH41" s="65">
        <f t="shared" si="46"/>
        <v>481.3534755</v>
      </c>
      <c r="CI41" s="51"/>
      <c r="CJ41" s="51">
        <f t="shared" si="95"/>
        <v>240784.328</v>
      </c>
      <c r="CK41" s="51">
        <f t="shared" si="47"/>
        <v>4695.3114608000005</v>
      </c>
      <c r="CL41" s="33">
        <f t="shared" si="48"/>
        <v>245479.6394608</v>
      </c>
      <c r="CM41" s="65">
        <f t="shared" si="49"/>
        <v>3287.1924240000003</v>
      </c>
      <c r="CN41" s="51"/>
      <c r="CO41" s="51">
        <f t="shared" si="96"/>
        <v>996526.5105</v>
      </c>
      <c r="CP41" s="51">
        <f t="shared" si="50"/>
        <v>19432.337580299998</v>
      </c>
      <c r="CQ41" s="33">
        <f t="shared" si="51"/>
        <v>1015958.8480803</v>
      </c>
      <c r="CR41" s="65">
        <f t="shared" si="52"/>
        <v>13604.5996965</v>
      </c>
      <c r="CS41" s="51"/>
      <c r="CT41" s="51">
        <f t="shared" si="97"/>
        <v>183195.774</v>
      </c>
      <c r="CU41" s="51">
        <f t="shared" si="53"/>
        <v>3572.3305764</v>
      </c>
      <c r="CV41" s="33">
        <f t="shared" si="54"/>
        <v>186768.10457640002</v>
      </c>
      <c r="CW41" s="65">
        <f t="shared" si="55"/>
        <v>2500.992342</v>
      </c>
      <c r="CX41" s="51"/>
      <c r="CY41" s="51">
        <f t="shared" si="98"/>
        <v>627202.9045000001</v>
      </c>
      <c r="CZ41" s="51">
        <f t="shared" si="56"/>
        <v>12230.5010887</v>
      </c>
      <c r="DA41" s="33">
        <f t="shared" si="57"/>
        <v>639433.4055887001</v>
      </c>
      <c r="DB41" s="65">
        <f t="shared" si="58"/>
        <v>8562.5864985</v>
      </c>
      <c r="DC41" s="51"/>
      <c r="DD41" s="51">
        <f t="shared" si="99"/>
        <v>133723.9975</v>
      </c>
      <c r="DE41" s="51">
        <f t="shared" si="59"/>
        <v>2607.6274285</v>
      </c>
      <c r="DF41" s="33">
        <f t="shared" si="60"/>
        <v>136331.6249285</v>
      </c>
      <c r="DG41" s="65">
        <f t="shared" si="61"/>
        <v>1825.6026674999998</v>
      </c>
      <c r="DH41" s="51"/>
      <c r="DI41" s="51">
        <f t="shared" si="100"/>
        <v>10894.331</v>
      </c>
      <c r="DJ41" s="51">
        <f t="shared" si="62"/>
        <v>212.4402266</v>
      </c>
      <c r="DK41" s="33">
        <f t="shared" si="63"/>
        <v>11106.7712266</v>
      </c>
      <c r="DL41" s="65">
        <f t="shared" si="64"/>
        <v>148.729623</v>
      </c>
      <c r="DM41" s="51"/>
      <c r="DN41" s="51">
        <f t="shared" si="101"/>
        <v>12993.1935</v>
      </c>
      <c r="DO41" s="51">
        <f t="shared" si="65"/>
        <v>253.36819409999998</v>
      </c>
      <c r="DP41" s="33">
        <f t="shared" si="66"/>
        <v>13246.561694099999</v>
      </c>
      <c r="DQ41" s="65">
        <f t="shared" si="67"/>
        <v>177.3833355</v>
      </c>
      <c r="DR41" s="51"/>
      <c r="DS41" s="51">
        <f t="shared" si="102"/>
        <v>26499.990999999998</v>
      </c>
      <c r="DT41" s="51">
        <f t="shared" si="68"/>
        <v>516.7517025999999</v>
      </c>
      <c r="DU41" s="33">
        <f t="shared" si="69"/>
        <v>27016.742702599997</v>
      </c>
      <c r="DV41" s="65">
        <f t="shared" si="70"/>
        <v>361.77840299999997</v>
      </c>
      <c r="DW41" s="51"/>
      <c r="DX41" s="51">
        <f t="shared" si="103"/>
        <v>730429.5480000001</v>
      </c>
      <c r="DY41" s="51">
        <f t="shared" si="71"/>
        <v>14243.4279528</v>
      </c>
      <c r="DZ41" s="33">
        <f t="shared" si="72"/>
        <v>744672.9759528</v>
      </c>
      <c r="EA41" s="65">
        <f t="shared" si="73"/>
        <v>9971.838684</v>
      </c>
      <c r="EB41" s="33"/>
      <c r="EC41" s="33">
        <f t="shared" si="104"/>
        <v>28368.155000000002</v>
      </c>
      <c r="ED41" s="33">
        <f t="shared" si="74"/>
        <v>553.1810330000001</v>
      </c>
      <c r="EE41" s="33">
        <f t="shared" si="75"/>
        <v>28921.336033000003</v>
      </c>
      <c r="EF41" s="65">
        <f t="shared" si="76"/>
        <v>387.282615</v>
      </c>
      <c r="EG41" s="51"/>
      <c r="EH41" s="51">
        <f t="shared" si="105"/>
        <v>60794.346000000005</v>
      </c>
      <c r="EI41" s="51">
        <f t="shared" si="77"/>
        <v>1185.4940556000001</v>
      </c>
      <c r="EJ41" s="33">
        <f t="shared" si="78"/>
        <v>61979.840055600005</v>
      </c>
      <c r="EK41" s="65">
        <f t="shared" si="79"/>
        <v>829.9656180000001</v>
      </c>
      <c r="EL41" s="51"/>
      <c r="EM41" s="33"/>
      <c r="EN41" s="33"/>
      <c r="EO41" s="33"/>
    </row>
    <row r="42" spans="3:145" ht="12">
      <c r="C42" s="41"/>
      <c r="D42" s="41"/>
      <c r="E42" s="41"/>
      <c r="F42" s="41"/>
      <c r="R42" s="20"/>
      <c r="S42" s="20"/>
      <c r="T42" s="20"/>
      <c r="U42" s="20"/>
      <c r="W42" s="20"/>
      <c r="X42" s="20"/>
      <c r="Y42" s="20"/>
      <c r="Z42" s="20"/>
      <c r="AE42" s="20"/>
      <c r="AG42" s="20"/>
      <c r="AH42" s="20"/>
      <c r="AI42" s="20"/>
      <c r="AJ42" s="20"/>
      <c r="AL42" s="20"/>
      <c r="AM42" s="20"/>
      <c r="AN42" s="20"/>
      <c r="AO42" s="20"/>
      <c r="AP42" s="33"/>
      <c r="AQ42" s="20"/>
      <c r="AR42" s="20"/>
      <c r="AS42" s="20"/>
      <c r="AT42" s="20"/>
      <c r="AU42" s="33"/>
      <c r="AV42" s="33"/>
      <c r="AW42" s="33"/>
      <c r="AX42" s="33"/>
      <c r="AZ42" s="33"/>
      <c r="BA42" s="33"/>
      <c r="BB42" s="33"/>
      <c r="BC42" s="33"/>
      <c r="BE42" s="33"/>
      <c r="BF42" s="33"/>
      <c r="BG42" s="33"/>
      <c r="BH42" s="33"/>
      <c r="BJ42" s="33"/>
      <c r="BK42" s="33"/>
      <c r="BL42" s="33"/>
      <c r="BM42" s="33"/>
      <c r="BO42" s="33"/>
      <c r="BP42" s="33"/>
      <c r="BQ42" s="33"/>
      <c r="BR42" s="33"/>
      <c r="BT42" s="33"/>
      <c r="BU42" s="33"/>
      <c r="BV42" s="33"/>
      <c r="BW42" s="33"/>
      <c r="BY42" s="33"/>
      <c r="BZ42" s="33"/>
      <c r="CA42" s="33"/>
      <c r="CB42" s="33"/>
      <c r="CD42" s="33"/>
      <c r="CE42" s="33"/>
      <c r="CF42" s="33"/>
      <c r="CG42" s="33"/>
      <c r="CI42" s="33"/>
      <c r="CJ42" s="33"/>
      <c r="CK42" s="33"/>
      <c r="CL42" s="33"/>
      <c r="CN42" s="33"/>
      <c r="CO42" s="33"/>
      <c r="CP42" s="33"/>
      <c r="CQ42" s="33"/>
      <c r="CS42" s="33"/>
      <c r="CT42" s="33"/>
      <c r="CU42" s="33"/>
      <c r="CV42" s="33"/>
      <c r="CX42" s="33"/>
      <c r="CY42" s="33"/>
      <c r="CZ42" s="33"/>
      <c r="DA42" s="33"/>
      <c r="DC42" s="33"/>
      <c r="DD42" s="33"/>
      <c r="DE42" s="33"/>
      <c r="DF42" s="33"/>
      <c r="DH42" s="33"/>
      <c r="DI42" s="33"/>
      <c r="DJ42" s="33"/>
      <c r="DK42" s="33"/>
      <c r="DM42" s="33"/>
      <c r="DN42" s="33"/>
      <c r="DO42" s="33"/>
      <c r="DP42" s="33"/>
      <c r="DR42" s="33"/>
      <c r="DS42" s="33"/>
      <c r="DT42" s="33"/>
      <c r="DU42" s="33"/>
      <c r="DW42" s="33"/>
      <c r="DX42" s="33"/>
      <c r="DY42" s="33"/>
      <c r="DZ42" s="33"/>
      <c r="EB42" s="33"/>
      <c r="EC42" s="33"/>
      <c r="ED42" s="33"/>
      <c r="EE42" s="33"/>
      <c r="EG42" s="33"/>
      <c r="EH42" s="33"/>
      <c r="EI42" s="33"/>
      <c r="EJ42" s="33"/>
      <c r="EL42" s="33"/>
      <c r="EM42" s="33"/>
      <c r="EN42" s="33"/>
      <c r="EO42" s="33"/>
    </row>
    <row r="43" spans="1:145" ht="12.75" thickBot="1">
      <c r="A43" s="31" t="s">
        <v>4</v>
      </c>
      <c r="C43" s="50">
        <f>SUM(C8:C42)</f>
        <v>89050000</v>
      </c>
      <c r="D43" s="50">
        <f>SUM(D8:D42)</f>
        <v>35534060</v>
      </c>
      <c r="E43" s="50">
        <f>SUM(E8:E42)</f>
        <v>124584060</v>
      </c>
      <c r="F43" s="50">
        <f>SUM(F8:F42)</f>
        <v>3274974</v>
      </c>
      <c r="H43" s="50">
        <f>SUM(H8:H42)</f>
        <v>28634339.174999993</v>
      </c>
      <c r="I43" s="50">
        <f>SUM(I8:I42)</f>
        <v>11426101.362210002</v>
      </c>
      <c r="J43" s="50">
        <f>SUM(J8:J42)</f>
        <v>40060440.537209995</v>
      </c>
      <c r="K43" s="50">
        <f>SUM(K8:K42)</f>
        <v>1053079.3521089996</v>
      </c>
      <c r="M43" s="50">
        <f>SUM(M8:M42)</f>
        <v>60415660.824999996</v>
      </c>
      <c r="N43" s="50">
        <f>SUM(N8:N42)</f>
        <v>24107958.637790006</v>
      </c>
      <c r="O43" s="50">
        <f>SUM(O8:O42)</f>
        <v>84523619.46279001</v>
      </c>
      <c r="P43" s="50">
        <f>SUM(P8:P42)</f>
        <v>2221894.6478910004</v>
      </c>
      <c r="R43" s="50">
        <f>SUM(R8:R42)</f>
        <v>4899219.325</v>
      </c>
      <c r="S43" s="50">
        <f>SUM(S8:S42)</f>
        <v>1954959.6119899992</v>
      </c>
      <c r="T43" s="50">
        <f>SUM(T8:T42)</f>
        <v>6854178.936990001</v>
      </c>
      <c r="U43" s="50">
        <f>SUM(U8:U42)</f>
        <v>180177.60707099998</v>
      </c>
      <c r="W43" s="50">
        <f>SUM(W8:W42)</f>
        <v>5980891.865</v>
      </c>
      <c r="X43" s="50">
        <f>SUM(X8:X42)</f>
        <v>2386584.731998</v>
      </c>
      <c r="Y43" s="50">
        <f>SUM(Y8:Y42)</f>
        <v>8367476.5969980005</v>
      </c>
      <c r="Z43" s="50">
        <f>SUM(Z8:Z42)</f>
        <v>219958.0612541999</v>
      </c>
      <c r="AB43" s="50">
        <f>SUM(AB8:AB42)</f>
        <v>21897.395</v>
      </c>
      <c r="AC43" s="50">
        <f>SUM(AC8:AC42)</f>
        <v>8737.825354</v>
      </c>
      <c r="AD43" s="50">
        <f>SUM(AD8:AD42)</f>
        <v>30635.220353999997</v>
      </c>
      <c r="AE43" s="50">
        <f>SUM(AE8:AE42)</f>
        <v>805.3161066000002</v>
      </c>
      <c r="AG43" s="50">
        <f>SUM(AG8:AG42)</f>
        <v>1292658.705</v>
      </c>
      <c r="AH43" s="50">
        <f>SUM(AH8:AH42)</f>
        <v>515815.9683660001</v>
      </c>
      <c r="AI43" s="50">
        <f>SUM(AI8:AI42)</f>
        <v>1808474.673366</v>
      </c>
      <c r="AJ43" s="50">
        <f>SUM(AJ8:AJ42)</f>
        <v>47539.85008139998</v>
      </c>
      <c r="AL43" s="50">
        <f>SUM(AL8:AL42)</f>
        <v>5947872.124999999</v>
      </c>
      <c r="AM43" s="50">
        <f>SUM(AM8:AM42)</f>
        <v>2373408.70255</v>
      </c>
      <c r="AN43" s="50">
        <f>SUM(AN8:AN42)</f>
        <v>8321280.827550001</v>
      </c>
      <c r="AO43" s="50">
        <f>SUM(AO8:AO42)</f>
        <v>218743.70089500013</v>
      </c>
      <c r="AP43" s="33"/>
      <c r="AQ43" s="50">
        <f>SUM(AQ8:AQ42)</f>
        <v>937660.88</v>
      </c>
      <c r="AR43" s="50">
        <f>SUM(AR8:AR42)</f>
        <v>374159.43817599997</v>
      </c>
      <c r="AS43" s="50">
        <f>SUM(AS8:AS42)</f>
        <v>1311820.3181760004</v>
      </c>
      <c r="AT43" s="50">
        <f>SUM(AT8:AT42)</f>
        <v>34484.166230399984</v>
      </c>
      <c r="AU43" s="33"/>
      <c r="AV43" s="50">
        <f>SUM(AV8:AV42)</f>
        <v>52085.345</v>
      </c>
      <c r="AW43" s="50">
        <f>SUM(AW8:AW42)</f>
        <v>20783.871694000005</v>
      </c>
      <c r="AX43" s="50">
        <f>SUM(AX8:AX42)</f>
        <v>72869.216694</v>
      </c>
      <c r="AY43" s="50">
        <f>SUM(AY8:AY42)</f>
        <v>1915.5322925999992</v>
      </c>
      <c r="AZ43" s="33"/>
      <c r="BA43" s="50">
        <f>SUM(BA8:BA42)</f>
        <v>599956.565</v>
      </c>
      <c r="BB43" s="50">
        <f>SUM(BB8:BB42)</f>
        <v>239403.62243799996</v>
      </c>
      <c r="BC43" s="50">
        <f>SUM(BC8:BC42)</f>
        <v>839360.1874380001</v>
      </c>
      <c r="BD43" s="50">
        <f>SUM(BD8:BD42)</f>
        <v>22064.48233019999</v>
      </c>
      <c r="BE43" s="33"/>
      <c r="BF43" s="50">
        <f>SUM(BF8:BF42)</f>
        <v>838726.3300000001</v>
      </c>
      <c r="BG43" s="50">
        <f>SUM(BG8:BG42)</f>
        <v>334681.09751600004</v>
      </c>
      <c r="BH43" s="50">
        <f>SUM(BH8:BH42)</f>
        <v>1173407.427516</v>
      </c>
      <c r="BI43" s="50">
        <f>SUM(BI8:BI42)</f>
        <v>30845.670116400022</v>
      </c>
      <c r="BJ43" s="33"/>
      <c r="BK43" s="50">
        <f>SUM(BK8:BK42)</f>
        <v>117332.28</v>
      </c>
      <c r="BL43" s="50">
        <f>SUM(BL8:BL42)</f>
        <v>46819.677456000005</v>
      </c>
      <c r="BM43" s="50">
        <f>SUM(BM8:BM42)</f>
        <v>164151.95745599997</v>
      </c>
      <c r="BN43" s="50">
        <f>SUM(BN8:BN42)</f>
        <v>4315.105742400002</v>
      </c>
      <c r="BO43" s="33"/>
      <c r="BP43" s="50">
        <f>SUM(BP8:BP42)</f>
        <v>609529.4400000001</v>
      </c>
      <c r="BQ43" s="50">
        <f>SUM(BQ8:BQ42)</f>
        <v>243223.53388799995</v>
      </c>
      <c r="BR43" s="50">
        <f>SUM(BR8:BR42)</f>
        <v>852752.973888</v>
      </c>
      <c r="BS43" s="50">
        <f>SUM(BS8:BS42)</f>
        <v>22416.542035199993</v>
      </c>
      <c r="BT43" s="33"/>
      <c r="BU43" s="50">
        <f>SUM(BU8:BU42)</f>
        <v>34640.45</v>
      </c>
      <c r="BV43" s="50">
        <f>SUM(BV8:BV42)</f>
        <v>13822.749339999998</v>
      </c>
      <c r="BW43" s="50">
        <f>SUM(BW8:BW42)</f>
        <v>48463.19934</v>
      </c>
      <c r="BX43" s="50">
        <f>SUM(BX8:BX42)</f>
        <v>1273.9648859999995</v>
      </c>
      <c r="BY43" s="33"/>
      <c r="BZ43" s="50">
        <f>SUM(BZ8:BZ42)</f>
        <v>122434.84500000002</v>
      </c>
      <c r="CA43" s="50">
        <f>SUM(CA8:CA42)</f>
        <v>48855.779094</v>
      </c>
      <c r="CB43" s="50">
        <f>SUM(CB8:CB42)</f>
        <v>171290.624094</v>
      </c>
      <c r="CC43" s="50">
        <f>SUM(CC8:CC42)</f>
        <v>4502.761752600003</v>
      </c>
      <c r="CD43" s="33"/>
      <c r="CE43" s="50">
        <f>SUM(CE8:CE42)</f>
        <v>445045.18500000006</v>
      </c>
      <c r="CF43" s="50">
        <f>SUM(CF8:CF42)</f>
        <v>177588.57166199994</v>
      </c>
      <c r="CG43" s="50">
        <f>SUM(CG8:CG42)</f>
        <v>622633.7566620001</v>
      </c>
      <c r="CH43" s="50">
        <f>SUM(CH8:CH42)</f>
        <v>16367.337559799988</v>
      </c>
      <c r="CI43" s="33"/>
      <c r="CJ43" s="50">
        <f>SUM(CJ8:CJ42)</f>
        <v>3039240.8800000004</v>
      </c>
      <c r="CK43" s="50">
        <f>SUM(CK8:CK42)</f>
        <v>1212763.2541760004</v>
      </c>
      <c r="CL43" s="50">
        <f>SUM(CL8:CL42)</f>
        <v>4252004.134176001</v>
      </c>
      <c r="CM43" s="50">
        <f>SUM(CM8:CM42)</f>
        <v>111773.55263039995</v>
      </c>
      <c r="CN43" s="33"/>
      <c r="CO43" s="50">
        <f>SUM(CO8:CO42)</f>
        <v>12578410.455</v>
      </c>
      <c r="CP43" s="50">
        <f>SUM(CP8:CP42)</f>
        <v>5019225.062465998</v>
      </c>
      <c r="CQ43" s="50">
        <f>SUM(CQ8:CQ42)</f>
        <v>17597635.517465997</v>
      </c>
      <c r="CR43" s="50">
        <f>SUM(CR8:CR42)</f>
        <v>462593.6799714001</v>
      </c>
      <c r="CS43" s="33"/>
      <c r="CT43" s="50">
        <f>SUM(CT8:CT42)</f>
        <v>2312343.5400000005</v>
      </c>
      <c r="CU43" s="50">
        <f>SUM(CU8:CU42)</f>
        <v>922705.8292080003</v>
      </c>
      <c r="CV43" s="50">
        <f>SUM(CV8:CV42)</f>
        <v>3235049.3692080006</v>
      </c>
      <c r="CW43" s="50">
        <f>SUM(CW8:CW42)</f>
        <v>85040.59486319993</v>
      </c>
      <c r="CX43" s="33"/>
      <c r="CY43" s="50">
        <f>SUM(CY8:CY42)</f>
        <v>7916714.195</v>
      </c>
      <c r="CZ43" s="50">
        <f>SUM(CZ8:CZ42)</f>
        <v>3159045.4487140006</v>
      </c>
      <c r="DA43" s="50">
        <f>SUM(DA8:DA42)</f>
        <v>11075759.643714</v>
      </c>
      <c r="DB43" s="50">
        <f>SUM(DB8:DB42)</f>
        <v>291151.4110506002</v>
      </c>
      <c r="DC43" s="33"/>
      <c r="DD43" s="50">
        <f>SUM(DD8:DD42)</f>
        <v>1687898.2249999999</v>
      </c>
      <c r="DE43" s="50">
        <f>SUM(DE8:DE42)</f>
        <v>673530.3402699997</v>
      </c>
      <c r="DF43" s="50">
        <f>SUM(DF8:DF42)</f>
        <v>2361428.5652699997</v>
      </c>
      <c r="DG43" s="50">
        <f>SUM(DG8:DG42)</f>
        <v>62075.49468299995</v>
      </c>
      <c r="DH43" s="33"/>
      <c r="DI43" s="50">
        <f>SUM(DI8:DI42)</f>
        <v>137511.01</v>
      </c>
      <c r="DJ43" s="50">
        <f>SUM(DJ8:DJ42)</f>
        <v>54871.695452000014</v>
      </c>
      <c r="DK43" s="50">
        <f>SUM(DK8:DK42)</f>
        <v>192382.705452</v>
      </c>
      <c r="DL43" s="50">
        <f>SUM(DL8:DL42)</f>
        <v>5057.214850799999</v>
      </c>
      <c r="DM43" s="33"/>
      <c r="DN43" s="50">
        <f>SUM(DN8:DN42)</f>
        <v>164003.38499999998</v>
      </c>
      <c r="DO43" s="50">
        <f>SUM(DO8:DO42)</f>
        <v>65443.07830200002</v>
      </c>
      <c r="DP43" s="50">
        <f>SUM(DP8:DP42)</f>
        <v>229446.46330200002</v>
      </c>
      <c r="DQ43" s="50">
        <f>SUM(DQ8:DQ42)</f>
        <v>6031.519615799998</v>
      </c>
      <c r="DR43" s="33"/>
      <c r="DS43" s="50">
        <f>SUM(DS8:DS42)</f>
        <v>334489.61</v>
      </c>
      <c r="DT43" s="50">
        <f>SUM(DT8:DT42)</f>
        <v>133473.03617200002</v>
      </c>
      <c r="DU43" s="50">
        <f>SUM(DU8:DU42)</f>
        <v>467962.64617199986</v>
      </c>
      <c r="DV43" s="50">
        <f>SUM(DV8:DV42)</f>
        <v>12301.457338800006</v>
      </c>
      <c r="DW43" s="33"/>
      <c r="DX43" s="50">
        <f>SUM(DX8:DX42)</f>
        <v>9219667.080000002</v>
      </c>
      <c r="DY43" s="50">
        <f>SUM(DY8:DY42)</f>
        <v>3678969.1544160005</v>
      </c>
      <c r="DZ43" s="50">
        <f>SUM(DZ8:DZ42)</f>
        <v>12898636.234416</v>
      </c>
      <c r="EA43" s="50">
        <f>SUM(EA8:EA42)</f>
        <v>339069.84812640015</v>
      </c>
      <c r="EB43" s="41"/>
      <c r="EC43" s="50">
        <f>SUM(EC8:EC42)</f>
        <v>358070.05000000005</v>
      </c>
      <c r="ED43" s="50">
        <f>SUM(ED8:ED42)</f>
        <v>142882.45526000008</v>
      </c>
      <c r="EE43" s="50">
        <f>SUM(EE8:EE42)</f>
        <v>500952.50526</v>
      </c>
      <c r="EF43" s="50">
        <f>SUM(EF8:EF42)</f>
        <v>13168.670453999996</v>
      </c>
      <c r="EG43" s="33"/>
      <c r="EH43" s="50">
        <f>SUM(EH8:EH42)</f>
        <v>767361.66</v>
      </c>
      <c r="EI43" s="50">
        <f>SUM(EI8:EI42)</f>
        <v>306204.101832</v>
      </c>
      <c r="EJ43" s="50">
        <f>SUM(EJ8:EJ42)</f>
        <v>1073565.761832</v>
      </c>
      <c r="EK43" s="50">
        <f>SUM(EK8:EK42)</f>
        <v>28221.105952799982</v>
      </c>
      <c r="EL43" s="33"/>
      <c r="EM43" s="50">
        <f>SUM(EM8:EM42)</f>
        <v>0</v>
      </c>
      <c r="EN43" s="50">
        <f>SUM(EN8:EN42)</f>
        <v>0</v>
      </c>
      <c r="EO43" s="50">
        <f>SUM(EO8:EO42)</f>
        <v>0</v>
      </c>
    </row>
    <row r="44" spans="18:46" ht="12.75" thickTop="1"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</row>
    <row r="45" spans="14:46" ht="12">
      <c r="N45" s="33"/>
      <c r="R45" s="20"/>
      <c r="S45" s="20"/>
      <c r="T45" s="20"/>
      <c r="U45" s="20"/>
      <c r="W45" s="20"/>
      <c r="X45" s="20"/>
      <c r="Y45" s="20"/>
      <c r="Z45" s="20"/>
      <c r="AG45" s="20"/>
      <c r="AH45" s="20"/>
      <c r="AI45" s="20"/>
      <c r="AJ45" s="20"/>
      <c r="AL45" s="20"/>
      <c r="AM45" s="20"/>
      <c r="AN45" s="20"/>
      <c r="AO45" s="20"/>
      <c r="AQ45" s="20"/>
      <c r="AR45" s="20"/>
      <c r="AS45" s="20"/>
      <c r="AT45" s="20"/>
    </row>
    <row r="46" spans="18:46" ht="12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8:46" ht="12"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18:46" ht="12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8:46" ht="12"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8:46" ht="12"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18:46" ht="12"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8:46" ht="12">
      <c r="R53" s="20"/>
      <c r="S53" s="20"/>
      <c r="T53" s="20"/>
      <c r="U53" s="20"/>
      <c r="W53" s="20"/>
      <c r="X53" s="20"/>
      <c r="Y53" s="20"/>
      <c r="Z53" s="20"/>
      <c r="AG53" s="20"/>
      <c r="AH53" s="20"/>
      <c r="AI53" s="20"/>
      <c r="AJ53" s="20"/>
      <c r="AL53" s="20"/>
      <c r="AM53" s="20"/>
      <c r="AN53" s="20"/>
      <c r="AO53" s="20"/>
      <c r="AQ53" s="20"/>
      <c r="AR53" s="20"/>
      <c r="AS53" s="20"/>
      <c r="AT53" s="20"/>
    </row>
    <row r="54" spans="18:46" ht="12">
      <c r="R54" s="20"/>
      <c r="S54" s="20"/>
      <c r="T54" s="20"/>
      <c r="U54" s="20"/>
      <c r="W54" s="20"/>
      <c r="X54" s="20"/>
      <c r="Y54" s="20"/>
      <c r="Z54" s="20"/>
      <c r="AG54" s="20"/>
      <c r="AH54" s="20"/>
      <c r="AI54" s="20"/>
      <c r="AJ54" s="20"/>
      <c r="AL54" s="20"/>
      <c r="AM54" s="20"/>
      <c r="AN54" s="20"/>
      <c r="AO54" s="20"/>
      <c r="AQ54" s="20"/>
      <c r="AR54" s="20"/>
      <c r="AS54" s="20"/>
      <c r="AT54" s="20"/>
    </row>
    <row r="55" spans="18:46" ht="12">
      <c r="R55" s="20"/>
      <c r="S55" s="20"/>
      <c r="T55" s="20"/>
      <c r="U55" s="20"/>
      <c r="W55" s="20"/>
      <c r="X55" s="20"/>
      <c r="Y55" s="20"/>
      <c r="Z55" s="20"/>
      <c r="AG55" s="20"/>
      <c r="AH55" s="20"/>
      <c r="AI55" s="20"/>
      <c r="AJ55" s="20"/>
      <c r="AL55" s="20"/>
      <c r="AM55" s="20"/>
      <c r="AN55" s="20"/>
      <c r="AO55" s="20"/>
      <c r="AQ55" s="20"/>
      <c r="AR55" s="20"/>
      <c r="AS55" s="20"/>
      <c r="AT55" s="20"/>
    </row>
    <row r="56" spans="8:46" ht="12">
      <c r="H56"/>
      <c r="I56"/>
      <c r="J56"/>
      <c r="K56"/>
      <c r="R56" s="20"/>
      <c r="S56" s="20"/>
      <c r="T56" s="20"/>
      <c r="U56" s="20"/>
      <c r="W56" s="20"/>
      <c r="X56" s="20"/>
      <c r="Y56" s="20"/>
      <c r="Z56" s="20"/>
      <c r="AG56" s="20"/>
      <c r="AH56" s="20"/>
      <c r="AI56" s="20"/>
      <c r="AJ56" s="20"/>
      <c r="AL56" s="20"/>
      <c r="AM56" s="20"/>
      <c r="AN56" s="20"/>
      <c r="AO56" s="20"/>
      <c r="AQ56" s="20"/>
      <c r="AR56" s="20"/>
      <c r="AS56" s="20"/>
      <c r="AT56" s="20"/>
    </row>
    <row r="57" spans="1:46" ht="12">
      <c r="A57"/>
      <c r="C57"/>
      <c r="D57"/>
      <c r="E57"/>
      <c r="F57"/>
      <c r="G57"/>
      <c r="H57"/>
      <c r="I57"/>
      <c r="J57"/>
      <c r="K57"/>
      <c r="L57"/>
      <c r="Q57"/>
      <c r="R57" s="20"/>
      <c r="S57" s="20"/>
      <c r="T57" s="20"/>
      <c r="U57" s="20"/>
      <c r="V57"/>
      <c r="W57" s="20"/>
      <c r="X57" s="20"/>
      <c r="Y57" s="20"/>
      <c r="Z57" s="20"/>
      <c r="AA57"/>
      <c r="AB57"/>
      <c r="AC57"/>
      <c r="AD57"/>
      <c r="AE57"/>
      <c r="AF57"/>
      <c r="AG57" s="20"/>
      <c r="AH57" s="20"/>
      <c r="AI57" s="20"/>
      <c r="AJ57" s="20"/>
      <c r="AK57"/>
      <c r="AL57" s="20"/>
      <c r="AM57" s="20"/>
      <c r="AN57" s="20"/>
      <c r="AO57" s="20"/>
      <c r="AQ57" s="20"/>
      <c r="AR57" s="20"/>
      <c r="AS57" s="20"/>
      <c r="AT57" s="20"/>
    </row>
    <row r="58" spans="1:46" ht="12">
      <c r="A58"/>
      <c r="C58"/>
      <c r="D58"/>
      <c r="E58"/>
      <c r="F58"/>
      <c r="G58"/>
      <c r="H58"/>
      <c r="I58"/>
      <c r="J58"/>
      <c r="K58"/>
      <c r="L58"/>
      <c r="Q58"/>
      <c r="R58" s="20"/>
      <c r="S58" s="20"/>
      <c r="T58" s="20"/>
      <c r="U58" s="20"/>
      <c r="V58"/>
      <c r="W58" s="20"/>
      <c r="X58" s="20"/>
      <c r="Y58" s="20"/>
      <c r="Z58" s="20"/>
      <c r="AA58"/>
      <c r="AB58"/>
      <c r="AC58"/>
      <c r="AD58"/>
      <c r="AE58"/>
      <c r="AF58"/>
      <c r="AG58" s="20"/>
      <c r="AH58" s="20"/>
      <c r="AI58" s="20"/>
      <c r="AJ58" s="20"/>
      <c r="AK58"/>
      <c r="AL58" s="20"/>
      <c r="AM58" s="20"/>
      <c r="AN58" s="20"/>
      <c r="AO58" s="20"/>
      <c r="AQ58" s="20"/>
      <c r="AR58" s="20"/>
      <c r="AS58" s="20"/>
      <c r="AT58" s="20"/>
    </row>
    <row r="59" spans="1:46" ht="12">
      <c r="A59"/>
      <c r="C59"/>
      <c r="D59"/>
      <c r="E59"/>
      <c r="F59"/>
      <c r="G59"/>
      <c r="H59"/>
      <c r="I59"/>
      <c r="J59"/>
      <c r="K59"/>
      <c r="L59"/>
      <c r="Q59"/>
      <c r="R59" s="20"/>
      <c r="S59" s="20"/>
      <c r="T59" s="20"/>
      <c r="U59" s="20"/>
      <c r="V59"/>
      <c r="W59" s="20"/>
      <c r="X59" s="20"/>
      <c r="Y59" s="20"/>
      <c r="Z59" s="20"/>
      <c r="AA59"/>
      <c r="AB59"/>
      <c r="AC59"/>
      <c r="AD59"/>
      <c r="AE59"/>
      <c r="AF59"/>
      <c r="AG59" s="20"/>
      <c r="AH59" s="20"/>
      <c r="AI59" s="20"/>
      <c r="AJ59" s="20"/>
      <c r="AK59"/>
      <c r="AL59" s="20"/>
      <c r="AM59" s="20"/>
      <c r="AN59" s="20"/>
      <c r="AO59" s="20"/>
      <c r="AQ59" s="20"/>
      <c r="AR59" s="20"/>
      <c r="AS59" s="20"/>
      <c r="AT59" s="20"/>
    </row>
    <row r="60" spans="1:46" ht="12">
      <c r="A60"/>
      <c r="C60"/>
      <c r="D60"/>
      <c r="E60"/>
      <c r="F60"/>
      <c r="G60"/>
      <c r="H60"/>
      <c r="I60"/>
      <c r="J60"/>
      <c r="K60"/>
      <c r="L60"/>
      <c r="Q60"/>
      <c r="R60" s="20"/>
      <c r="S60" s="20"/>
      <c r="T60" s="20"/>
      <c r="U60" s="20"/>
      <c r="V60"/>
      <c r="W60" s="20"/>
      <c r="X60" s="20"/>
      <c r="Y60" s="20"/>
      <c r="Z60" s="20"/>
      <c r="AA60"/>
      <c r="AB60"/>
      <c r="AC60"/>
      <c r="AD60"/>
      <c r="AE60"/>
      <c r="AF60"/>
      <c r="AG60" s="20"/>
      <c r="AH60" s="20"/>
      <c r="AI60" s="20"/>
      <c r="AJ60" s="20"/>
      <c r="AK60"/>
      <c r="AL60" s="20"/>
      <c r="AM60" s="20"/>
      <c r="AN60" s="20"/>
      <c r="AO60" s="20"/>
      <c r="AQ60" s="20"/>
      <c r="AR60" s="20"/>
      <c r="AS60" s="20"/>
      <c r="AT60" s="20"/>
    </row>
    <row r="61" spans="1:46" ht="12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</row>
    <row r="62" spans="1:46" ht="12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</row>
    <row r="63" spans="1:46" ht="12">
      <c r="A63"/>
      <c r="C63"/>
      <c r="D63"/>
      <c r="E63"/>
      <c r="F63"/>
      <c r="G63"/>
      <c r="H63"/>
      <c r="I63"/>
      <c r="J63"/>
      <c r="K63"/>
      <c r="L63"/>
      <c r="Q63"/>
      <c r="R63" s="20"/>
      <c r="S63" s="20"/>
      <c r="T63" s="20"/>
      <c r="U63" s="20"/>
      <c r="V63"/>
      <c r="W63" s="20"/>
      <c r="X63" s="20"/>
      <c r="Y63" s="20"/>
      <c r="Z63" s="20"/>
      <c r="AA63"/>
      <c r="AB63"/>
      <c r="AC63"/>
      <c r="AD63"/>
      <c r="AE63"/>
      <c r="AF63"/>
      <c r="AG63" s="20"/>
      <c r="AH63" s="20"/>
      <c r="AI63" s="20"/>
      <c r="AJ63" s="20"/>
      <c r="AK63"/>
      <c r="AL63" s="20"/>
      <c r="AM63" s="20"/>
      <c r="AN63" s="20"/>
      <c r="AO63" s="20"/>
      <c r="AQ63" s="20"/>
      <c r="AR63" s="20"/>
      <c r="AS63" s="20"/>
      <c r="AT63" s="20"/>
    </row>
    <row r="64" spans="1:46" ht="12">
      <c r="A64"/>
      <c r="C64"/>
      <c r="D64"/>
      <c r="E64"/>
      <c r="F64"/>
      <c r="G64"/>
      <c r="H64"/>
      <c r="I64"/>
      <c r="J64"/>
      <c r="K64"/>
      <c r="L64"/>
      <c r="Q64"/>
      <c r="R64" s="20"/>
      <c r="S64" s="20"/>
      <c r="T64" s="20"/>
      <c r="U64" s="20"/>
      <c r="V64"/>
      <c r="W64" s="20"/>
      <c r="X64" s="20"/>
      <c r="Y64" s="20"/>
      <c r="Z64" s="20"/>
      <c r="AA64"/>
      <c r="AB64"/>
      <c r="AC64"/>
      <c r="AD64"/>
      <c r="AE64"/>
      <c r="AF64"/>
      <c r="AG64" s="20"/>
      <c r="AH64" s="20"/>
      <c r="AI64" s="20"/>
      <c r="AJ64" s="20"/>
      <c r="AK64"/>
      <c r="AL64" s="20"/>
      <c r="AM64" s="20"/>
      <c r="AN64" s="20"/>
      <c r="AO64" s="20"/>
      <c r="AQ64" s="20"/>
      <c r="AR64" s="20"/>
      <c r="AS64" s="20"/>
      <c r="AT64" s="20"/>
    </row>
    <row r="65" spans="1:46" ht="12">
      <c r="A65"/>
      <c r="C65"/>
      <c r="D65"/>
      <c r="E65"/>
      <c r="F65"/>
      <c r="G65"/>
      <c r="H65"/>
      <c r="I65"/>
      <c r="J65"/>
      <c r="K65"/>
      <c r="L65"/>
      <c r="Q65"/>
      <c r="R65" s="20"/>
      <c r="S65" s="20"/>
      <c r="T65" s="20"/>
      <c r="U65" s="20"/>
      <c r="V65"/>
      <c r="W65" s="20"/>
      <c r="X65" s="20"/>
      <c r="Y65" s="20"/>
      <c r="Z65" s="20"/>
      <c r="AA65"/>
      <c r="AB65"/>
      <c r="AC65"/>
      <c r="AD65"/>
      <c r="AE65"/>
      <c r="AF65"/>
      <c r="AG65" s="20"/>
      <c r="AH65" s="20"/>
      <c r="AI65" s="20"/>
      <c r="AJ65" s="20"/>
      <c r="AK65"/>
      <c r="AL65" s="20"/>
      <c r="AM65" s="20"/>
      <c r="AN65" s="20"/>
      <c r="AO65" s="20"/>
      <c r="AQ65" s="20"/>
      <c r="AR65" s="20"/>
      <c r="AS65" s="20"/>
      <c r="AT65" s="20"/>
    </row>
    <row r="66" spans="1:46" ht="12">
      <c r="A66"/>
      <c r="C66"/>
      <c r="D66"/>
      <c r="E66"/>
      <c r="F66"/>
      <c r="G66"/>
      <c r="H66"/>
      <c r="I66"/>
      <c r="J66"/>
      <c r="K66"/>
      <c r="L66"/>
      <c r="Q66"/>
      <c r="R66" s="20"/>
      <c r="S66" s="20"/>
      <c r="T66" s="20"/>
      <c r="U66" s="20"/>
      <c r="V66"/>
      <c r="W66" s="20"/>
      <c r="X66" s="20"/>
      <c r="Y66" s="20"/>
      <c r="Z66" s="20"/>
      <c r="AA66"/>
      <c r="AB66"/>
      <c r="AC66"/>
      <c r="AD66"/>
      <c r="AE66"/>
      <c r="AF66"/>
      <c r="AG66" s="20"/>
      <c r="AH66" s="20"/>
      <c r="AI66" s="20"/>
      <c r="AJ66" s="20"/>
      <c r="AK66"/>
      <c r="AL66" s="20"/>
      <c r="AM66" s="20"/>
      <c r="AN66" s="20"/>
      <c r="AO66" s="20"/>
      <c r="AQ66" s="20"/>
      <c r="AR66" s="20"/>
      <c r="AS66" s="20"/>
      <c r="AT66" s="20"/>
    </row>
    <row r="67" spans="1:46" ht="12">
      <c r="A67"/>
      <c r="C67"/>
      <c r="D67"/>
      <c r="E67"/>
      <c r="F67"/>
      <c r="G67"/>
      <c r="H67"/>
      <c r="I67"/>
      <c r="J67"/>
      <c r="K67"/>
      <c r="L67"/>
      <c r="Q67"/>
      <c r="R67" s="20"/>
      <c r="S67" s="20"/>
      <c r="T67" s="20"/>
      <c r="U67" s="20"/>
      <c r="V67"/>
      <c r="W67" s="20"/>
      <c r="X67" s="20"/>
      <c r="Y67" s="20"/>
      <c r="Z67" s="20"/>
      <c r="AA67"/>
      <c r="AB67"/>
      <c r="AC67"/>
      <c r="AD67"/>
      <c r="AE67"/>
      <c r="AF67"/>
      <c r="AG67" s="20"/>
      <c r="AH67" s="20"/>
      <c r="AI67" s="20"/>
      <c r="AJ67" s="20"/>
      <c r="AK67"/>
      <c r="AL67" s="20"/>
      <c r="AM67" s="20"/>
      <c r="AN67" s="20"/>
      <c r="AO67" s="20"/>
      <c r="AQ67" s="20"/>
      <c r="AR67" s="20"/>
      <c r="AS67" s="20"/>
      <c r="AT67" s="20"/>
    </row>
    <row r="68" spans="1:46" ht="12">
      <c r="A68"/>
      <c r="C68"/>
      <c r="D68"/>
      <c r="E68"/>
      <c r="F68"/>
      <c r="G68"/>
      <c r="H68"/>
      <c r="I68"/>
      <c r="J68"/>
      <c r="K68"/>
      <c r="L68"/>
      <c r="Q68"/>
      <c r="R68" s="20"/>
      <c r="S68" s="20"/>
      <c r="T68" s="20"/>
      <c r="U68" s="20"/>
      <c r="V68"/>
      <c r="W68" s="20"/>
      <c r="X68" s="20"/>
      <c r="Y68" s="20"/>
      <c r="Z68" s="20"/>
      <c r="AA68"/>
      <c r="AB68"/>
      <c r="AC68"/>
      <c r="AD68"/>
      <c r="AE68"/>
      <c r="AF68"/>
      <c r="AG68" s="20"/>
      <c r="AH68" s="20"/>
      <c r="AI68" s="20"/>
      <c r="AJ68" s="20"/>
      <c r="AK68"/>
      <c r="AL68" s="20"/>
      <c r="AM68" s="20"/>
      <c r="AN68" s="20"/>
      <c r="AO68" s="20"/>
      <c r="AQ68" s="20"/>
      <c r="AR68" s="20"/>
      <c r="AS68" s="20"/>
      <c r="AT68" s="20"/>
    </row>
    <row r="69" spans="1:46" ht="12">
      <c r="A69"/>
      <c r="C69"/>
      <c r="D69"/>
      <c r="E69"/>
      <c r="F69"/>
      <c r="G69"/>
      <c r="H69"/>
      <c r="I69"/>
      <c r="J69"/>
      <c r="K69"/>
      <c r="L69"/>
      <c r="Q69"/>
      <c r="R69" s="20"/>
      <c r="S69" s="20"/>
      <c r="T69" s="20"/>
      <c r="U69" s="20"/>
      <c r="V69"/>
      <c r="W69" s="20"/>
      <c r="X69" s="20"/>
      <c r="Y69" s="20"/>
      <c r="Z69" s="20"/>
      <c r="AA69"/>
      <c r="AB69"/>
      <c r="AC69"/>
      <c r="AD69"/>
      <c r="AE69"/>
      <c r="AF69"/>
      <c r="AG69" s="20"/>
      <c r="AH69" s="20"/>
      <c r="AI69" s="20"/>
      <c r="AJ69" s="20"/>
      <c r="AK69"/>
      <c r="AL69" s="20"/>
      <c r="AM69" s="20"/>
      <c r="AN69" s="20"/>
      <c r="AO69" s="20"/>
      <c r="AQ69" s="20"/>
      <c r="AR69" s="20"/>
      <c r="AS69" s="20"/>
      <c r="AT69" s="20"/>
    </row>
    <row r="70" spans="1:46" ht="12">
      <c r="A70"/>
      <c r="C70"/>
      <c r="D70"/>
      <c r="E70"/>
      <c r="F70"/>
      <c r="G70"/>
      <c r="H70"/>
      <c r="I70"/>
      <c r="J70"/>
      <c r="K70"/>
      <c r="L70"/>
      <c r="Q70"/>
      <c r="R70" s="20"/>
      <c r="S70" s="20"/>
      <c r="T70" s="20"/>
      <c r="U70" s="20"/>
      <c r="V70"/>
      <c r="W70" s="20"/>
      <c r="X70" s="20"/>
      <c r="Y70" s="20"/>
      <c r="Z70" s="20"/>
      <c r="AA70"/>
      <c r="AB70"/>
      <c r="AC70"/>
      <c r="AD70"/>
      <c r="AE70"/>
      <c r="AF70"/>
      <c r="AG70" s="20"/>
      <c r="AH70" s="20"/>
      <c r="AI70" s="20"/>
      <c r="AJ70" s="20"/>
      <c r="AK70"/>
      <c r="AL70" s="20"/>
      <c r="AM70" s="20"/>
      <c r="AN70" s="20"/>
      <c r="AO70" s="20"/>
      <c r="AQ70" s="20"/>
      <c r="AR70" s="20"/>
      <c r="AS70" s="20"/>
      <c r="AT70" s="20"/>
    </row>
    <row r="71" spans="1:37" ht="12">
      <c r="A71"/>
      <c r="C71"/>
      <c r="D71"/>
      <c r="E71"/>
      <c r="F71"/>
      <c r="G71"/>
      <c r="H71"/>
      <c r="I71"/>
      <c r="J71"/>
      <c r="K71"/>
      <c r="L71"/>
      <c r="Q71"/>
      <c r="V71"/>
      <c r="AA71"/>
      <c r="AB71"/>
      <c r="AC71"/>
      <c r="AD71"/>
      <c r="AE71"/>
      <c r="AF71"/>
      <c r="AK71"/>
    </row>
    <row r="72" spans="1:37" ht="12">
      <c r="A72"/>
      <c r="C72"/>
      <c r="D72"/>
      <c r="E72"/>
      <c r="F72"/>
      <c r="G72"/>
      <c r="H72"/>
      <c r="I72"/>
      <c r="J72"/>
      <c r="K72"/>
      <c r="L72"/>
      <c r="Q72"/>
      <c r="V72"/>
      <c r="AA72"/>
      <c r="AB72"/>
      <c r="AC72"/>
      <c r="AD72"/>
      <c r="AE72"/>
      <c r="AF72"/>
      <c r="AK72"/>
    </row>
    <row r="73" spans="1:37" ht="12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">
      <c r="A81"/>
      <c r="C81"/>
      <c r="D81"/>
      <c r="E81"/>
      <c r="F81"/>
      <c r="G81"/>
      <c r="H81"/>
      <c r="I81"/>
      <c r="J81"/>
      <c r="K81"/>
      <c r="L81"/>
      <c r="Q81"/>
      <c r="V81"/>
      <c r="AA81"/>
      <c r="AB81"/>
      <c r="AC81"/>
      <c r="AD81"/>
      <c r="AE81"/>
      <c r="AF81"/>
      <c r="AK81"/>
    </row>
    <row r="82" spans="1:37" ht="12">
      <c r="A82"/>
      <c r="C82"/>
      <c r="D82"/>
      <c r="E82"/>
      <c r="F82"/>
      <c r="G82"/>
      <c r="H82"/>
      <c r="I82"/>
      <c r="J82"/>
      <c r="K82"/>
      <c r="L82"/>
      <c r="Q82"/>
      <c r="V82"/>
      <c r="AA82"/>
      <c r="AB82"/>
      <c r="AC82"/>
      <c r="AD82"/>
      <c r="AE82"/>
      <c r="AF82"/>
      <c r="AK82"/>
    </row>
    <row r="83" spans="1:37" ht="12">
      <c r="A83"/>
      <c r="C83"/>
      <c r="D83"/>
      <c r="E83"/>
      <c r="F83"/>
      <c r="G83"/>
      <c r="L83"/>
      <c r="Q83"/>
      <c r="V83"/>
      <c r="AA83"/>
      <c r="AB83"/>
      <c r="AC83"/>
      <c r="AD83"/>
      <c r="AE83"/>
      <c r="AF83"/>
      <c r="AK83"/>
    </row>
  </sheetData>
  <sheetProtection/>
  <printOptions/>
  <pageMargins left="0.5" right="0" top="0.25" bottom="0.25" header="0" footer="0"/>
  <pageSetup horizontalDpi="600" verticalDpi="600" orientation="landscape" scale="90"/>
  <headerFooter alignWithMargins="0">
    <oddFooter>&amp;CPage &amp;P of &amp;N&amp;R&amp;D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83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2" sqref="L12"/>
    </sheetView>
  </sheetViews>
  <sheetFormatPr defaultColWidth="8.8515625" defaultRowHeight="12.75"/>
  <cols>
    <col min="1" max="1" width="9.7109375" style="31" customWidth="1"/>
    <col min="2" max="2" width="3.7109375" style="0" customWidth="1"/>
    <col min="3" max="10" width="13.7109375" style="35" hidden="1" customWidth="1"/>
    <col min="11" max="11" width="3.7109375" style="33" hidden="1" customWidth="1"/>
    <col min="12" max="15" width="13.7109375" style="33" customWidth="1"/>
    <col min="16" max="16" width="3.71093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38" width="12.7109375" style="33" customWidth="1"/>
    <col min="39" max="40" width="13.7109375" style="33" customWidth="1"/>
    <col min="41" max="41" width="3.7109375" style="33" customWidth="1"/>
    <col min="42" max="45" width="13.7109375" style="33" customWidth="1"/>
    <col min="46" max="46" width="3.7109375" style="33" customWidth="1"/>
    <col min="47" max="49" width="13.7109375" style="33" customWidth="1"/>
    <col min="50" max="50" width="12.0039062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67" width="10.28125" style="33" bestFit="1" customWidth="1"/>
    <col min="68" max="68" width="9.421875" style="33" bestFit="1" customWidth="1"/>
    <col min="69" max="69" width="10.28125" style="33" bestFit="1" customWidth="1"/>
    <col min="70" max="70" width="12.421875" style="33" customWidth="1"/>
    <col min="71" max="71" width="3.7109375" style="33" customWidth="1"/>
    <col min="72" max="75" width="12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  <col min="117" max="120" width="13.7109375" style="33" customWidth="1"/>
    <col min="121" max="121" width="3.7109375" style="33" customWidth="1"/>
    <col min="122" max="125" width="13.7109375" style="33" customWidth="1"/>
    <col min="126" max="126" width="3.7109375" style="33" customWidth="1"/>
    <col min="127" max="130" width="13.7109375" style="33" customWidth="1"/>
    <col min="131" max="131" width="3.7109375" style="33" customWidth="1"/>
  </cols>
  <sheetData>
    <row r="1" spans="2:127" ht="12">
      <c r="B1" s="30"/>
      <c r="D1" s="44"/>
      <c r="E1" s="44" t="s">
        <v>140</v>
      </c>
      <c r="G1" s="44"/>
      <c r="H1" s="44"/>
      <c r="L1" s="44"/>
      <c r="Q1" s="44" t="s">
        <v>140</v>
      </c>
      <c r="V1" s="44"/>
      <c r="AA1" s="44"/>
      <c r="AF1" s="44" t="s">
        <v>140</v>
      </c>
      <c r="AK1" s="44"/>
      <c r="AU1" s="44" t="s">
        <v>140</v>
      </c>
      <c r="AZ1" s="44"/>
      <c r="BJ1" s="44" t="s">
        <v>140</v>
      </c>
      <c r="BT1" s="44"/>
      <c r="CD1" s="44" t="s">
        <v>140</v>
      </c>
      <c r="CI1" s="44"/>
      <c r="CS1" s="44" t="s">
        <v>140</v>
      </c>
      <c r="DC1" s="44"/>
      <c r="DH1" s="44" t="s">
        <v>140</v>
      </c>
      <c r="DW1" s="44" t="s">
        <v>140</v>
      </c>
    </row>
    <row r="2" spans="2:127" ht="12">
      <c r="B2" s="30"/>
      <c r="D2" s="44"/>
      <c r="E2" s="42" t="s">
        <v>141</v>
      </c>
      <c r="G2" s="44"/>
      <c r="H2" s="44"/>
      <c r="L2" s="44"/>
      <c r="Q2" s="42" t="s">
        <v>141</v>
      </c>
      <c r="V2" s="44"/>
      <c r="AA2" s="44"/>
      <c r="AF2" s="42" t="s">
        <v>141</v>
      </c>
      <c r="AK2" s="44"/>
      <c r="AU2" s="42" t="s">
        <v>141</v>
      </c>
      <c r="AZ2" s="44"/>
      <c r="BJ2" s="42" t="s">
        <v>141</v>
      </c>
      <c r="BT2" s="44"/>
      <c r="CD2" s="42" t="s">
        <v>141</v>
      </c>
      <c r="CI2" s="44"/>
      <c r="CS2" s="42" t="s">
        <v>141</v>
      </c>
      <c r="DC2" s="44"/>
      <c r="DH2" s="42" t="s">
        <v>141</v>
      </c>
      <c r="DW2" s="42" t="s">
        <v>141</v>
      </c>
    </row>
    <row r="3" spans="2:127" ht="12">
      <c r="B3" s="30"/>
      <c r="D3" s="42"/>
      <c r="E3" s="44" t="s">
        <v>139</v>
      </c>
      <c r="G3" s="42"/>
      <c r="H3" s="42"/>
      <c r="L3" s="44"/>
      <c r="Q3" s="44" t="s">
        <v>149</v>
      </c>
      <c r="V3" s="44"/>
      <c r="AA3" s="44"/>
      <c r="AF3" s="44" t="s">
        <v>139</v>
      </c>
      <c r="AK3" s="44"/>
      <c r="AU3" s="44" t="s">
        <v>139</v>
      </c>
      <c r="AZ3" s="44"/>
      <c r="BJ3" s="44" t="s">
        <v>139</v>
      </c>
      <c r="BT3" s="44"/>
      <c r="CD3" s="44" t="s">
        <v>139</v>
      </c>
      <c r="CI3" s="44"/>
      <c r="CS3" s="44" t="s">
        <v>139</v>
      </c>
      <c r="DC3" s="44"/>
      <c r="DH3" s="44" t="s">
        <v>139</v>
      </c>
      <c r="DW3" s="44" t="s">
        <v>139</v>
      </c>
    </row>
    <row r="4" spans="2:8" ht="12">
      <c r="B4" s="30"/>
      <c r="C4" s="42"/>
      <c r="D4" s="44"/>
      <c r="E4" s="44"/>
      <c r="F4" s="44"/>
      <c r="G4" s="44"/>
      <c r="H4" s="44"/>
    </row>
    <row r="5" spans="1:130" ht="12">
      <c r="A5" s="21" t="s">
        <v>9</v>
      </c>
      <c r="C5" s="47" t="s">
        <v>115</v>
      </c>
      <c r="D5" s="48"/>
      <c r="E5" s="48"/>
      <c r="F5" s="48"/>
      <c r="G5" s="47" t="s">
        <v>142</v>
      </c>
      <c r="H5" s="48"/>
      <c r="I5" s="49"/>
      <c r="J5" s="49"/>
      <c r="L5" s="36" t="s">
        <v>148</v>
      </c>
      <c r="M5" s="37"/>
      <c r="N5" s="38"/>
      <c r="O5" s="49"/>
      <c r="Q5" s="61" t="s">
        <v>107</v>
      </c>
      <c r="R5" s="70"/>
      <c r="S5" s="38"/>
      <c r="T5" s="49"/>
      <c r="V5" s="61" t="s">
        <v>108</v>
      </c>
      <c r="W5" s="70"/>
      <c r="X5" s="38"/>
      <c r="Y5" s="49"/>
      <c r="AA5" s="61" t="s">
        <v>130</v>
      </c>
      <c r="AB5" s="70"/>
      <c r="AC5" s="38"/>
      <c r="AD5" s="49"/>
      <c r="AF5" s="82" t="s">
        <v>145</v>
      </c>
      <c r="AG5" s="70"/>
      <c r="AH5" s="38"/>
      <c r="AI5" s="49"/>
      <c r="AJ5" s="62"/>
      <c r="AK5" s="61" t="s">
        <v>109</v>
      </c>
      <c r="AL5" s="70"/>
      <c r="AM5" s="38"/>
      <c r="AN5" s="49"/>
      <c r="AP5" s="61" t="s">
        <v>131</v>
      </c>
      <c r="AQ5" s="70"/>
      <c r="AR5" s="38"/>
      <c r="AS5" s="49"/>
      <c r="AU5" s="61" t="s">
        <v>110</v>
      </c>
      <c r="AV5" s="70"/>
      <c r="AW5" s="38"/>
      <c r="AX5" s="49"/>
      <c r="AZ5" s="61" t="s">
        <v>77</v>
      </c>
      <c r="BA5" s="70"/>
      <c r="BB5" s="38"/>
      <c r="BC5" s="49"/>
      <c r="BE5" s="36" t="s">
        <v>23</v>
      </c>
      <c r="BF5" s="37"/>
      <c r="BG5" s="38"/>
      <c r="BH5" s="49"/>
      <c r="BJ5" s="36" t="s">
        <v>64</v>
      </c>
      <c r="BK5" s="37"/>
      <c r="BL5" s="38"/>
      <c r="BM5" s="49"/>
      <c r="BN5" s="62"/>
      <c r="BO5" s="82" t="s">
        <v>146</v>
      </c>
      <c r="BP5" s="70"/>
      <c r="BQ5" s="38"/>
      <c r="BR5" s="83"/>
      <c r="BS5" s="75"/>
      <c r="BT5" s="36" t="s">
        <v>78</v>
      </c>
      <c r="BU5" s="37"/>
      <c r="BV5" s="38"/>
      <c r="BW5" s="49"/>
      <c r="BX5" s="75"/>
      <c r="BY5" s="36" t="s">
        <v>65</v>
      </c>
      <c r="BZ5" s="37"/>
      <c r="CA5" s="38"/>
      <c r="CB5" s="49"/>
      <c r="CC5" s="75"/>
      <c r="CD5" s="36" t="s">
        <v>111</v>
      </c>
      <c r="CE5" s="37"/>
      <c r="CF5" s="38"/>
      <c r="CG5" s="49"/>
      <c r="CI5" s="36" t="s">
        <v>59</v>
      </c>
      <c r="CJ5" s="37"/>
      <c r="CK5" s="38"/>
      <c r="CL5" s="49"/>
      <c r="CN5" s="61" t="s">
        <v>112</v>
      </c>
      <c r="CO5" s="70"/>
      <c r="CP5" s="38"/>
      <c r="CQ5" s="49"/>
      <c r="CS5" s="61" t="s">
        <v>132</v>
      </c>
      <c r="CT5" s="70"/>
      <c r="CU5" s="38"/>
      <c r="CV5" s="49"/>
      <c r="CX5" s="36" t="s">
        <v>25</v>
      </c>
      <c r="CY5" s="70"/>
      <c r="CZ5" s="38"/>
      <c r="DA5" s="49"/>
      <c r="DB5" s="62"/>
      <c r="DC5" s="61" t="s">
        <v>133</v>
      </c>
      <c r="DD5" s="37"/>
      <c r="DE5" s="38"/>
      <c r="DF5" s="49"/>
      <c r="DG5" s="75"/>
      <c r="DH5" s="36" t="s">
        <v>66</v>
      </c>
      <c r="DI5" s="70"/>
      <c r="DJ5" s="38"/>
      <c r="DK5" s="49"/>
      <c r="DM5" s="36" t="s">
        <v>67</v>
      </c>
      <c r="DN5" s="70"/>
      <c r="DO5" s="38"/>
      <c r="DP5" s="49"/>
      <c r="DR5" s="36" t="s">
        <v>68</v>
      </c>
      <c r="DS5" s="70"/>
      <c r="DT5" s="38"/>
      <c r="DU5" s="49"/>
      <c r="DW5" s="36" t="s">
        <v>69</v>
      </c>
      <c r="DX5" s="70"/>
      <c r="DY5" s="38"/>
      <c r="DZ5" s="49"/>
    </row>
    <row r="6" spans="1:131" s="12" customFormat="1" ht="12">
      <c r="A6" s="45" t="s">
        <v>10</v>
      </c>
      <c r="C6" s="39"/>
      <c r="D6" s="37"/>
      <c r="E6" s="37"/>
      <c r="F6" s="37"/>
      <c r="G6" s="37"/>
      <c r="H6" s="37"/>
      <c r="I6" s="38"/>
      <c r="J6" s="80" t="s">
        <v>143</v>
      </c>
      <c r="K6" s="33"/>
      <c r="L6" s="69"/>
      <c r="M6" s="64">
        <f>R6+W6+AL6+AV6+AG6+BA6+BF6+BK6+BU6+BZ6+CE6+CJ6+CO6+CY6+DI6+DN6+DS6+DX6+AB6+AQ6+CT6+DD6</f>
        <v>0.3214387</v>
      </c>
      <c r="N6" s="74"/>
      <c r="O6" s="80" t="s">
        <v>143</v>
      </c>
      <c r="P6" s="33"/>
      <c r="Q6" s="68"/>
      <c r="R6" s="12">
        <v>0.044191</v>
      </c>
      <c r="S6" s="74"/>
      <c r="T6" s="80" t="s">
        <v>143</v>
      </c>
      <c r="U6" s="33"/>
      <c r="V6" s="68"/>
      <c r="W6" s="12">
        <v>0.04509</v>
      </c>
      <c r="X6" s="74"/>
      <c r="Y6" s="80" t="s">
        <v>143</v>
      </c>
      <c r="Z6" s="33"/>
      <c r="AA6" s="68"/>
      <c r="AB6" s="12">
        <v>0.0015077</v>
      </c>
      <c r="AC6" s="74"/>
      <c r="AD6" s="80" t="s">
        <v>143</v>
      </c>
      <c r="AE6" s="33"/>
      <c r="AF6" s="68"/>
      <c r="AG6" s="12">
        <v>0.00056</v>
      </c>
      <c r="AH6" s="74"/>
      <c r="AI6" s="80" t="s">
        <v>143</v>
      </c>
      <c r="AJ6" s="79"/>
      <c r="AK6" s="68"/>
      <c r="AL6" s="12">
        <v>0.0084871</v>
      </c>
      <c r="AM6" s="74"/>
      <c r="AN6" s="80" t="s">
        <v>143</v>
      </c>
      <c r="AO6" s="33"/>
      <c r="AP6" s="68"/>
      <c r="AQ6" s="12">
        <v>0.0021535</v>
      </c>
      <c r="AR6" s="74"/>
      <c r="AS6" s="80" t="s">
        <v>143</v>
      </c>
      <c r="AT6" s="33"/>
      <c r="AU6" s="68"/>
      <c r="AV6" s="12">
        <v>0.0023048</v>
      </c>
      <c r="AW6" s="74"/>
      <c r="AX6" s="80" t="s">
        <v>143</v>
      </c>
      <c r="AY6" s="33"/>
      <c r="AZ6" s="68"/>
      <c r="BA6" s="12">
        <v>0.0023361</v>
      </c>
      <c r="BB6" s="74"/>
      <c r="BC6" s="80" t="s">
        <v>143</v>
      </c>
      <c r="BD6" s="33"/>
      <c r="BE6" s="68"/>
      <c r="BF6" s="64">
        <v>0.0004643</v>
      </c>
      <c r="BG6" s="74"/>
      <c r="BH6" s="80" t="s">
        <v>143</v>
      </c>
      <c r="BI6" s="33"/>
      <c r="BJ6" s="68"/>
      <c r="BK6" s="64">
        <v>0.0037681</v>
      </c>
      <c r="BL6" s="74"/>
      <c r="BM6" s="80" t="s">
        <v>143</v>
      </c>
      <c r="BN6" s="62"/>
      <c r="BO6" s="68"/>
      <c r="BP6" s="12">
        <v>0.00011480000000000008</v>
      </c>
      <c r="BQ6" s="74"/>
      <c r="BR6" s="80" t="s">
        <v>143</v>
      </c>
      <c r="BS6" s="75"/>
      <c r="BT6" s="68"/>
      <c r="BU6" s="64">
        <v>0.0033006</v>
      </c>
      <c r="BV6" s="74"/>
      <c r="BW6" s="80" t="s">
        <v>143</v>
      </c>
      <c r="BX6" s="75"/>
      <c r="BY6" s="68"/>
      <c r="BZ6" s="64">
        <v>0.0020777</v>
      </c>
      <c r="CA6" s="74"/>
      <c r="CB6" s="80" t="s">
        <v>143</v>
      </c>
      <c r="CC6" s="41"/>
      <c r="CD6" s="68"/>
      <c r="CE6" s="64">
        <v>0.0795762</v>
      </c>
      <c r="CF6" s="74"/>
      <c r="CG6" s="80" t="s">
        <v>143</v>
      </c>
      <c r="CH6" s="33"/>
      <c r="CI6" s="68"/>
      <c r="CJ6" s="64">
        <v>0.0009082</v>
      </c>
      <c r="CK6" s="74"/>
      <c r="CL6" s="80" t="s">
        <v>143</v>
      </c>
      <c r="CM6" s="33"/>
      <c r="CN6" s="68"/>
      <c r="CO6" s="12">
        <v>0.1109436</v>
      </c>
      <c r="CP6" s="74"/>
      <c r="CQ6" s="80" t="s">
        <v>143</v>
      </c>
      <c r="CR6" s="33"/>
      <c r="CS6" s="68"/>
      <c r="CT6" s="12">
        <v>0.00107</v>
      </c>
      <c r="CU6" s="74"/>
      <c r="CV6" s="80" t="s">
        <v>143</v>
      </c>
      <c r="CW6" s="33"/>
      <c r="CX6" s="68"/>
      <c r="CY6" s="12">
        <v>0.0007401</v>
      </c>
      <c r="CZ6" s="74"/>
      <c r="DA6" s="80" t="s">
        <v>143</v>
      </c>
      <c r="DB6" s="62"/>
      <c r="DC6" s="68"/>
      <c r="DD6" s="64">
        <v>0.0004564</v>
      </c>
      <c r="DE6" s="74"/>
      <c r="DF6" s="80" t="s">
        <v>143</v>
      </c>
      <c r="DG6" s="41"/>
      <c r="DH6" s="54"/>
      <c r="DI6" s="12">
        <v>1.14E-05</v>
      </c>
      <c r="DJ6" s="74"/>
      <c r="DK6" s="80" t="s">
        <v>143</v>
      </c>
      <c r="DL6" s="33"/>
      <c r="DM6" s="68"/>
      <c r="DN6" s="12">
        <v>0.0028093</v>
      </c>
      <c r="DO6" s="74"/>
      <c r="DP6" s="80" t="s">
        <v>143</v>
      </c>
      <c r="DQ6" s="33"/>
      <c r="DR6" s="68"/>
      <c r="DS6" s="12">
        <v>0.0067558</v>
      </c>
      <c r="DT6" s="74"/>
      <c r="DU6" s="80" t="s">
        <v>143</v>
      </c>
      <c r="DV6" s="33"/>
      <c r="DW6" s="68"/>
      <c r="DX6" s="12">
        <v>0.0019268</v>
      </c>
      <c r="DY6" s="74"/>
      <c r="DZ6" s="80" t="s">
        <v>143</v>
      </c>
      <c r="EA6" s="33"/>
    </row>
    <row r="7" spans="1:130" ht="12">
      <c r="A7" s="25"/>
      <c r="C7" s="40" t="s">
        <v>11</v>
      </c>
      <c r="D7" s="40" t="s">
        <v>12</v>
      </c>
      <c r="E7" s="40" t="s">
        <v>11</v>
      </c>
      <c r="F7" s="40" t="s">
        <v>12</v>
      </c>
      <c r="G7" s="40" t="s">
        <v>11</v>
      </c>
      <c r="H7" s="40" t="s">
        <v>12</v>
      </c>
      <c r="I7" s="40" t="s">
        <v>4</v>
      </c>
      <c r="J7" s="40" t="s">
        <v>144</v>
      </c>
      <c r="L7" s="40" t="s">
        <v>11</v>
      </c>
      <c r="M7" s="40" t="s">
        <v>12</v>
      </c>
      <c r="N7" s="40" t="s">
        <v>4</v>
      </c>
      <c r="O7" s="40" t="s">
        <v>144</v>
      </c>
      <c r="Q7" s="40" t="s">
        <v>11</v>
      </c>
      <c r="R7" s="40" t="s">
        <v>12</v>
      </c>
      <c r="S7" s="40" t="s">
        <v>4</v>
      </c>
      <c r="T7" s="40" t="s">
        <v>144</v>
      </c>
      <c r="V7" s="40" t="s">
        <v>11</v>
      </c>
      <c r="W7" s="40" t="s">
        <v>12</v>
      </c>
      <c r="X7" s="40" t="s">
        <v>4</v>
      </c>
      <c r="Y7" s="40" t="s">
        <v>144</v>
      </c>
      <c r="AA7" s="40" t="s">
        <v>11</v>
      </c>
      <c r="AB7" s="40" t="s">
        <v>12</v>
      </c>
      <c r="AC7" s="40" t="s">
        <v>4</v>
      </c>
      <c r="AD7" s="40" t="s">
        <v>144</v>
      </c>
      <c r="AF7" s="40" t="s">
        <v>11</v>
      </c>
      <c r="AG7" s="40" t="s">
        <v>12</v>
      </c>
      <c r="AH7" s="40" t="s">
        <v>4</v>
      </c>
      <c r="AI7" s="40" t="s">
        <v>144</v>
      </c>
      <c r="AJ7" s="63"/>
      <c r="AK7" s="40" t="s">
        <v>11</v>
      </c>
      <c r="AL7" s="40" t="s">
        <v>12</v>
      </c>
      <c r="AM7" s="40" t="s">
        <v>4</v>
      </c>
      <c r="AN7" s="40" t="s">
        <v>144</v>
      </c>
      <c r="AP7" s="40" t="s">
        <v>11</v>
      </c>
      <c r="AQ7" s="40" t="s">
        <v>12</v>
      </c>
      <c r="AR7" s="40" t="s">
        <v>4</v>
      </c>
      <c r="AS7" s="40" t="s">
        <v>144</v>
      </c>
      <c r="AU7" s="40" t="s">
        <v>11</v>
      </c>
      <c r="AV7" s="40" t="s">
        <v>12</v>
      </c>
      <c r="AW7" s="40" t="s">
        <v>4</v>
      </c>
      <c r="AX7" s="40" t="s">
        <v>144</v>
      </c>
      <c r="AZ7" s="40" t="s">
        <v>11</v>
      </c>
      <c r="BA7" s="40" t="s">
        <v>12</v>
      </c>
      <c r="BB7" s="40" t="s">
        <v>4</v>
      </c>
      <c r="BC7" s="40" t="s">
        <v>144</v>
      </c>
      <c r="BE7" s="40" t="s">
        <v>11</v>
      </c>
      <c r="BF7" s="40" t="s">
        <v>12</v>
      </c>
      <c r="BG7" s="40" t="s">
        <v>4</v>
      </c>
      <c r="BH7" s="40" t="s">
        <v>144</v>
      </c>
      <c r="BJ7" s="40" t="s">
        <v>11</v>
      </c>
      <c r="BK7" s="40" t="s">
        <v>12</v>
      </c>
      <c r="BL7" s="40" t="s">
        <v>4</v>
      </c>
      <c r="BM7" s="40" t="s">
        <v>144</v>
      </c>
      <c r="BN7" s="63"/>
      <c r="BO7" s="40" t="s">
        <v>11</v>
      </c>
      <c r="BP7" s="40" t="s">
        <v>12</v>
      </c>
      <c r="BQ7" s="40" t="s">
        <v>4</v>
      </c>
      <c r="BR7" s="40" t="s">
        <v>144</v>
      </c>
      <c r="BS7" s="63"/>
      <c r="BT7" s="40" t="s">
        <v>11</v>
      </c>
      <c r="BU7" s="40" t="s">
        <v>12</v>
      </c>
      <c r="BV7" s="40" t="s">
        <v>4</v>
      </c>
      <c r="BW7" s="40" t="s">
        <v>144</v>
      </c>
      <c r="BX7" s="63"/>
      <c r="BY7" s="40" t="s">
        <v>11</v>
      </c>
      <c r="BZ7" s="40" t="s">
        <v>12</v>
      </c>
      <c r="CA7" s="40" t="s">
        <v>4</v>
      </c>
      <c r="CB7" s="40" t="s">
        <v>144</v>
      </c>
      <c r="CC7" s="63"/>
      <c r="CD7" s="40" t="s">
        <v>11</v>
      </c>
      <c r="CE7" s="40" t="s">
        <v>12</v>
      </c>
      <c r="CF7" s="40" t="s">
        <v>4</v>
      </c>
      <c r="CG7" s="40" t="s">
        <v>144</v>
      </c>
      <c r="CI7" s="40" t="s">
        <v>11</v>
      </c>
      <c r="CJ7" s="40" t="s">
        <v>12</v>
      </c>
      <c r="CK7" s="40" t="s">
        <v>4</v>
      </c>
      <c r="CL7" s="40" t="s">
        <v>144</v>
      </c>
      <c r="CN7" s="40" t="s">
        <v>11</v>
      </c>
      <c r="CO7" s="40" t="s">
        <v>12</v>
      </c>
      <c r="CP7" s="40" t="s">
        <v>4</v>
      </c>
      <c r="CQ7" s="40" t="s">
        <v>144</v>
      </c>
      <c r="CS7" s="40" t="s">
        <v>11</v>
      </c>
      <c r="CT7" s="40" t="s">
        <v>12</v>
      </c>
      <c r="CU7" s="40" t="s">
        <v>4</v>
      </c>
      <c r="CV7" s="40" t="s">
        <v>144</v>
      </c>
      <c r="CX7" s="40" t="s">
        <v>11</v>
      </c>
      <c r="CY7" s="40" t="s">
        <v>12</v>
      </c>
      <c r="CZ7" s="40" t="s">
        <v>4</v>
      </c>
      <c r="DA7" s="40" t="s">
        <v>144</v>
      </c>
      <c r="DB7" s="63"/>
      <c r="DC7" s="40" t="s">
        <v>11</v>
      </c>
      <c r="DD7" s="40" t="s">
        <v>12</v>
      </c>
      <c r="DE7" s="40" t="s">
        <v>4</v>
      </c>
      <c r="DF7" s="40" t="s">
        <v>144</v>
      </c>
      <c r="DG7" s="63"/>
      <c r="DH7" s="40" t="s">
        <v>11</v>
      </c>
      <c r="DI7" s="40" t="s">
        <v>12</v>
      </c>
      <c r="DJ7" s="40" t="s">
        <v>4</v>
      </c>
      <c r="DK7" s="40" t="s">
        <v>144</v>
      </c>
      <c r="DM7" s="40" t="s">
        <v>11</v>
      </c>
      <c r="DN7" s="40" t="s">
        <v>12</v>
      </c>
      <c r="DO7" s="40" t="s">
        <v>4</v>
      </c>
      <c r="DP7" s="40" t="s">
        <v>144</v>
      </c>
      <c r="DR7" s="40" t="s">
        <v>11</v>
      </c>
      <c r="DS7" s="40" t="s">
        <v>12</v>
      </c>
      <c r="DT7" s="40" t="s">
        <v>4</v>
      </c>
      <c r="DU7" s="40" t="s">
        <v>144</v>
      </c>
      <c r="DW7" s="40" t="s">
        <v>11</v>
      </c>
      <c r="DX7" s="40" t="s">
        <v>12</v>
      </c>
      <c r="DY7" s="40" t="s">
        <v>4</v>
      </c>
      <c r="DZ7" s="40" t="s">
        <v>144</v>
      </c>
    </row>
    <row r="8" spans="1:130" ht="12">
      <c r="A8" s="31">
        <v>41183</v>
      </c>
      <c r="D8" s="35">
        <v>1040575</v>
      </c>
      <c r="F8" s="35">
        <v>838030</v>
      </c>
      <c r="H8" s="35">
        <v>1878605</v>
      </c>
      <c r="I8" s="35">
        <f aca="true" t="shared" si="0" ref="I8:I41">G8+H8</f>
        <v>1878605</v>
      </c>
      <c r="J8" s="35">
        <v>96323</v>
      </c>
      <c r="L8" s="71"/>
      <c r="M8" s="71">
        <f aca="true" t="shared" si="1" ref="M8:M41">R8+W8+AL8+AV8+AG8+BA8+BF8+BK8+BU8+BZ8+CE8+CJ8+CO8+CY8+DI8+DN8+DS8+DX8+AB8+AQ8+CT8+DD8+BP8</f>
        <v>604072.0128675</v>
      </c>
      <c r="N8" s="71">
        <f aca="true" t="shared" si="2" ref="N8:N41">L8+M8</f>
        <v>604072.0128675</v>
      </c>
      <c r="O8" s="71">
        <f aca="true" t="shared" si="3" ref="O8:O41">T8+Y8+AN8+AX8+AI8+BC8+BH8+BM8+BW8+CB8+CG8+CL8+CQ8+DA8+DK8+DP8+DU8+DZ8+AD8+AS8+CV8+DF8+BR8</f>
        <v>30972.997780500005</v>
      </c>
      <c r="R8" s="33">
        <f aca="true" t="shared" si="4" ref="R8:R41">H8*$R$6</f>
        <v>83017.433555</v>
      </c>
      <c r="S8" s="33">
        <f aca="true" t="shared" si="5" ref="S8:S41">Q8+R8</f>
        <v>83017.433555</v>
      </c>
      <c r="T8" s="51">
        <f aca="true" t="shared" si="6" ref="T8:T41">R$6*$J8</f>
        <v>4256.609693</v>
      </c>
      <c r="W8" s="51">
        <f aca="true" t="shared" si="7" ref="W8:W41">H8*$W$6</f>
        <v>84706.29944999999</v>
      </c>
      <c r="X8" s="51">
        <f aca="true" t="shared" si="8" ref="X8:X41">V8+W8</f>
        <v>84706.29944999999</v>
      </c>
      <c r="Y8" s="51">
        <f aca="true" t="shared" si="9" ref="Y8:Y41">W$6*$J8</f>
        <v>4343.20407</v>
      </c>
      <c r="AB8" s="51">
        <f aca="true" t="shared" si="10" ref="AB8:AB41">H8*$AB$6</f>
        <v>2832.3727585</v>
      </c>
      <c r="AC8" s="51">
        <f aca="true" t="shared" si="11" ref="AC8:AC41">AA8+AB8</f>
        <v>2832.3727585</v>
      </c>
      <c r="AD8" s="51">
        <f aca="true" t="shared" si="12" ref="AD8:AD41">AB$6*$J8</f>
        <v>145.2261871</v>
      </c>
      <c r="AG8" s="33">
        <v>1052.17660282</v>
      </c>
      <c r="AH8" s="33">
        <f aca="true" t="shared" si="13" ref="AH8:AH41">AF8+AG8</f>
        <v>1052.17660282</v>
      </c>
      <c r="AI8" s="51">
        <v>53.948971132000004</v>
      </c>
      <c r="AL8" s="33">
        <f aca="true" t="shared" si="14" ref="AL8:AL41">H8*$AL$6</f>
        <v>15943.908495499998</v>
      </c>
      <c r="AM8" s="33">
        <f aca="true" t="shared" si="15" ref="AM8:AM41">AK8+AL8</f>
        <v>15943.908495499998</v>
      </c>
      <c r="AN8" s="51">
        <f aca="true" t="shared" si="16" ref="AN8:AN41">AL$6*$J8</f>
        <v>817.5029332999999</v>
      </c>
      <c r="AP8" s="51"/>
      <c r="AQ8" s="33">
        <f aca="true" t="shared" si="17" ref="AQ8:AQ41">H8*$AQ$6</f>
        <v>4045.5758675</v>
      </c>
      <c r="AR8" s="51">
        <f aca="true" t="shared" si="18" ref="AR8:AR41">AP8+AQ8</f>
        <v>4045.5758675</v>
      </c>
      <c r="AS8" s="51">
        <f aca="true" t="shared" si="19" ref="AS8:AS41">AQ$6*$J8</f>
        <v>207.4315805</v>
      </c>
      <c r="AU8" s="51"/>
      <c r="AV8" s="33">
        <f aca="true" t="shared" si="20" ref="AV8:AV41">H8*$AV$6</f>
        <v>4329.808804</v>
      </c>
      <c r="AW8" s="51">
        <f aca="true" t="shared" si="21" ref="AW8:AW41">AU8+AV8</f>
        <v>4329.808804</v>
      </c>
      <c r="AX8" s="51">
        <f aca="true" t="shared" si="22" ref="AX8:AX41">AV$6*$J8</f>
        <v>222.0052504</v>
      </c>
      <c r="BA8" s="33">
        <f aca="true" t="shared" si="23" ref="BA8:BA41">H8*$BA$6</f>
        <v>4388.6091405</v>
      </c>
      <c r="BB8" s="33">
        <f aca="true" t="shared" si="24" ref="BB8:BB41">AZ8+BA8</f>
        <v>4388.6091405</v>
      </c>
      <c r="BC8" s="51">
        <f aca="true" t="shared" si="25" ref="BC8:BC41">BA$6*$J8</f>
        <v>225.0201603</v>
      </c>
      <c r="BF8" s="33">
        <f aca="true" t="shared" si="26" ref="BF8:BF41">H8*$BF$6</f>
        <v>872.2363015</v>
      </c>
      <c r="BG8" s="51">
        <f aca="true" t="shared" si="27" ref="BG8:BG41">BE8+BF8</f>
        <v>872.2363015</v>
      </c>
      <c r="BH8" s="51">
        <f aca="true" t="shared" si="28" ref="BH8:BH41">BF$6*$J8</f>
        <v>44.7227689</v>
      </c>
      <c r="BK8" s="33">
        <f aca="true" t="shared" si="29" ref="BK8:BK41">H8*$BK$6</f>
        <v>7078.7715005</v>
      </c>
      <c r="BL8" s="51">
        <f aca="true" t="shared" si="30" ref="BL8:BL41">BJ8+BK8</f>
        <v>7078.7715005</v>
      </c>
      <c r="BM8" s="51">
        <f aca="true" t="shared" si="31" ref="BM8:BM41">BK$6*$J8</f>
        <v>362.95469629999997</v>
      </c>
      <c r="BP8" s="33">
        <v>215.50605118</v>
      </c>
      <c r="BQ8" s="51">
        <f aca="true" t="shared" si="32" ref="BQ8:BQ41">SUM(BO8:BP8)</f>
        <v>215.50605118</v>
      </c>
      <c r="BR8" s="33">
        <v>11.049789268000005</v>
      </c>
      <c r="BT8" s="51"/>
      <c r="BU8" s="51">
        <f aca="true" t="shared" si="33" ref="BU8:BU41">H8*$BU$6</f>
        <v>6200.523663</v>
      </c>
      <c r="BV8" s="33">
        <f aca="true" t="shared" si="34" ref="BV8:BV41">BT8+BU8</f>
        <v>6200.523663</v>
      </c>
      <c r="BW8" s="51">
        <f aca="true" t="shared" si="35" ref="BW8:BW41">BU$6*$J8</f>
        <v>317.92369379999997</v>
      </c>
      <c r="BY8" s="51"/>
      <c r="BZ8" s="51">
        <f aca="true" t="shared" si="36" ref="BZ8:BZ41">H8*$BZ$6</f>
        <v>3903.1776085</v>
      </c>
      <c r="CA8" s="33">
        <f aca="true" t="shared" si="37" ref="CA8:CA41">BY8+BZ8</f>
        <v>3903.1776085</v>
      </c>
      <c r="CB8" s="51">
        <f aca="true" t="shared" si="38" ref="CB8:CB41">BZ$6*$J8</f>
        <v>200.1302971</v>
      </c>
      <c r="CE8" s="33">
        <f aca="true" t="shared" si="39" ref="CE8:CE41">H8*$CE$6</f>
        <v>149492.247201</v>
      </c>
      <c r="CF8" s="51">
        <f aca="true" t="shared" si="40" ref="CF8:CF41">CD8+CE8</f>
        <v>149492.247201</v>
      </c>
      <c r="CG8" s="51">
        <f aca="true" t="shared" si="41" ref="CG8:CG41">CE$6*$J8</f>
        <v>7665.0183126</v>
      </c>
      <c r="CJ8" s="33">
        <f aca="true" t="shared" si="42" ref="CJ8:CJ41">H8*$CJ$6</f>
        <v>1706.1490609999998</v>
      </c>
      <c r="CK8" s="33">
        <f aca="true" t="shared" si="43" ref="CK8:CK41">CI8+CJ8</f>
        <v>1706.1490609999998</v>
      </c>
      <c r="CL8" s="51">
        <f aca="true" t="shared" si="44" ref="CL8:CL41">CJ$6*$J8</f>
        <v>87.48054859999999</v>
      </c>
      <c r="CO8" s="33">
        <f aca="true" t="shared" si="45" ref="CO8:CO41">H8*$CO$6</f>
        <v>208419.201678</v>
      </c>
      <c r="CP8" s="51">
        <f aca="true" t="shared" si="46" ref="CP8:CP41">CN8+CO8</f>
        <v>208419.201678</v>
      </c>
      <c r="CQ8" s="51">
        <f aca="true" t="shared" si="47" ref="CQ8:CQ41">CO$6*$J8</f>
        <v>10686.4203828</v>
      </c>
      <c r="CT8" s="33">
        <f aca="true" t="shared" si="48" ref="CT8:CT41">H8*$CT$6</f>
        <v>2010.10735</v>
      </c>
      <c r="CU8" s="51">
        <f aca="true" t="shared" si="49" ref="CU8:CU41">CS8+CT8</f>
        <v>2010.10735</v>
      </c>
      <c r="CV8" s="51">
        <f aca="true" t="shared" si="50" ref="CV8:CV41">CT$6*$J8</f>
        <v>103.06560999999999</v>
      </c>
      <c r="CY8" s="33">
        <f aca="true" t="shared" si="51" ref="CY8:CY41">H8*$CY$6</f>
        <v>1390.3555605000001</v>
      </c>
      <c r="CZ8" s="51">
        <f aca="true" t="shared" si="52" ref="CZ8:CZ41">CX8+CY8</f>
        <v>1390.3555605000001</v>
      </c>
      <c r="DA8" s="51">
        <f aca="true" t="shared" si="53" ref="DA8:DA41">CY$6*$J8</f>
        <v>71.28865230000001</v>
      </c>
      <c r="DD8" s="51">
        <f aca="true" t="shared" si="54" ref="DD8:DD41">H8*$DD$6</f>
        <v>857.395322</v>
      </c>
      <c r="DE8" s="51">
        <f aca="true" t="shared" si="55" ref="DE8:DE41">DC8+DD8</f>
        <v>857.395322</v>
      </c>
      <c r="DF8" s="51">
        <f aca="true" t="shared" si="56" ref="DF8:DF41">DD$6*$J8</f>
        <v>43.9618172</v>
      </c>
      <c r="DI8" s="33">
        <f aca="true" t="shared" si="57" ref="DI8:DI41">H8*$DI$6</f>
        <v>21.416096999999997</v>
      </c>
      <c r="DJ8" s="51">
        <f aca="true" t="shared" si="58" ref="DJ8:DJ41">DH8+DI8</f>
        <v>21.416096999999997</v>
      </c>
      <c r="DK8" s="51">
        <f aca="true" t="shared" si="59" ref="DK8:DK41">DI$6*$J8</f>
        <v>1.0980822</v>
      </c>
      <c r="DN8" s="33">
        <f aca="true" t="shared" si="60" ref="DN8:DN41">H8*$DN$6</f>
        <v>5277.5650264999995</v>
      </c>
      <c r="DO8" s="33">
        <f aca="true" t="shared" si="61" ref="DO8:DO41">DM8+DN8</f>
        <v>5277.5650264999995</v>
      </c>
      <c r="DP8" s="51">
        <f aca="true" t="shared" si="62" ref="DP8:DP41">DN$6*$J8</f>
        <v>270.6002039</v>
      </c>
      <c r="DS8" s="33">
        <f aca="true" t="shared" si="63" ref="DS8:DS41">H8*$DS$6</f>
        <v>12691.479659</v>
      </c>
      <c r="DT8" s="51">
        <f aca="true" t="shared" si="64" ref="DT8:DT41">DR8+DS8</f>
        <v>12691.479659</v>
      </c>
      <c r="DU8" s="51">
        <f aca="true" t="shared" si="65" ref="DU8:DU41">DS$6*$J8</f>
        <v>650.7389234</v>
      </c>
      <c r="DX8" s="33">
        <f aca="true" t="shared" si="66" ref="DX8:DX41">H8*$DX$6</f>
        <v>3619.696114</v>
      </c>
      <c r="DY8" s="51">
        <f aca="true" t="shared" si="67" ref="DY8:DY41">DW8+DX8</f>
        <v>3619.696114</v>
      </c>
      <c r="DZ8" s="51">
        <f aca="true" t="shared" si="68" ref="DZ8:DZ41">DX$6*$J8</f>
        <v>185.5951564</v>
      </c>
    </row>
    <row r="9" spans="1:130" ht="12">
      <c r="A9" s="31">
        <v>41365</v>
      </c>
      <c r="B9" t="s">
        <v>29</v>
      </c>
      <c r="C9" s="35">
        <v>3570000</v>
      </c>
      <c r="D9" s="35">
        <v>1040575</v>
      </c>
      <c r="F9" s="35">
        <v>838030</v>
      </c>
      <c r="G9" s="35">
        <v>3570000</v>
      </c>
      <c r="H9" s="35">
        <v>1878605</v>
      </c>
      <c r="I9" s="35">
        <f t="shared" si="0"/>
        <v>5448605</v>
      </c>
      <c r="J9" s="35">
        <v>96323</v>
      </c>
      <c r="L9" s="71">
        <f aca="true" t="shared" si="69" ref="L9:L41">Q9+V9+AK9+AU9+AF9+AZ9+BE9+BJ9+BT9+BY9+CD9+CI9+CN9+CX9+DH9+DM9+DR9+DW9+AA9+AP9+CS9+DC9+BO9</f>
        <v>1147945.9949999999</v>
      </c>
      <c r="M9" s="71">
        <f t="shared" si="1"/>
        <v>604072.0128675</v>
      </c>
      <c r="N9" s="71">
        <f t="shared" si="2"/>
        <v>1752018.0078674997</v>
      </c>
      <c r="O9" s="71">
        <f t="shared" si="3"/>
        <v>30972.997780500005</v>
      </c>
      <c r="Q9" s="33">
        <f aca="true" t="shared" si="70" ref="Q9:Q41">G9*$R$6</f>
        <v>157761.87</v>
      </c>
      <c r="R9" s="33">
        <f t="shared" si="4"/>
        <v>83017.433555</v>
      </c>
      <c r="S9" s="33">
        <f t="shared" si="5"/>
        <v>240779.303555</v>
      </c>
      <c r="T9" s="51">
        <f t="shared" si="6"/>
        <v>4256.609693</v>
      </c>
      <c r="V9" s="33">
        <f aca="true" t="shared" si="71" ref="V9:V41">G9*$W$6</f>
        <v>160971.3</v>
      </c>
      <c r="W9" s="51">
        <f t="shared" si="7"/>
        <v>84706.29944999999</v>
      </c>
      <c r="X9" s="51">
        <f t="shared" si="8"/>
        <v>245677.59944999998</v>
      </c>
      <c r="Y9" s="51">
        <f t="shared" si="9"/>
        <v>4343.20407</v>
      </c>
      <c r="AA9" s="33">
        <f aca="true" t="shared" si="72" ref="AA9:AA41">G9*$AB$6</f>
        <v>5382.4890000000005</v>
      </c>
      <c r="AB9" s="51">
        <f t="shared" si="10"/>
        <v>2832.3727585</v>
      </c>
      <c r="AC9" s="51">
        <f t="shared" si="11"/>
        <v>8214.861758500001</v>
      </c>
      <c r="AD9" s="51">
        <f t="shared" si="12"/>
        <v>145.2261871</v>
      </c>
      <c r="AF9" s="33">
        <v>1999.4998799999998</v>
      </c>
      <c r="AG9" s="33">
        <v>1052.17660282</v>
      </c>
      <c r="AH9" s="33">
        <f t="shared" si="13"/>
        <v>3051.67648282</v>
      </c>
      <c r="AI9" s="51">
        <v>53.948971132000004</v>
      </c>
      <c r="AK9" s="33">
        <f aca="true" t="shared" si="73" ref="AK9:AK41">G9*$AL$6</f>
        <v>30298.946999999996</v>
      </c>
      <c r="AL9" s="33">
        <f t="shared" si="14"/>
        <v>15943.908495499998</v>
      </c>
      <c r="AM9" s="33">
        <f t="shared" si="15"/>
        <v>46242.85549549999</v>
      </c>
      <c r="AN9" s="51">
        <f t="shared" si="16"/>
        <v>817.5029332999999</v>
      </c>
      <c r="AP9" s="51">
        <f aca="true" t="shared" si="74" ref="AP9:AP41">G9*$AQ$6</f>
        <v>7687.995</v>
      </c>
      <c r="AQ9" s="33">
        <f t="shared" si="17"/>
        <v>4045.5758675</v>
      </c>
      <c r="AR9" s="51">
        <f t="shared" si="18"/>
        <v>11733.5708675</v>
      </c>
      <c r="AS9" s="51">
        <f t="shared" si="19"/>
        <v>207.4315805</v>
      </c>
      <c r="AU9" s="51">
        <f aca="true" t="shared" si="75" ref="AU9:AU41">G9*$AV$6</f>
        <v>8228.136</v>
      </c>
      <c r="AV9" s="33">
        <f t="shared" si="20"/>
        <v>4329.808804</v>
      </c>
      <c r="AW9" s="51">
        <f t="shared" si="21"/>
        <v>12557.944804</v>
      </c>
      <c r="AX9" s="51">
        <f t="shared" si="22"/>
        <v>222.0052504</v>
      </c>
      <c r="AZ9" s="33">
        <f aca="true" t="shared" si="76" ref="AZ9:AZ41">G9*$BA$6</f>
        <v>8339.876999999999</v>
      </c>
      <c r="BA9" s="33">
        <f t="shared" si="23"/>
        <v>4388.6091405</v>
      </c>
      <c r="BB9" s="33">
        <f t="shared" si="24"/>
        <v>12728.486140499997</v>
      </c>
      <c r="BC9" s="51">
        <f t="shared" si="25"/>
        <v>225.0201603</v>
      </c>
      <c r="BE9" s="33">
        <f aca="true" t="shared" si="77" ref="BE9:BE41">G9*$BF$6</f>
        <v>1657.551</v>
      </c>
      <c r="BF9" s="33">
        <f t="shared" si="26"/>
        <v>872.2363015</v>
      </c>
      <c r="BG9" s="51">
        <f t="shared" si="27"/>
        <v>2529.7873015</v>
      </c>
      <c r="BH9" s="51">
        <f t="shared" si="28"/>
        <v>44.7227689</v>
      </c>
      <c r="BJ9" s="33">
        <f aca="true" t="shared" si="78" ref="BJ9:BJ41">G9*$BK$6</f>
        <v>13452.117</v>
      </c>
      <c r="BK9" s="33">
        <f t="shared" si="29"/>
        <v>7078.7715005</v>
      </c>
      <c r="BL9" s="51">
        <f t="shared" si="30"/>
        <v>20530.8885005</v>
      </c>
      <c r="BM9" s="51">
        <f t="shared" si="31"/>
        <v>362.95469629999997</v>
      </c>
      <c r="BO9" s="33">
        <v>409.5361200000002</v>
      </c>
      <c r="BP9" s="33">
        <v>215.50605118</v>
      </c>
      <c r="BQ9" s="51">
        <f t="shared" si="32"/>
        <v>625.0421711800002</v>
      </c>
      <c r="BR9" s="33">
        <v>11.049789268000005</v>
      </c>
      <c r="BT9" s="51">
        <f aca="true" t="shared" si="79" ref="BT9:BT41">G9*$BU$6</f>
        <v>11783.142</v>
      </c>
      <c r="BU9" s="51">
        <f t="shared" si="33"/>
        <v>6200.523663</v>
      </c>
      <c r="BV9" s="33">
        <f t="shared" si="34"/>
        <v>17983.665663</v>
      </c>
      <c r="BW9" s="51">
        <f t="shared" si="35"/>
        <v>317.92369379999997</v>
      </c>
      <c r="BY9" s="51">
        <f aca="true" t="shared" si="80" ref="BY9:BY41">G9*$BZ$6</f>
        <v>7417.389</v>
      </c>
      <c r="BZ9" s="51">
        <f t="shared" si="36"/>
        <v>3903.1776085</v>
      </c>
      <c r="CA9" s="33">
        <f t="shared" si="37"/>
        <v>11320.566608500001</v>
      </c>
      <c r="CB9" s="51">
        <f t="shared" si="38"/>
        <v>200.1302971</v>
      </c>
      <c r="CD9" s="33">
        <f aca="true" t="shared" si="81" ref="CD9:CD41">G9*$CE$6</f>
        <v>284087.034</v>
      </c>
      <c r="CE9" s="33">
        <f t="shared" si="39"/>
        <v>149492.247201</v>
      </c>
      <c r="CF9" s="51">
        <f t="shared" si="40"/>
        <v>433579.281201</v>
      </c>
      <c r="CG9" s="51">
        <f t="shared" si="41"/>
        <v>7665.0183126</v>
      </c>
      <c r="CI9" s="33">
        <f aca="true" t="shared" si="82" ref="CI9:CI41">G9*$CJ$6</f>
        <v>3242.274</v>
      </c>
      <c r="CJ9" s="33">
        <f t="shared" si="42"/>
        <v>1706.1490609999998</v>
      </c>
      <c r="CK9" s="33">
        <f t="shared" si="43"/>
        <v>4948.4230609999995</v>
      </c>
      <c r="CL9" s="51">
        <f t="shared" si="44"/>
        <v>87.48054859999999</v>
      </c>
      <c r="CN9" s="33">
        <f aca="true" t="shared" si="83" ref="CN9:CN41">G9*$CO$6</f>
        <v>396068.652</v>
      </c>
      <c r="CO9" s="33">
        <f t="shared" si="45"/>
        <v>208419.201678</v>
      </c>
      <c r="CP9" s="51">
        <f t="shared" si="46"/>
        <v>604487.853678</v>
      </c>
      <c r="CQ9" s="51">
        <f t="shared" si="47"/>
        <v>10686.4203828</v>
      </c>
      <c r="CS9" s="33">
        <f aca="true" t="shared" si="84" ref="CS9:CS41">G9*$CT$6</f>
        <v>3819.9</v>
      </c>
      <c r="CT9" s="33">
        <f t="shared" si="48"/>
        <v>2010.10735</v>
      </c>
      <c r="CU9" s="51">
        <f t="shared" si="49"/>
        <v>5830.00735</v>
      </c>
      <c r="CV9" s="51">
        <f t="shared" si="50"/>
        <v>103.06560999999999</v>
      </c>
      <c r="CX9" s="33">
        <f aca="true" t="shared" si="85" ref="CX9:CX41">G9*$CY$6</f>
        <v>2642.157</v>
      </c>
      <c r="CY9" s="33">
        <f t="shared" si="51"/>
        <v>1390.3555605000001</v>
      </c>
      <c r="CZ9" s="51">
        <f t="shared" si="52"/>
        <v>4032.5125605000003</v>
      </c>
      <c r="DA9" s="51">
        <f t="shared" si="53"/>
        <v>71.28865230000001</v>
      </c>
      <c r="DC9" s="33">
        <f aca="true" t="shared" si="86" ref="DC9:DC41">G9*$DD$6</f>
        <v>1629.348</v>
      </c>
      <c r="DD9" s="51">
        <f t="shared" si="54"/>
        <v>857.395322</v>
      </c>
      <c r="DE9" s="51">
        <f t="shared" si="55"/>
        <v>2486.743322</v>
      </c>
      <c r="DF9" s="51">
        <f t="shared" si="56"/>
        <v>43.9618172</v>
      </c>
      <c r="DH9" s="33">
        <f aca="true" t="shared" si="87" ref="DH9:DH41">G9*$DI$6</f>
        <v>40.698</v>
      </c>
      <c r="DI9" s="33">
        <f t="shared" si="57"/>
        <v>21.416096999999997</v>
      </c>
      <c r="DJ9" s="51">
        <f t="shared" si="58"/>
        <v>62.114097</v>
      </c>
      <c r="DK9" s="51">
        <f t="shared" si="59"/>
        <v>1.0980822</v>
      </c>
      <c r="DM9" s="33">
        <f aca="true" t="shared" si="88" ref="DM9:DM41">G9*$DN$6</f>
        <v>10029.201</v>
      </c>
      <c r="DN9" s="33">
        <f t="shared" si="60"/>
        <v>5277.5650264999995</v>
      </c>
      <c r="DO9" s="33">
        <f t="shared" si="61"/>
        <v>15306.766026499998</v>
      </c>
      <c r="DP9" s="51">
        <f t="shared" si="62"/>
        <v>270.6002039</v>
      </c>
      <c r="DR9" s="33">
        <f aca="true" t="shared" si="89" ref="DR9:DR41">G9*$DS$6</f>
        <v>24118.206000000002</v>
      </c>
      <c r="DS9" s="33">
        <f t="shared" si="63"/>
        <v>12691.479659</v>
      </c>
      <c r="DT9" s="51">
        <f t="shared" si="64"/>
        <v>36809.685659</v>
      </c>
      <c r="DU9" s="51">
        <f t="shared" si="65"/>
        <v>650.7389234</v>
      </c>
      <c r="DW9" s="33">
        <f aca="true" t="shared" si="90" ref="DW9:DW41">G9*$DX$6</f>
        <v>6878.676</v>
      </c>
      <c r="DX9" s="33">
        <f t="shared" si="66"/>
        <v>3619.696114</v>
      </c>
      <c r="DY9" s="51">
        <f t="shared" si="67"/>
        <v>10498.372114</v>
      </c>
      <c r="DZ9" s="51">
        <f t="shared" si="68"/>
        <v>185.5951564</v>
      </c>
    </row>
    <row r="10" spans="1:130" ht="12">
      <c r="A10" s="31">
        <v>41548</v>
      </c>
      <c r="D10" s="35">
        <v>951325</v>
      </c>
      <c r="F10" s="35">
        <v>838030</v>
      </c>
      <c r="H10" s="35">
        <v>1789355</v>
      </c>
      <c r="I10" s="35">
        <f t="shared" si="0"/>
        <v>1789355</v>
      </c>
      <c r="J10" s="35">
        <v>96323</v>
      </c>
      <c r="L10" s="71"/>
      <c r="M10" s="71">
        <f t="shared" si="1"/>
        <v>575373.3629925001</v>
      </c>
      <c r="N10" s="71">
        <f t="shared" si="2"/>
        <v>575373.3629925001</v>
      </c>
      <c r="O10" s="71">
        <f t="shared" si="3"/>
        <v>30972.997780500005</v>
      </c>
      <c r="R10" s="33">
        <f t="shared" si="4"/>
        <v>79073.386805</v>
      </c>
      <c r="S10" s="33">
        <f t="shared" si="5"/>
        <v>79073.386805</v>
      </c>
      <c r="T10" s="51">
        <f t="shared" si="6"/>
        <v>4256.609693</v>
      </c>
      <c r="W10" s="51">
        <f t="shared" si="7"/>
        <v>80682.01694999999</v>
      </c>
      <c r="X10" s="51">
        <f t="shared" si="8"/>
        <v>80682.01694999999</v>
      </c>
      <c r="Y10" s="51">
        <f t="shared" si="9"/>
        <v>4343.20407</v>
      </c>
      <c r="AB10" s="51">
        <f t="shared" si="10"/>
        <v>2697.8105335</v>
      </c>
      <c r="AC10" s="51">
        <f t="shared" si="11"/>
        <v>2697.8105335</v>
      </c>
      <c r="AD10" s="51">
        <f t="shared" si="12"/>
        <v>145.2261871</v>
      </c>
      <c r="AG10" s="33">
        <v>1002.18910582</v>
      </c>
      <c r="AH10" s="33">
        <f t="shared" si="13"/>
        <v>1002.18910582</v>
      </c>
      <c r="AI10" s="51">
        <v>53.948971132000004</v>
      </c>
      <c r="AL10" s="33">
        <f t="shared" si="14"/>
        <v>15186.434820499999</v>
      </c>
      <c r="AM10" s="33">
        <f t="shared" si="15"/>
        <v>15186.434820499999</v>
      </c>
      <c r="AN10" s="51">
        <f t="shared" si="16"/>
        <v>817.5029332999999</v>
      </c>
      <c r="AP10" s="51"/>
      <c r="AQ10" s="33">
        <f t="shared" si="17"/>
        <v>3853.3759925</v>
      </c>
      <c r="AR10" s="51">
        <f t="shared" si="18"/>
        <v>3853.3759925</v>
      </c>
      <c r="AS10" s="51">
        <f t="shared" si="19"/>
        <v>207.4315805</v>
      </c>
      <c r="AU10" s="51"/>
      <c r="AV10" s="33">
        <f t="shared" si="20"/>
        <v>4124.105404</v>
      </c>
      <c r="AW10" s="51">
        <f t="shared" si="21"/>
        <v>4124.105404</v>
      </c>
      <c r="AX10" s="51">
        <f t="shared" si="22"/>
        <v>222.0052504</v>
      </c>
      <c r="BA10" s="33">
        <f t="shared" si="23"/>
        <v>4180.112215499999</v>
      </c>
      <c r="BB10" s="33">
        <f t="shared" si="24"/>
        <v>4180.112215499999</v>
      </c>
      <c r="BC10" s="51">
        <f t="shared" si="25"/>
        <v>225.0201603</v>
      </c>
      <c r="BF10" s="33">
        <f t="shared" si="26"/>
        <v>830.7975265</v>
      </c>
      <c r="BG10" s="51">
        <f t="shared" si="27"/>
        <v>830.7975265</v>
      </c>
      <c r="BH10" s="51">
        <f t="shared" si="28"/>
        <v>44.7227689</v>
      </c>
      <c r="BK10" s="33">
        <f t="shared" si="29"/>
        <v>6742.4685755</v>
      </c>
      <c r="BL10" s="51">
        <f t="shared" si="30"/>
        <v>6742.4685755</v>
      </c>
      <c r="BM10" s="51">
        <f t="shared" si="31"/>
        <v>362.95469629999997</v>
      </c>
      <c r="BP10" s="33">
        <v>205.26764818000004</v>
      </c>
      <c r="BQ10" s="51">
        <f t="shared" si="32"/>
        <v>205.26764818000004</v>
      </c>
      <c r="BR10" s="33">
        <v>11.049789268000005</v>
      </c>
      <c r="BT10" s="51"/>
      <c r="BU10" s="51">
        <f t="shared" si="33"/>
        <v>5905.945113</v>
      </c>
      <c r="BV10" s="33">
        <f t="shared" si="34"/>
        <v>5905.945113</v>
      </c>
      <c r="BW10" s="51">
        <f t="shared" si="35"/>
        <v>317.92369379999997</v>
      </c>
      <c r="BY10" s="51"/>
      <c r="BZ10" s="51">
        <f t="shared" si="36"/>
        <v>3717.7428835</v>
      </c>
      <c r="CA10" s="33">
        <f t="shared" si="37"/>
        <v>3717.7428835</v>
      </c>
      <c r="CB10" s="51">
        <f t="shared" si="38"/>
        <v>200.1302971</v>
      </c>
      <c r="CE10" s="33">
        <f t="shared" si="39"/>
        <v>142390.071351</v>
      </c>
      <c r="CF10" s="51">
        <f t="shared" si="40"/>
        <v>142390.071351</v>
      </c>
      <c r="CG10" s="51">
        <f t="shared" si="41"/>
        <v>7665.0183126</v>
      </c>
      <c r="CJ10" s="33">
        <f t="shared" si="42"/>
        <v>1625.092211</v>
      </c>
      <c r="CK10" s="33">
        <f t="shared" si="43"/>
        <v>1625.092211</v>
      </c>
      <c r="CL10" s="51">
        <f t="shared" si="44"/>
        <v>87.48054859999999</v>
      </c>
      <c r="CO10" s="33">
        <f t="shared" si="45"/>
        <v>198517.485378</v>
      </c>
      <c r="CP10" s="51">
        <f t="shared" si="46"/>
        <v>198517.485378</v>
      </c>
      <c r="CQ10" s="51">
        <f t="shared" si="47"/>
        <v>10686.4203828</v>
      </c>
      <c r="CT10" s="33">
        <f t="shared" si="48"/>
        <v>1914.60985</v>
      </c>
      <c r="CU10" s="51">
        <f t="shared" si="49"/>
        <v>1914.60985</v>
      </c>
      <c r="CV10" s="51">
        <f t="shared" si="50"/>
        <v>103.06560999999999</v>
      </c>
      <c r="CY10" s="33">
        <f t="shared" si="51"/>
        <v>1324.3016355</v>
      </c>
      <c r="CZ10" s="51">
        <f t="shared" si="52"/>
        <v>1324.3016355</v>
      </c>
      <c r="DA10" s="51">
        <f t="shared" si="53"/>
        <v>71.28865230000001</v>
      </c>
      <c r="DD10" s="51">
        <f t="shared" si="54"/>
        <v>816.661622</v>
      </c>
      <c r="DE10" s="51">
        <f t="shared" si="55"/>
        <v>816.661622</v>
      </c>
      <c r="DF10" s="51">
        <f t="shared" si="56"/>
        <v>43.9618172</v>
      </c>
      <c r="DI10" s="33">
        <f t="shared" si="57"/>
        <v>20.398647</v>
      </c>
      <c r="DJ10" s="51">
        <f t="shared" si="58"/>
        <v>20.398647</v>
      </c>
      <c r="DK10" s="51">
        <f t="shared" si="59"/>
        <v>1.0980822</v>
      </c>
      <c r="DN10" s="33">
        <f t="shared" si="60"/>
        <v>5026.8350015</v>
      </c>
      <c r="DO10" s="33">
        <f t="shared" si="61"/>
        <v>5026.8350015</v>
      </c>
      <c r="DP10" s="51">
        <f t="shared" si="62"/>
        <v>270.6002039</v>
      </c>
      <c r="DS10" s="33">
        <f t="shared" si="63"/>
        <v>12088.524509</v>
      </c>
      <c r="DT10" s="51">
        <f t="shared" si="64"/>
        <v>12088.524509</v>
      </c>
      <c r="DU10" s="51">
        <f t="shared" si="65"/>
        <v>650.7389234</v>
      </c>
      <c r="DX10" s="33">
        <f t="shared" si="66"/>
        <v>3447.729214</v>
      </c>
      <c r="DY10" s="51">
        <f t="shared" si="67"/>
        <v>3447.729214</v>
      </c>
      <c r="DZ10" s="51">
        <f t="shared" si="68"/>
        <v>185.5951564</v>
      </c>
    </row>
    <row r="11" spans="1:130" ht="12">
      <c r="A11" s="31">
        <v>41730</v>
      </c>
      <c r="C11" s="35">
        <v>3750000</v>
      </c>
      <c r="D11" s="35">
        <v>951325</v>
      </c>
      <c r="F11" s="35">
        <v>838030</v>
      </c>
      <c r="G11" s="35">
        <v>3750000</v>
      </c>
      <c r="H11" s="35">
        <v>1789355</v>
      </c>
      <c r="I11" s="35">
        <f t="shared" si="0"/>
        <v>5539355</v>
      </c>
      <c r="J11" s="35">
        <v>96323</v>
      </c>
      <c r="L11" s="71">
        <f t="shared" si="69"/>
        <v>1205825.625</v>
      </c>
      <c r="M11" s="71">
        <f t="shared" si="1"/>
        <v>575373.3629925001</v>
      </c>
      <c r="N11" s="71">
        <f t="shared" si="2"/>
        <v>1781198.9879925</v>
      </c>
      <c r="O11" s="71">
        <f t="shared" si="3"/>
        <v>30972.997780500005</v>
      </c>
      <c r="Q11" s="33">
        <f t="shared" si="70"/>
        <v>165716.25</v>
      </c>
      <c r="R11" s="33">
        <f t="shared" si="4"/>
        <v>79073.386805</v>
      </c>
      <c r="S11" s="33">
        <f t="shared" si="5"/>
        <v>244789.63680500002</v>
      </c>
      <c r="T11" s="51">
        <f t="shared" si="6"/>
        <v>4256.609693</v>
      </c>
      <c r="V11" s="33">
        <f t="shared" si="71"/>
        <v>169087.5</v>
      </c>
      <c r="W11" s="51">
        <f t="shared" si="7"/>
        <v>80682.01694999999</v>
      </c>
      <c r="X11" s="51">
        <f t="shared" si="8"/>
        <v>249769.51695</v>
      </c>
      <c r="Y11" s="51">
        <f t="shared" si="9"/>
        <v>4343.20407</v>
      </c>
      <c r="AA11" s="33">
        <f t="shared" si="72"/>
        <v>5653.875</v>
      </c>
      <c r="AB11" s="51">
        <f t="shared" si="10"/>
        <v>2697.8105335</v>
      </c>
      <c r="AC11" s="51">
        <f t="shared" si="11"/>
        <v>8351.6855335</v>
      </c>
      <c r="AD11" s="51">
        <f t="shared" si="12"/>
        <v>145.2261871</v>
      </c>
      <c r="AF11" s="33">
        <v>2100.315</v>
      </c>
      <c r="AG11" s="33">
        <v>1002.18910582</v>
      </c>
      <c r="AH11" s="33">
        <f t="shared" si="13"/>
        <v>3102.50410582</v>
      </c>
      <c r="AI11" s="51">
        <v>53.948971132000004</v>
      </c>
      <c r="AK11" s="33">
        <f t="shared" si="73"/>
        <v>31826.624999999996</v>
      </c>
      <c r="AL11" s="33">
        <f t="shared" si="14"/>
        <v>15186.434820499999</v>
      </c>
      <c r="AM11" s="33">
        <f t="shared" si="15"/>
        <v>47013.0598205</v>
      </c>
      <c r="AN11" s="51">
        <f t="shared" si="16"/>
        <v>817.5029332999999</v>
      </c>
      <c r="AP11" s="51">
        <f t="shared" si="74"/>
        <v>8075.625</v>
      </c>
      <c r="AQ11" s="33">
        <f t="shared" si="17"/>
        <v>3853.3759925</v>
      </c>
      <c r="AR11" s="51">
        <f t="shared" si="18"/>
        <v>11929.0009925</v>
      </c>
      <c r="AS11" s="51">
        <f t="shared" si="19"/>
        <v>207.4315805</v>
      </c>
      <c r="AU11" s="51">
        <f t="shared" si="75"/>
        <v>8643</v>
      </c>
      <c r="AV11" s="33">
        <f t="shared" si="20"/>
        <v>4124.105404</v>
      </c>
      <c r="AW11" s="51">
        <f t="shared" si="21"/>
        <v>12767.105404</v>
      </c>
      <c r="AX11" s="51">
        <f t="shared" si="22"/>
        <v>222.0052504</v>
      </c>
      <c r="AZ11" s="33">
        <f t="shared" si="76"/>
        <v>8760.375</v>
      </c>
      <c r="BA11" s="33">
        <f t="shared" si="23"/>
        <v>4180.112215499999</v>
      </c>
      <c r="BB11" s="33">
        <f t="shared" si="24"/>
        <v>12940.4872155</v>
      </c>
      <c r="BC11" s="51">
        <f t="shared" si="25"/>
        <v>225.0201603</v>
      </c>
      <c r="BE11" s="33">
        <f t="shared" si="77"/>
        <v>1741.125</v>
      </c>
      <c r="BF11" s="33">
        <f t="shared" si="26"/>
        <v>830.7975265</v>
      </c>
      <c r="BG11" s="51">
        <f t="shared" si="27"/>
        <v>2571.9225265</v>
      </c>
      <c r="BH11" s="51">
        <f t="shared" si="28"/>
        <v>44.7227689</v>
      </c>
      <c r="BJ11" s="33">
        <f t="shared" si="78"/>
        <v>14130.375</v>
      </c>
      <c r="BK11" s="33">
        <f t="shared" si="29"/>
        <v>6742.4685755</v>
      </c>
      <c r="BL11" s="51">
        <f t="shared" si="30"/>
        <v>20872.8435755</v>
      </c>
      <c r="BM11" s="51">
        <f t="shared" si="31"/>
        <v>362.95469629999997</v>
      </c>
      <c r="BO11" s="33">
        <v>430.18499999999995</v>
      </c>
      <c r="BP11" s="33">
        <v>205.26764818000004</v>
      </c>
      <c r="BQ11" s="51">
        <f t="shared" si="32"/>
        <v>635.45264818</v>
      </c>
      <c r="BR11" s="33">
        <v>11.049789268000005</v>
      </c>
      <c r="BT11" s="51">
        <f t="shared" si="79"/>
        <v>12377.25</v>
      </c>
      <c r="BU11" s="51">
        <f t="shared" si="33"/>
        <v>5905.945113</v>
      </c>
      <c r="BV11" s="33">
        <f t="shared" si="34"/>
        <v>18283.195113</v>
      </c>
      <c r="BW11" s="51">
        <f t="shared" si="35"/>
        <v>317.92369379999997</v>
      </c>
      <c r="BY11" s="51">
        <f t="shared" si="80"/>
        <v>7791.375</v>
      </c>
      <c r="BZ11" s="51">
        <f t="shared" si="36"/>
        <v>3717.7428835</v>
      </c>
      <c r="CA11" s="33">
        <f t="shared" si="37"/>
        <v>11509.1178835</v>
      </c>
      <c r="CB11" s="51">
        <f t="shared" si="38"/>
        <v>200.1302971</v>
      </c>
      <c r="CD11" s="33">
        <f t="shared" si="81"/>
        <v>298410.75</v>
      </c>
      <c r="CE11" s="33">
        <f t="shared" si="39"/>
        <v>142390.071351</v>
      </c>
      <c r="CF11" s="51">
        <f t="shared" si="40"/>
        <v>440800.821351</v>
      </c>
      <c r="CG11" s="51">
        <f t="shared" si="41"/>
        <v>7665.0183126</v>
      </c>
      <c r="CI11" s="33">
        <f t="shared" si="82"/>
        <v>3405.75</v>
      </c>
      <c r="CJ11" s="33">
        <f t="shared" si="42"/>
        <v>1625.092211</v>
      </c>
      <c r="CK11" s="33">
        <f t="shared" si="43"/>
        <v>5030.842211</v>
      </c>
      <c r="CL11" s="51">
        <f t="shared" si="44"/>
        <v>87.48054859999999</v>
      </c>
      <c r="CN11" s="33">
        <f t="shared" si="83"/>
        <v>416038.5</v>
      </c>
      <c r="CO11" s="33">
        <f t="shared" si="45"/>
        <v>198517.485378</v>
      </c>
      <c r="CP11" s="51">
        <f t="shared" si="46"/>
        <v>614555.985378</v>
      </c>
      <c r="CQ11" s="51">
        <f t="shared" si="47"/>
        <v>10686.4203828</v>
      </c>
      <c r="CS11" s="33">
        <f t="shared" si="84"/>
        <v>4012.5</v>
      </c>
      <c r="CT11" s="33">
        <f t="shared" si="48"/>
        <v>1914.60985</v>
      </c>
      <c r="CU11" s="51">
        <f t="shared" si="49"/>
        <v>5927.10985</v>
      </c>
      <c r="CV11" s="51">
        <f t="shared" si="50"/>
        <v>103.06560999999999</v>
      </c>
      <c r="CX11" s="33">
        <f t="shared" si="85"/>
        <v>2775.375</v>
      </c>
      <c r="CY11" s="33">
        <f t="shared" si="51"/>
        <v>1324.3016355</v>
      </c>
      <c r="CZ11" s="51">
        <f t="shared" si="52"/>
        <v>4099.6766355</v>
      </c>
      <c r="DA11" s="51">
        <f t="shared" si="53"/>
        <v>71.28865230000001</v>
      </c>
      <c r="DC11" s="33">
        <f t="shared" si="86"/>
        <v>1711.5</v>
      </c>
      <c r="DD11" s="51">
        <f t="shared" si="54"/>
        <v>816.661622</v>
      </c>
      <c r="DE11" s="51">
        <f t="shared" si="55"/>
        <v>2528.161622</v>
      </c>
      <c r="DF11" s="51">
        <f t="shared" si="56"/>
        <v>43.9618172</v>
      </c>
      <c r="DH11" s="33">
        <f t="shared" si="87"/>
        <v>42.75</v>
      </c>
      <c r="DI11" s="33">
        <f t="shared" si="57"/>
        <v>20.398647</v>
      </c>
      <c r="DJ11" s="51">
        <f t="shared" si="58"/>
        <v>63.148647</v>
      </c>
      <c r="DK11" s="51">
        <f t="shared" si="59"/>
        <v>1.0980822</v>
      </c>
      <c r="DM11" s="33">
        <f t="shared" si="88"/>
        <v>10534.875</v>
      </c>
      <c r="DN11" s="33">
        <f t="shared" si="60"/>
        <v>5026.8350015</v>
      </c>
      <c r="DO11" s="33">
        <f t="shared" si="61"/>
        <v>15561.7100015</v>
      </c>
      <c r="DP11" s="51">
        <f t="shared" si="62"/>
        <v>270.6002039</v>
      </c>
      <c r="DR11" s="33">
        <f t="shared" si="89"/>
        <v>25334.25</v>
      </c>
      <c r="DS11" s="33">
        <f t="shared" si="63"/>
        <v>12088.524509</v>
      </c>
      <c r="DT11" s="51">
        <f t="shared" si="64"/>
        <v>37422.774509</v>
      </c>
      <c r="DU11" s="51">
        <f t="shared" si="65"/>
        <v>650.7389234</v>
      </c>
      <c r="DW11" s="33">
        <f t="shared" si="90"/>
        <v>7225.5</v>
      </c>
      <c r="DX11" s="33">
        <f t="shared" si="66"/>
        <v>3447.729214</v>
      </c>
      <c r="DY11" s="51">
        <f t="shared" si="67"/>
        <v>10673.229213999999</v>
      </c>
      <c r="DZ11" s="51">
        <f t="shared" si="68"/>
        <v>185.5951564</v>
      </c>
    </row>
    <row r="12" spans="1:130" ht="12">
      <c r="A12" s="31">
        <v>41913</v>
      </c>
      <c r="D12" s="35">
        <v>857575</v>
      </c>
      <c r="F12" s="35">
        <v>838030</v>
      </c>
      <c r="H12" s="35">
        <v>1695605</v>
      </c>
      <c r="I12" s="35">
        <f t="shared" si="0"/>
        <v>1695605</v>
      </c>
      <c r="J12" s="35">
        <v>96323</v>
      </c>
      <c r="L12" s="71"/>
      <c r="M12" s="71">
        <f t="shared" si="1"/>
        <v>545227.7223675</v>
      </c>
      <c r="N12" s="71">
        <f t="shared" si="2"/>
        <v>545227.7223675</v>
      </c>
      <c r="O12" s="71">
        <f t="shared" si="3"/>
        <v>30972.997780500005</v>
      </c>
      <c r="R12" s="33">
        <f t="shared" si="4"/>
        <v>74930.480555</v>
      </c>
      <c r="S12" s="33">
        <f t="shared" si="5"/>
        <v>74930.480555</v>
      </c>
      <c r="T12" s="51">
        <f t="shared" si="6"/>
        <v>4256.609693</v>
      </c>
      <c r="W12" s="51">
        <f t="shared" si="7"/>
        <v>76454.82944999999</v>
      </c>
      <c r="X12" s="51">
        <f t="shared" si="8"/>
        <v>76454.82944999999</v>
      </c>
      <c r="Y12" s="51">
        <f t="shared" si="9"/>
        <v>4343.20407</v>
      </c>
      <c r="AB12" s="51">
        <f t="shared" si="10"/>
        <v>2556.4636585000003</v>
      </c>
      <c r="AC12" s="51">
        <f t="shared" si="11"/>
        <v>2556.4636585000003</v>
      </c>
      <c r="AD12" s="51">
        <f t="shared" si="12"/>
        <v>145.2261871</v>
      </c>
      <c r="AG12" s="33">
        <v>949.68123082</v>
      </c>
      <c r="AH12" s="33">
        <f t="shared" si="13"/>
        <v>949.68123082</v>
      </c>
      <c r="AI12" s="51">
        <v>53.948971132000004</v>
      </c>
      <c r="AL12" s="33">
        <f t="shared" si="14"/>
        <v>14390.7691955</v>
      </c>
      <c r="AM12" s="33">
        <f t="shared" si="15"/>
        <v>14390.7691955</v>
      </c>
      <c r="AN12" s="51">
        <f t="shared" si="16"/>
        <v>817.5029332999999</v>
      </c>
      <c r="AP12" s="51"/>
      <c r="AQ12" s="33">
        <f t="shared" si="17"/>
        <v>3651.4853675</v>
      </c>
      <c r="AR12" s="51">
        <f t="shared" si="18"/>
        <v>3651.4853675</v>
      </c>
      <c r="AS12" s="51">
        <f t="shared" si="19"/>
        <v>207.4315805</v>
      </c>
      <c r="AU12" s="51"/>
      <c r="AV12" s="33">
        <f t="shared" si="20"/>
        <v>3908.030404</v>
      </c>
      <c r="AW12" s="51">
        <f t="shared" si="21"/>
        <v>3908.030404</v>
      </c>
      <c r="AX12" s="51">
        <f t="shared" si="22"/>
        <v>222.0052504</v>
      </c>
      <c r="BA12" s="33">
        <f t="shared" si="23"/>
        <v>3961.1028404999997</v>
      </c>
      <c r="BB12" s="33">
        <f t="shared" si="24"/>
        <v>3961.1028404999997</v>
      </c>
      <c r="BC12" s="51">
        <f t="shared" si="25"/>
        <v>225.0201603</v>
      </c>
      <c r="BF12" s="33">
        <f t="shared" si="26"/>
        <v>787.2694015000001</v>
      </c>
      <c r="BG12" s="51">
        <f t="shared" si="27"/>
        <v>787.2694015000001</v>
      </c>
      <c r="BH12" s="51">
        <f t="shared" si="28"/>
        <v>44.7227689</v>
      </c>
      <c r="BK12" s="33">
        <f t="shared" si="29"/>
        <v>6389.2092004999995</v>
      </c>
      <c r="BL12" s="51">
        <f t="shared" si="30"/>
        <v>6389.2092004999995</v>
      </c>
      <c r="BM12" s="51">
        <f t="shared" si="31"/>
        <v>362.95469629999997</v>
      </c>
      <c r="BP12" s="33">
        <v>194.51302318</v>
      </c>
      <c r="BQ12" s="51">
        <f t="shared" si="32"/>
        <v>194.51302318</v>
      </c>
      <c r="BR12" s="33">
        <v>11.049789268000005</v>
      </c>
      <c r="BT12" s="51"/>
      <c r="BU12" s="51">
        <f t="shared" si="33"/>
        <v>5596.513863</v>
      </c>
      <c r="BV12" s="33">
        <f t="shared" si="34"/>
        <v>5596.513863</v>
      </c>
      <c r="BW12" s="51">
        <f t="shared" si="35"/>
        <v>317.92369379999997</v>
      </c>
      <c r="BY12" s="51"/>
      <c r="BZ12" s="51">
        <f t="shared" si="36"/>
        <v>3522.9585085</v>
      </c>
      <c r="CA12" s="33">
        <f t="shared" si="37"/>
        <v>3522.9585085</v>
      </c>
      <c r="CB12" s="51">
        <f t="shared" si="38"/>
        <v>200.1302971</v>
      </c>
      <c r="CE12" s="33">
        <f t="shared" si="39"/>
        <v>134929.802601</v>
      </c>
      <c r="CF12" s="51">
        <f t="shared" si="40"/>
        <v>134929.802601</v>
      </c>
      <c r="CG12" s="51">
        <f t="shared" si="41"/>
        <v>7665.0183126</v>
      </c>
      <c r="CJ12" s="33">
        <f t="shared" si="42"/>
        <v>1539.948461</v>
      </c>
      <c r="CK12" s="33">
        <f t="shared" si="43"/>
        <v>1539.948461</v>
      </c>
      <c r="CL12" s="51">
        <f t="shared" si="44"/>
        <v>87.48054859999999</v>
      </c>
      <c r="CO12" s="33">
        <f t="shared" si="45"/>
        <v>188116.52287800002</v>
      </c>
      <c r="CP12" s="51">
        <f t="shared" si="46"/>
        <v>188116.52287800002</v>
      </c>
      <c r="CQ12" s="51">
        <f t="shared" si="47"/>
        <v>10686.4203828</v>
      </c>
      <c r="CT12" s="33">
        <f t="shared" si="48"/>
        <v>1814.29735</v>
      </c>
      <c r="CU12" s="51">
        <f t="shared" si="49"/>
        <v>1814.29735</v>
      </c>
      <c r="CV12" s="51">
        <f t="shared" si="50"/>
        <v>103.06560999999999</v>
      </c>
      <c r="CY12" s="33">
        <f t="shared" si="51"/>
        <v>1254.9172605</v>
      </c>
      <c r="CZ12" s="51">
        <f t="shared" si="52"/>
        <v>1254.9172605</v>
      </c>
      <c r="DA12" s="51">
        <f t="shared" si="53"/>
        <v>71.28865230000001</v>
      </c>
      <c r="DD12" s="51">
        <f t="shared" si="54"/>
        <v>773.8741219999999</v>
      </c>
      <c r="DE12" s="51">
        <f t="shared" si="55"/>
        <v>773.8741219999999</v>
      </c>
      <c r="DF12" s="51">
        <f t="shared" si="56"/>
        <v>43.9618172</v>
      </c>
      <c r="DI12" s="33">
        <f t="shared" si="57"/>
        <v>19.329897</v>
      </c>
      <c r="DJ12" s="51">
        <f t="shared" si="58"/>
        <v>19.329897</v>
      </c>
      <c r="DK12" s="51">
        <f t="shared" si="59"/>
        <v>1.0980822</v>
      </c>
      <c r="DN12" s="33">
        <f t="shared" si="60"/>
        <v>4763.4631265</v>
      </c>
      <c r="DO12" s="33">
        <f t="shared" si="61"/>
        <v>4763.4631265</v>
      </c>
      <c r="DP12" s="51">
        <f t="shared" si="62"/>
        <v>270.6002039</v>
      </c>
      <c r="DS12" s="33">
        <f t="shared" si="63"/>
        <v>11455.168259</v>
      </c>
      <c r="DT12" s="51">
        <f t="shared" si="64"/>
        <v>11455.168259</v>
      </c>
      <c r="DU12" s="51">
        <f t="shared" si="65"/>
        <v>650.7389234</v>
      </c>
      <c r="DX12" s="33">
        <f t="shared" si="66"/>
        <v>3267.091714</v>
      </c>
      <c r="DY12" s="51">
        <f t="shared" si="67"/>
        <v>3267.091714</v>
      </c>
      <c r="DZ12" s="51">
        <f t="shared" si="68"/>
        <v>185.5951564</v>
      </c>
    </row>
    <row r="13" spans="1:130" ht="12">
      <c r="A13" s="31">
        <v>42095</v>
      </c>
      <c r="C13" s="35">
        <v>3935000</v>
      </c>
      <c r="D13" s="35">
        <v>857575</v>
      </c>
      <c r="F13" s="35">
        <v>838030</v>
      </c>
      <c r="G13" s="35">
        <v>3935000</v>
      </c>
      <c r="H13" s="35">
        <v>1695605</v>
      </c>
      <c r="I13" s="35">
        <f t="shared" si="0"/>
        <v>5630605</v>
      </c>
      <c r="J13" s="35">
        <v>96323</v>
      </c>
      <c r="L13" s="71">
        <f t="shared" si="69"/>
        <v>1265313.0224999995</v>
      </c>
      <c r="M13" s="71">
        <f t="shared" si="1"/>
        <v>545227.7223675</v>
      </c>
      <c r="N13" s="71">
        <f t="shared" si="2"/>
        <v>1810540.7448674995</v>
      </c>
      <c r="O13" s="71">
        <f t="shared" si="3"/>
        <v>30972.997780500005</v>
      </c>
      <c r="Q13" s="33">
        <f t="shared" si="70"/>
        <v>173891.585</v>
      </c>
      <c r="R13" s="33">
        <f t="shared" si="4"/>
        <v>74930.480555</v>
      </c>
      <c r="S13" s="33">
        <f t="shared" si="5"/>
        <v>248822.06555499998</v>
      </c>
      <c r="T13" s="51">
        <f t="shared" si="6"/>
        <v>4256.609693</v>
      </c>
      <c r="V13" s="33">
        <f t="shared" si="71"/>
        <v>177429.15</v>
      </c>
      <c r="W13" s="51">
        <f t="shared" si="7"/>
        <v>76454.82944999999</v>
      </c>
      <c r="X13" s="51">
        <f t="shared" si="8"/>
        <v>253883.97944999998</v>
      </c>
      <c r="Y13" s="51">
        <f t="shared" si="9"/>
        <v>4343.20407</v>
      </c>
      <c r="AA13" s="33">
        <f t="shared" si="72"/>
        <v>5932.7995</v>
      </c>
      <c r="AB13" s="51">
        <f t="shared" si="10"/>
        <v>2556.4636585000003</v>
      </c>
      <c r="AC13" s="51">
        <f t="shared" si="11"/>
        <v>8489.2631585</v>
      </c>
      <c r="AD13" s="51">
        <f t="shared" si="12"/>
        <v>145.2261871</v>
      </c>
      <c r="AF13" s="33">
        <v>2203.93054</v>
      </c>
      <c r="AG13" s="33">
        <v>949.68123082</v>
      </c>
      <c r="AH13" s="33">
        <f t="shared" si="13"/>
        <v>3153.61177082</v>
      </c>
      <c r="AI13" s="51">
        <v>53.948971132000004</v>
      </c>
      <c r="AK13" s="33">
        <f t="shared" si="73"/>
        <v>33396.7385</v>
      </c>
      <c r="AL13" s="33">
        <f t="shared" si="14"/>
        <v>14390.7691955</v>
      </c>
      <c r="AM13" s="33">
        <f t="shared" si="15"/>
        <v>47787.5076955</v>
      </c>
      <c r="AN13" s="51">
        <f t="shared" si="16"/>
        <v>817.5029332999999</v>
      </c>
      <c r="AP13" s="51">
        <f t="shared" si="74"/>
        <v>8474.022500000001</v>
      </c>
      <c r="AQ13" s="33">
        <f t="shared" si="17"/>
        <v>3651.4853675</v>
      </c>
      <c r="AR13" s="51">
        <f t="shared" si="18"/>
        <v>12125.5078675</v>
      </c>
      <c r="AS13" s="51">
        <f t="shared" si="19"/>
        <v>207.4315805</v>
      </c>
      <c r="AU13" s="51">
        <f t="shared" si="75"/>
        <v>9069.388</v>
      </c>
      <c r="AV13" s="33">
        <f t="shared" si="20"/>
        <v>3908.030404</v>
      </c>
      <c r="AW13" s="51">
        <f t="shared" si="21"/>
        <v>12977.418404</v>
      </c>
      <c r="AX13" s="51">
        <f t="shared" si="22"/>
        <v>222.0052504</v>
      </c>
      <c r="AZ13" s="33">
        <f t="shared" si="76"/>
        <v>9192.5535</v>
      </c>
      <c r="BA13" s="33">
        <f t="shared" si="23"/>
        <v>3961.1028404999997</v>
      </c>
      <c r="BB13" s="33">
        <f t="shared" si="24"/>
        <v>13153.6563405</v>
      </c>
      <c r="BC13" s="51">
        <f t="shared" si="25"/>
        <v>225.0201603</v>
      </c>
      <c r="BE13" s="33">
        <f t="shared" si="77"/>
        <v>1827.0205</v>
      </c>
      <c r="BF13" s="33">
        <f t="shared" si="26"/>
        <v>787.2694015000001</v>
      </c>
      <c r="BG13" s="51">
        <f t="shared" si="27"/>
        <v>2614.2899015000003</v>
      </c>
      <c r="BH13" s="51">
        <f t="shared" si="28"/>
        <v>44.7227689</v>
      </c>
      <c r="BJ13" s="33">
        <f t="shared" si="78"/>
        <v>14827.4735</v>
      </c>
      <c r="BK13" s="33">
        <f t="shared" si="29"/>
        <v>6389.2092004999995</v>
      </c>
      <c r="BL13" s="51">
        <f t="shared" si="30"/>
        <v>21216.6827005</v>
      </c>
      <c r="BM13" s="51">
        <f t="shared" si="31"/>
        <v>362.95469629999997</v>
      </c>
      <c r="BO13" s="33">
        <v>451.40746000000036</v>
      </c>
      <c r="BP13" s="33">
        <v>194.51302318</v>
      </c>
      <c r="BQ13" s="51">
        <f t="shared" si="32"/>
        <v>645.9204831800004</v>
      </c>
      <c r="BR13" s="33">
        <v>11.049789268000005</v>
      </c>
      <c r="BT13" s="51">
        <f t="shared" si="79"/>
        <v>12987.860999999999</v>
      </c>
      <c r="BU13" s="51">
        <f t="shared" si="33"/>
        <v>5596.513863</v>
      </c>
      <c r="BV13" s="33">
        <f t="shared" si="34"/>
        <v>18584.374862999997</v>
      </c>
      <c r="BW13" s="51">
        <f t="shared" si="35"/>
        <v>317.92369379999997</v>
      </c>
      <c r="BY13" s="51">
        <f t="shared" si="80"/>
        <v>8175.7495</v>
      </c>
      <c r="BZ13" s="51">
        <f t="shared" si="36"/>
        <v>3522.9585085</v>
      </c>
      <c r="CA13" s="33">
        <f t="shared" si="37"/>
        <v>11698.7080085</v>
      </c>
      <c r="CB13" s="51">
        <f t="shared" si="38"/>
        <v>200.1302971</v>
      </c>
      <c r="CD13" s="33">
        <f t="shared" si="81"/>
        <v>313132.347</v>
      </c>
      <c r="CE13" s="33">
        <f t="shared" si="39"/>
        <v>134929.802601</v>
      </c>
      <c r="CF13" s="51">
        <f t="shared" si="40"/>
        <v>448062.149601</v>
      </c>
      <c r="CG13" s="51">
        <f t="shared" si="41"/>
        <v>7665.0183126</v>
      </c>
      <c r="CI13" s="33">
        <f t="shared" si="82"/>
        <v>3573.767</v>
      </c>
      <c r="CJ13" s="33">
        <f t="shared" si="42"/>
        <v>1539.948461</v>
      </c>
      <c r="CK13" s="33">
        <f t="shared" si="43"/>
        <v>5113.715461</v>
      </c>
      <c r="CL13" s="51">
        <f t="shared" si="44"/>
        <v>87.48054859999999</v>
      </c>
      <c r="CN13" s="33">
        <f t="shared" si="83"/>
        <v>436563.066</v>
      </c>
      <c r="CO13" s="33">
        <f t="shared" si="45"/>
        <v>188116.52287800002</v>
      </c>
      <c r="CP13" s="51">
        <f t="shared" si="46"/>
        <v>624679.588878</v>
      </c>
      <c r="CQ13" s="51">
        <f t="shared" si="47"/>
        <v>10686.4203828</v>
      </c>
      <c r="CS13" s="33">
        <f t="shared" si="84"/>
        <v>4210.45</v>
      </c>
      <c r="CT13" s="33">
        <f t="shared" si="48"/>
        <v>1814.29735</v>
      </c>
      <c r="CU13" s="51">
        <f t="shared" si="49"/>
        <v>6024.74735</v>
      </c>
      <c r="CV13" s="51">
        <f t="shared" si="50"/>
        <v>103.06560999999999</v>
      </c>
      <c r="CX13" s="33">
        <f t="shared" si="85"/>
        <v>2912.2935</v>
      </c>
      <c r="CY13" s="33">
        <f t="shared" si="51"/>
        <v>1254.9172605</v>
      </c>
      <c r="CZ13" s="51">
        <f t="shared" si="52"/>
        <v>4167.2107605</v>
      </c>
      <c r="DA13" s="51">
        <f t="shared" si="53"/>
        <v>71.28865230000001</v>
      </c>
      <c r="DC13" s="33">
        <f t="shared" si="86"/>
        <v>1795.934</v>
      </c>
      <c r="DD13" s="51">
        <f t="shared" si="54"/>
        <v>773.8741219999999</v>
      </c>
      <c r="DE13" s="51">
        <f t="shared" si="55"/>
        <v>2569.808122</v>
      </c>
      <c r="DF13" s="51">
        <f t="shared" si="56"/>
        <v>43.9618172</v>
      </c>
      <c r="DH13" s="33">
        <f t="shared" si="87"/>
        <v>44.858999999999995</v>
      </c>
      <c r="DI13" s="33">
        <f t="shared" si="57"/>
        <v>19.329897</v>
      </c>
      <c r="DJ13" s="51">
        <f t="shared" si="58"/>
        <v>64.188897</v>
      </c>
      <c r="DK13" s="51">
        <f t="shared" si="59"/>
        <v>1.0980822</v>
      </c>
      <c r="DM13" s="33">
        <f t="shared" si="88"/>
        <v>11054.5955</v>
      </c>
      <c r="DN13" s="33">
        <f t="shared" si="60"/>
        <v>4763.4631265</v>
      </c>
      <c r="DO13" s="33">
        <f t="shared" si="61"/>
        <v>15818.058626499998</v>
      </c>
      <c r="DP13" s="51">
        <f t="shared" si="62"/>
        <v>270.6002039</v>
      </c>
      <c r="DR13" s="33">
        <f t="shared" si="89"/>
        <v>26584.073</v>
      </c>
      <c r="DS13" s="33">
        <f t="shared" si="63"/>
        <v>11455.168259</v>
      </c>
      <c r="DT13" s="51">
        <f t="shared" si="64"/>
        <v>38039.241259</v>
      </c>
      <c r="DU13" s="51">
        <f t="shared" si="65"/>
        <v>650.7389234</v>
      </c>
      <c r="DW13" s="33">
        <f t="shared" si="90"/>
        <v>7581.958</v>
      </c>
      <c r="DX13" s="33">
        <f t="shared" si="66"/>
        <v>3267.091714</v>
      </c>
      <c r="DY13" s="51">
        <f t="shared" si="67"/>
        <v>10849.049714</v>
      </c>
      <c r="DZ13" s="51">
        <f t="shared" si="68"/>
        <v>185.5951564</v>
      </c>
    </row>
    <row r="14" spans="1:130" ht="12">
      <c r="A14" s="31">
        <v>42278</v>
      </c>
      <c r="D14" s="35">
        <v>759200</v>
      </c>
      <c r="F14" s="35">
        <v>838030</v>
      </c>
      <c r="H14" s="35">
        <v>1597230</v>
      </c>
      <c r="I14" s="35">
        <f t="shared" si="0"/>
        <v>1597230</v>
      </c>
      <c r="J14" s="35">
        <v>96323</v>
      </c>
      <c r="L14" s="71"/>
      <c r="M14" s="71">
        <f t="shared" si="1"/>
        <v>513594.89680499997</v>
      </c>
      <c r="N14" s="71">
        <f t="shared" si="2"/>
        <v>513594.89680499997</v>
      </c>
      <c r="O14" s="71">
        <f t="shared" si="3"/>
        <v>30972.997780500005</v>
      </c>
      <c r="R14" s="33">
        <f t="shared" si="4"/>
        <v>70583.19093</v>
      </c>
      <c r="S14" s="33">
        <f t="shared" si="5"/>
        <v>70583.19093</v>
      </c>
      <c r="T14" s="51">
        <f t="shared" si="6"/>
        <v>4256.609693</v>
      </c>
      <c r="W14" s="51">
        <f t="shared" si="7"/>
        <v>72019.1007</v>
      </c>
      <c r="X14" s="51">
        <f t="shared" si="8"/>
        <v>72019.1007</v>
      </c>
      <c r="Y14" s="51">
        <f t="shared" si="9"/>
        <v>4343.20407</v>
      </c>
      <c r="AB14" s="51">
        <f t="shared" si="10"/>
        <v>2408.1436710000003</v>
      </c>
      <c r="AC14" s="51">
        <f t="shared" si="11"/>
        <v>2408.1436710000003</v>
      </c>
      <c r="AD14" s="51">
        <f t="shared" si="12"/>
        <v>145.2261871</v>
      </c>
      <c r="AG14" s="33">
        <v>894.58296732</v>
      </c>
      <c r="AH14" s="33">
        <f t="shared" si="13"/>
        <v>894.58296732</v>
      </c>
      <c r="AI14" s="51">
        <v>53.948971132000004</v>
      </c>
      <c r="AL14" s="33">
        <f t="shared" si="14"/>
        <v>13555.850733</v>
      </c>
      <c r="AM14" s="33">
        <f t="shared" si="15"/>
        <v>13555.850733</v>
      </c>
      <c r="AN14" s="51">
        <f t="shared" si="16"/>
        <v>817.5029332999999</v>
      </c>
      <c r="AP14" s="51"/>
      <c r="AQ14" s="33">
        <f t="shared" si="17"/>
        <v>3439.634805</v>
      </c>
      <c r="AR14" s="51">
        <f t="shared" si="18"/>
        <v>3439.634805</v>
      </c>
      <c r="AS14" s="51">
        <f t="shared" si="19"/>
        <v>207.4315805</v>
      </c>
      <c r="AU14" s="51"/>
      <c r="AV14" s="33">
        <f t="shared" si="20"/>
        <v>3681.295704</v>
      </c>
      <c r="AW14" s="51">
        <f t="shared" si="21"/>
        <v>3681.295704</v>
      </c>
      <c r="AX14" s="51">
        <f t="shared" si="22"/>
        <v>222.0052504</v>
      </c>
      <c r="BA14" s="33">
        <f t="shared" si="23"/>
        <v>3731.289003</v>
      </c>
      <c r="BB14" s="33">
        <f t="shared" si="24"/>
        <v>3731.289003</v>
      </c>
      <c r="BC14" s="51">
        <f t="shared" si="25"/>
        <v>225.0201603</v>
      </c>
      <c r="BF14" s="33">
        <f t="shared" si="26"/>
        <v>741.593889</v>
      </c>
      <c r="BG14" s="51">
        <f t="shared" si="27"/>
        <v>741.593889</v>
      </c>
      <c r="BH14" s="51">
        <f t="shared" si="28"/>
        <v>44.7227689</v>
      </c>
      <c r="BK14" s="33">
        <f t="shared" si="29"/>
        <v>6018.522363</v>
      </c>
      <c r="BL14" s="51">
        <f t="shared" si="30"/>
        <v>6018.522363</v>
      </c>
      <c r="BM14" s="51">
        <f t="shared" si="31"/>
        <v>362.95469629999997</v>
      </c>
      <c r="BP14" s="33">
        <v>183.22783668</v>
      </c>
      <c r="BQ14" s="51">
        <f t="shared" si="32"/>
        <v>183.22783668</v>
      </c>
      <c r="BR14" s="33">
        <v>11.049789268000005</v>
      </c>
      <c r="BT14" s="51"/>
      <c r="BU14" s="51">
        <f t="shared" si="33"/>
        <v>5271.817338</v>
      </c>
      <c r="BV14" s="33">
        <f t="shared" si="34"/>
        <v>5271.817338</v>
      </c>
      <c r="BW14" s="51">
        <f t="shared" si="35"/>
        <v>317.92369379999997</v>
      </c>
      <c r="BY14" s="51"/>
      <c r="BZ14" s="51">
        <f t="shared" si="36"/>
        <v>3318.564771</v>
      </c>
      <c r="CA14" s="33">
        <f t="shared" si="37"/>
        <v>3318.564771</v>
      </c>
      <c r="CB14" s="51">
        <f t="shared" si="38"/>
        <v>200.1302971</v>
      </c>
      <c r="CE14" s="33">
        <f t="shared" si="39"/>
        <v>127101.493926</v>
      </c>
      <c r="CF14" s="51">
        <f t="shared" si="40"/>
        <v>127101.493926</v>
      </c>
      <c r="CG14" s="51">
        <f t="shared" si="41"/>
        <v>7665.0183126</v>
      </c>
      <c r="CJ14" s="33">
        <f t="shared" si="42"/>
        <v>1450.604286</v>
      </c>
      <c r="CK14" s="33">
        <f t="shared" si="43"/>
        <v>1450.604286</v>
      </c>
      <c r="CL14" s="51">
        <f t="shared" si="44"/>
        <v>87.48054859999999</v>
      </c>
      <c r="CO14" s="33">
        <f t="shared" si="45"/>
        <v>177202.44622800002</v>
      </c>
      <c r="CP14" s="51">
        <f t="shared" si="46"/>
        <v>177202.44622800002</v>
      </c>
      <c r="CQ14" s="51">
        <f t="shared" si="47"/>
        <v>10686.4203828</v>
      </c>
      <c r="CT14" s="33">
        <f t="shared" si="48"/>
        <v>1709.0361</v>
      </c>
      <c r="CU14" s="51">
        <f t="shared" si="49"/>
        <v>1709.0361</v>
      </c>
      <c r="CV14" s="51">
        <f t="shared" si="50"/>
        <v>103.06560999999999</v>
      </c>
      <c r="CY14" s="33">
        <f t="shared" si="51"/>
        <v>1182.109923</v>
      </c>
      <c r="CZ14" s="51">
        <f t="shared" si="52"/>
        <v>1182.109923</v>
      </c>
      <c r="DA14" s="51">
        <f t="shared" si="53"/>
        <v>71.28865230000001</v>
      </c>
      <c r="DD14" s="51">
        <f t="shared" si="54"/>
        <v>728.975772</v>
      </c>
      <c r="DE14" s="51">
        <f t="shared" si="55"/>
        <v>728.975772</v>
      </c>
      <c r="DF14" s="51">
        <f t="shared" si="56"/>
        <v>43.9618172</v>
      </c>
      <c r="DI14" s="33">
        <f t="shared" si="57"/>
        <v>18.208422</v>
      </c>
      <c r="DJ14" s="51">
        <f t="shared" si="58"/>
        <v>18.208422</v>
      </c>
      <c r="DK14" s="51">
        <f t="shared" si="59"/>
        <v>1.0980822</v>
      </c>
      <c r="DN14" s="33">
        <f t="shared" si="60"/>
        <v>4487.098239</v>
      </c>
      <c r="DO14" s="33">
        <f t="shared" si="61"/>
        <v>4487.098239</v>
      </c>
      <c r="DP14" s="51">
        <f t="shared" si="62"/>
        <v>270.6002039</v>
      </c>
      <c r="DS14" s="33">
        <f t="shared" si="63"/>
        <v>10790.566434</v>
      </c>
      <c r="DT14" s="51">
        <f t="shared" si="64"/>
        <v>10790.566434</v>
      </c>
      <c r="DU14" s="51">
        <f t="shared" si="65"/>
        <v>650.7389234</v>
      </c>
      <c r="DX14" s="33">
        <f t="shared" si="66"/>
        <v>3077.542764</v>
      </c>
      <c r="DY14" s="51">
        <f t="shared" si="67"/>
        <v>3077.542764</v>
      </c>
      <c r="DZ14" s="51">
        <f t="shared" si="68"/>
        <v>185.5951564</v>
      </c>
    </row>
    <row r="15" spans="1:130" ht="12">
      <c r="A15" s="31">
        <v>42461</v>
      </c>
      <c r="C15" s="35">
        <v>4135000</v>
      </c>
      <c r="D15" s="35">
        <v>759200</v>
      </c>
      <c r="F15" s="35">
        <v>838030</v>
      </c>
      <c r="G15" s="35">
        <v>4135000</v>
      </c>
      <c r="H15" s="35">
        <v>1597230</v>
      </c>
      <c r="I15" s="35">
        <f t="shared" si="0"/>
        <v>5732230</v>
      </c>
      <c r="J15" s="35">
        <v>96323</v>
      </c>
      <c r="L15" s="71">
        <f t="shared" si="69"/>
        <v>1329623.7224999997</v>
      </c>
      <c r="M15" s="71">
        <f t="shared" si="1"/>
        <v>513594.89680499997</v>
      </c>
      <c r="N15" s="71">
        <f t="shared" si="2"/>
        <v>1843218.6193049997</v>
      </c>
      <c r="O15" s="71">
        <f t="shared" si="3"/>
        <v>30972.997780500005</v>
      </c>
      <c r="Q15" s="33">
        <f t="shared" si="70"/>
        <v>182729.785</v>
      </c>
      <c r="R15" s="33">
        <f t="shared" si="4"/>
        <v>70583.19093</v>
      </c>
      <c r="S15" s="33">
        <f t="shared" si="5"/>
        <v>253312.97593000002</v>
      </c>
      <c r="T15" s="51">
        <f t="shared" si="6"/>
        <v>4256.609693</v>
      </c>
      <c r="V15" s="33">
        <f t="shared" si="71"/>
        <v>186447.15</v>
      </c>
      <c r="W15" s="51">
        <f t="shared" si="7"/>
        <v>72019.1007</v>
      </c>
      <c r="X15" s="51">
        <f t="shared" si="8"/>
        <v>258466.25069999998</v>
      </c>
      <c r="Y15" s="51">
        <f t="shared" si="9"/>
        <v>4343.20407</v>
      </c>
      <c r="AA15" s="33">
        <f t="shared" si="72"/>
        <v>6234.3395</v>
      </c>
      <c r="AB15" s="51">
        <f t="shared" si="10"/>
        <v>2408.1436710000003</v>
      </c>
      <c r="AC15" s="51">
        <f t="shared" si="11"/>
        <v>8642.483171</v>
      </c>
      <c r="AD15" s="51">
        <f t="shared" si="12"/>
        <v>145.2261871</v>
      </c>
      <c r="AF15" s="33">
        <v>2315.94734</v>
      </c>
      <c r="AG15" s="33">
        <v>894.58296732</v>
      </c>
      <c r="AH15" s="33">
        <f t="shared" si="13"/>
        <v>3210.5303073200002</v>
      </c>
      <c r="AI15" s="51">
        <v>53.948971132000004</v>
      </c>
      <c r="AK15" s="33">
        <f t="shared" si="73"/>
        <v>35094.1585</v>
      </c>
      <c r="AL15" s="33">
        <f t="shared" si="14"/>
        <v>13555.850733</v>
      </c>
      <c r="AM15" s="33">
        <f t="shared" si="15"/>
        <v>48650.009233</v>
      </c>
      <c r="AN15" s="51">
        <f t="shared" si="16"/>
        <v>817.5029332999999</v>
      </c>
      <c r="AP15" s="51">
        <f t="shared" si="74"/>
        <v>8904.7225</v>
      </c>
      <c r="AQ15" s="33">
        <f t="shared" si="17"/>
        <v>3439.634805</v>
      </c>
      <c r="AR15" s="51">
        <f t="shared" si="18"/>
        <v>12344.357305</v>
      </c>
      <c r="AS15" s="51">
        <f t="shared" si="19"/>
        <v>207.4315805</v>
      </c>
      <c r="AU15" s="51">
        <f t="shared" si="75"/>
        <v>9530.348</v>
      </c>
      <c r="AV15" s="33">
        <f t="shared" si="20"/>
        <v>3681.295704</v>
      </c>
      <c r="AW15" s="51">
        <f t="shared" si="21"/>
        <v>13211.643704</v>
      </c>
      <c r="AX15" s="51">
        <f t="shared" si="22"/>
        <v>222.0052504</v>
      </c>
      <c r="AZ15" s="33">
        <f t="shared" si="76"/>
        <v>9659.7735</v>
      </c>
      <c r="BA15" s="33">
        <f t="shared" si="23"/>
        <v>3731.289003</v>
      </c>
      <c r="BB15" s="33">
        <f t="shared" si="24"/>
        <v>13391.062503</v>
      </c>
      <c r="BC15" s="51">
        <f t="shared" si="25"/>
        <v>225.0201603</v>
      </c>
      <c r="BE15" s="33">
        <f t="shared" si="77"/>
        <v>1919.8805</v>
      </c>
      <c r="BF15" s="33">
        <f t="shared" si="26"/>
        <v>741.593889</v>
      </c>
      <c r="BG15" s="51">
        <f t="shared" si="27"/>
        <v>2661.474389</v>
      </c>
      <c r="BH15" s="51">
        <f t="shared" si="28"/>
        <v>44.7227689</v>
      </c>
      <c r="BJ15" s="33">
        <f t="shared" si="78"/>
        <v>15581.093499999999</v>
      </c>
      <c r="BK15" s="33">
        <f t="shared" si="29"/>
        <v>6018.522363</v>
      </c>
      <c r="BL15" s="51">
        <f t="shared" si="30"/>
        <v>21599.615863</v>
      </c>
      <c r="BM15" s="51">
        <f t="shared" si="31"/>
        <v>362.95469629999997</v>
      </c>
      <c r="BO15" s="33">
        <v>474.35066000000006</v>
      </c>
      <c r="BP15" s="33">
        <v>183.22783668</v>
      </c>
      <c r="BQ15" s="51">
        <f t="shared" si="32"/>
        <v>657.5784966800001</v>
      </c>
      <c r="BR15" s="33">
        <v>11.049789268000005</v>
      </c>
      <c r="BT15" s="51">
        <f t="shared" si="79"/>
        <v>13647.981</v>
      </c>
      <c r="BU15" s="51">
        <f t="shared" si="33"/>
        <v>5271.817338</v>
      </c>
      <c r="BV15" s="33">
        <f t="shared" si="34"/>
        <v>18919.798338</v>
      </c>
      <c r="BW15" s="51">
        <f t="shared" si="35"/>
        <v>317.92369379999997</v>
      </c>
      <c r="BY15" s="51">
        <f t="shared" si="80"/>
        <v>8591.2895</v>
      </c>
      <c r="BZ15" s="51">
        <f t="shared" si="36"/>
        <v>3318.564771</v>
      </c>
      <c r="CA15" s="33">
        <f t="shared" si="37"/>
        <v>11909.854271</v>
      </c>
      <c r="CB15" s="51">
        <f t="shared" si="38"/>
        <v>200.1302971</v>
      </c>
      <c r="CD15" s="33">
        <f t="shared" si="81"/>
        <v>329047.587</v>
      </c>
      <c r="CE15" s="33">
        <f t="shared" si="39"/>
        <v>127101.493926</v>
      </c>
      <c r="CF15" s="51">
        <f t="shared" si="40"/>
        <v>456149.080926</v>
      </c>
      <c r="CG15" s="51">
        <f t="shared" si="41"/>
        <v>7665.0183126</v>
      </c>
      <c r="CI15" s="33">
        <f t="shared" si="82"/>
        <v>3755.4069999999997</v>
      </c>
      <c r="CJ15" s="33">
        <f t="shared" si="42"/>
        <v>1450.604286</v>
      </c>
      <c r="CK15" s="33">
        <f t="shared" si="43"/>
        <v>5206.011286</v>
      </c>
      <c r="CL15" s="51">
        <f t="shared" si="44"/>
        <v>87.48054859999999</v>
      </c>
      <c r="CN15" s="33">
        <f t="shared" si="83"/>
        <v>458751.786</v>
      </c>
      <c r="CO15" s="33">
        <f t="shared" si="45"/>
        <v>177202.44622800002</v>
      </c>
      <c r="CP15" s="51">
        <f t="shared" si="46"/>
        <v>635954.2322280001</v>
      </c>
      <c r="CQ15" s="51">
        <f t="shared" si="47"/>
        <v>10686.4203828</v>
      </c>
      <c r="CS15" s="33">
        <f t="shared" si="84"/>
        <v>4424.45</v>
      </c>
      <c r="CT15" s="33">
        <f t="shared" si="48"/>
        <v>1709.0361</v>
      </c>
      <c r="CU15" s="51">
        <f t="shared" si="49"/>
        <v>6133.4861</v>
      </c>
      <c r="CV15" s="51">
        <f t="shared" si="50"/>
        <v>103.06560999999999</v>
      </c>
      <c r="CX15" s="33">
        <f t="shared" si="85"/>
        <v>3060.3135</v>
      </c>
      <c r="CY15" s="33">
        <f t="shared" si="51"/>
        <v>1182.109923</v>
      </c>
      <c r="CZ15" s="51">
        <f t="shared" si="52"/>
        <v>4242.423423</v>
      </c>
      <c r="DA15" s="51">
        <f t="shared" si="53"/>
        <v>71.28865230000001</v>
      </c>
      <c r="DC15" s="33">
        <f t="shared" si="86"/>
        <v>1887.214</v>
      </c>
      <c r="DD15" s="51">
        <f t="shared" si="54"/>
        <v>728.975772</v>
      </c>
      <c r="DE15" s="51">
        <f t="shared" si="55"/>
        <v>2616.1897719999997</v>
      </c>
      <c r="DF15" s="51">
        <f t="shared" si="56"/>
        <v>43.9618172</v>
      </c>
      <c r="DH15" s="33">
        <f t="shared" si="87"/>
        <v>47.138999999999996</v>
      </c>
      <c r="DI15" s="33">
        <f t="shared" si="57"/>
        <v>18.208422</v>
      </c>
      <c r="DJ15" s="51">
        <f t="shared" si="58"/>
        <v>65.347422</v>
      </c>
      <c r="DK15" s="51">
        <f t="shared" si="59"/>
        <v>1.0980822</v>
      </c>
      <c r="DM15" s="33">
        <f t="shared" si="88"/>
        <v>11616.4555</v>
      </c>
      <c r="DN15" s="33">
        <f t="shared" si="60"/>
        <v>4487.098239</v>
      </c>
      <c r="DO15" s="33">
        <f t="shared" si="61"/>
        <v>16103.553738999999</v>
      </c>
      <c r="DP15" s="51">
        <f t="shared" si="62"/>
        <v>270.6002039</v>
      </c>
      <c r="DR15" s="33">
        <f t="shared" si="89"/>
        <v>27935.233</v>
      </c>
      <c r="DS15" s="33">
        <f t="shared" si="63"/>
        <v>10790.566434</v>
      </c>
      <c r="DT15" s="51">
        <f t="shared" si="64"/>
        <v>38725.799434</v>
      </c>
      <c r="DU15" s="51">
        <f t="shared" si="65"/>
        <v>650.7389234</v>
      </c>
      <c r="DW15" s="33">
        <f t="shared" si="90"/>
        <v>7967.318</v>
      </c>
      <c r="DX15" s="33">
        <f t="shared" si="66"/>
        <v>3077.542764</v>
      </c>
      <c r="DY15" s="51">
        <f t="shared" si="67"/>
        <v>11044.860764000001</v>
      </c>
      <c r="DZ15" s="51">
        <f t="shared" si="68"/>
        <v>185.5951564</v>
      </c>
    </row>
    <row r="16" spans="1:130" ht="12">
      <c r="A16" s="31">
        <v>42644</v>
      </c>
      <c r="D16" s="35">
        <v>655825</v>
      </c>
      <c r="F16" s="35">
        <v>838030</v>
      </c>
      <c r="H16" s="35">
        <v>1493855</v>
      </c>
      <c r="I16" s="35">
        <f t="shared" si="0"/>
        <v>1493855</v>
      </c>
      <c r="J16" s="35">
        <v>96323</v>
      </c>
      <c r="L16" s="71"/>
      <c r="M16" s="71">
        <f t="shared" si="1"/>
        <v>480354.30374249996</v>
      </c>
      <c r="N16" s="71">
        <f t="shared" si="2"/>
        <v>480354.30374249996</v>
      </c>
      <c r="O16" s="71">
        <f t="shared" si="3"/>
        <v>30972.997780500005</v>
      </c>
      <c r="R16" s="33">
        <f t="shared" si="4"/>
        <v>66014.946305</v>
      </c>
      <c r="S16" s="33">
        <f t="shared" si="5"/>
        <v>66014.946305</v>
      </c>
      <c r="T16" s="51">
        <f t="shared" si="6"/>
        <v>4256.609693</v>
      </c>
      <c r="W16" s="51">
        <f t="shared" si="7"/>
        <v>67357.92195</v>
      </c>
      <c r="X16" s="51">
        <f t="shared" si="8"/>
        <v>67357.92195</v>
      </c>
      <c r="Y16" s="51">
        <f t="shared" si="9"/>
        <v>4343.20407</v>
      </c>
      <c r="AB16" s="51">
        <f t="shared" si="10"/>
        <v>2252.2851835</v>
      </c>
      <c r="AC16" s="51">
        <f t="shared" si="11"/>
        <v>2252.2851835</v>
      </c>
      <c r="AD16" s="51">
        <f t="shared" si="12"/>
        <v>145.2261871</v>
      </c>
      <c r="AG16" s="33">
        <v>836.68428382</v>
      </c>
      <c r="AH16" s="33">
        <f t="shared" si="13"/>
        <v>836.68428382</v>
      </c>
      <c r="AI16" s="51">
        <v>53.948971132000004</v>
      </c>
      <c r="AL16" s="33">
        <f t="shared" si="14"/>
        <v>12678.496770499998</v>
      </c>
      <c r="AM16" s="33">
        <f t="shared" si="15"/>
        <v>12678.496770499998</v>
      </c>
      <c r="AN16" s="51">
        <f t="shared" si="16"/>
        <v>817.5029332999999</v>
      </c>
      <c r="AP16" s="51"/>
      <c r="AQ16" s="33">
        <f t="shared" si="17"/>
        <v>3217.0167425</v>
      </c>
      <c r="AR16" s="51">
        <f t="shared" si="18"/>
        <v>3217.0167425</v>
      </c>
      <c r="AS16" s="51">
        <f t="shared" si="19"/>
        <v>207.4315805</v>
      </c>
      <c r="AU16" s="51"/>
      <c r="AV16" s="33">
        <f t="shared" si="20"/>
        <v>3443.0370040000003</v>
      </c>
      <c r="AW16" s="51">
        <f t="shared" si="21"/>
        <v>3443.0370040000003</v>
      </c>
      <c r="AX16" s="51">
        <f t="shared" si="22"/>
        <v>222.0052504</v>
      </c>
      <c r="BA16" s="33">
        <f t="shared" si="23"/>
        <v>3489.7946654999996</v>
      </c>
      <c r="BB16" s="33">
        <f t="shared" si="24"/>
        <v>3489.7946654999996</v>
      </c>
      <c r="BC16" s="51">
        <f t="shared" si="25"/>
        <v>225.0201603</v>
      </c>
      <c r="BF16" s="33">
        <f t="shared" si="26"/>
        <v>693.5968765</v>
      </c>
      <c r="BG16" s="51">
        <f t="shared" si="27"/>
        <v>693.5968765</v>
      </c>
      <c r="BH16" s="51">
        <f t="shared" si="28"/>
        <v>44.7227689</v>
      </c>
      <c r="BK16" s="33">
        <f t="shared" si="29"/>
        <v>5628.995025499999</v>
      </c>
      <c r="BL16" s="51">
        <f t="shared" si="30"/>
        <v>5628.995025499999</v>
      </c>
      <c r="BM16" s="51">
        <f t="shared" si="31"/>
        <v>362.95469629999997</v>
      </c>
      <c r="BP16" s="33">
        <v>171.36907018</v>
      </c>
      <c r="BQ16" s="51">
        <f t="shared" si="32"/>
        <v>171.36907018</v>
      </c>
      <c r="BR16" s="33">
        <v>11.049789268000005</v>
      </c>
      <c r="BT16" s="51"/>
      <c r="BU16" s="51">
        <f t="shared" si="33"/>
        <v>4930.617813</v>
      </c>
      <c r="BV16" s="33">
        <f t="shared" si="34"/>
        <v>4930.617813</v>
      </c>
      <c r="BW16" s="51">
        <f t="shared" si="35"/>
        <v>317.92369379999997</v>
      </c>
      <c r="BY16" s="51"/>
      <c r="BZ16" s="51">
        <f t="shared" si="36"/>
        <v>3103.7825335</v>
      </c>
      <c r="CA16" s="33">
        <f t="shared" si="37"/>
        <v>3103.7825335</v>
      </c>
      <c r="CB16" s="51">
        <f t="shared" si="38"/>
        <v>200.1302971</v>
      </c>
      <c r="CE16" s="33">
        <f t="shared" si="39"/>
        <v>118875.304251</v>
      </c>
      <c r="CF16" s="51">
        <f t="shared" si="40"/>
        <v>118875.304251</v>
      </c>
      <c r="CG16" s="51">
        <f t="shared" si="41"/>
        <v>7665.0183126</v>
      </c>
      <c r="CJ16" s="33">
        <f t="shared" si="42"/>
        <v>1356.7191109999999</v>
      </c>
      <c r="CK16" s="33">
        <f t="shared" si="43"/>
        <v>1356.7191109999999</v>
      </c>
      <c r="CL16" s="51">
        <f t="shared" si="44"/>
        <v>87.48054859999999</v>
      </c>
      <c r="CO16" s="33">
        <f t="shared" si="45"/>
        <v>165733.65157800002</v>
      </c>
      <c r="CP16" s="51">
        <f t="shared" si="46"/>
        <v>165733.65157800002</v>
      </c>
      <c r="CQ16" s="51">
        <f t="shared" si="47"/>
        <v>10686.4203828</v>
      </c>
      <c r="CT16" s="33">
        <f t="shared" si="48"/>
        <v>1598.4248499999999</v>
      </c>
      <c r="CU16" s="51">
        <f t="shared" si="49"/>
        <v>1598.4248499999999</v>
      </c>
      <c r="CV16" s="51">
        <f t="shared" si="50"/>
        <v>103.06560999999999</v>
      </c>
      <c r="CY16" s="33">
        <f t="shared" si="51"/>
        <v>1105.6020855000002</v>
      </c>
      <c r="CZ16" s="51">
        <f t="shared" si="52"/>
        <v>1105.6020855000002</v>
      </c>
      <c r="DA16" s="51">
        <f t="shared" si="53"/>
        <v>71.28865230000001</v>
      </c>
      <c r="DD16" s="51">
        <f t="shared" si="54"/>
        <v>681.7954219999999</v>
      </c>
      <c r="DE16" s="51">
        <f t="shared" si="55"/>
        <v>681.7954219999999</v>
      </c>
      <c r="DF16" s="51">
        <f t="shared" si="56"/>
        <v>43.9618172</v>
      </c>
      <c r="DI16" s="33">
        <f t="shared" si="57"/>
        <v>17.029947</v>
      </c>
      <c r="DJ16" s="51">
        <f t="shared" si="58"/>
        <v>17.029947</v>
      </c>
      <c r="DK16" s="51">
        <f t="shared" si="59"/>
        <v>1.0980822</v>
      </c>
      <c r="DN16" s="33">
        <f t="shared" si="60"/>
        <v>4196.6868515</v>
      </c>
      <c r="DO16" s="33">
        <f t="shared" si="61"/>
        <v>4196.6868515</v>
      </c>
      <c r="DP16" s="51">
        <f t="shared" si="62"/>
        <v>270.6002039</v>
      </c>
      <c r="DS16" s="33">
        <f t="shared" si="63"/>
        <v>10092.185609</v>
      </c>
      <c r="DT16" s="51">
        <f t="shared" si="64"/>
        <v>10092.185609</v>
      </c>
      <c r="DU16" s="51">
        <f t="shared" si="65"/>
        <v>650.7389234</v>
      </c>
      <c r="DX16" s="33">
        <f t="shared" si="66"/>
        <v>2878.359814</v>
      </c>
      <c r="DY16" s="51">
        <f t="shared" si="67"/>
        <v>2878.359814</v>
      </c>
      <c r="DZ16" s="51">
        <f t="shared" si="68"/>
        <v>185.5951564</v>
      </c>
    </row>
    <row r="17" spans="1:130" ht="12">
      <c r="A17" s="31">
        <v>42826</v>
      </c>
      <c r="C17" s="35">
        <v>4340000</v>
      </c>
      <c r="D17" s="35">
        <v>655825</v>
      </c>
      <c r="F17" s="35">
        <v>838030</v>
      </c>
      <c r="G17" s="35">
        <v>4340000</v>
      </c>
      <c r="H17" s="35">
        <v>1493855</v>
      </c>
      <c r="I17" s="35">
        <f t="shared" si="0"/>
        <v>5833855</v>
      </c>
      <c r="J17" s="35">
        <v>96323</v>
      </c>
      <c r="L17" s="71">
        <f t="shared" si="69"/>
        <v>1395542.19</v>
      </c>
      <c r="M17" s="71">
        <f t="shared" si="1"/>
        <v>480354.30374249996</v>
      </c>
      <c r="N17" s="71">
        <f t="shared" si="2"/>
        <v>1875896.4937425</v>
      </c>
      <c r="O17" s="71">
        <f t="shared" si="3"/>
        <v>30972.997780500005</v>
      </c>
      <c r="Q17" s="33">
        <f t="shared" si="70"/>
        <v>191788.94</v>
      </c>
      <c r="R17" s="33">
        <f t="shared" si="4"/>
        <v>66014.946305</v>
      </c>
      <c r="S17" s="33">
        <f t="shared" si="5"/>
        <v>257803.886305</v>
      </c>
      <c r="T17" s="51">
        <f t="shared" si="6"/>
        <v>4256.609693</v>
      </c>
      <c r="V17" s="33">
        <f t="shared" si="71"/>
        <v>195690.6</v>
      </c>
      <c r="W17" s="51">
        <f t="shared" si="7"/>
        <v>67357.92195</v>
      </c>
      <c r="X17" s="51">
        <f t="shared" si="8"/>
        <v>263048.52195</v>
      </c>
      <c r="Y17" s="51">
        <f t="shared" si="9"/>
        <v>4343.20407</v>
      </c>
      <c r="AA17" s="33">
        <f t="shared" si="72"/>
        <v>6543.418000000001</v>
      </c>
      <c r="AB17" s="51">
        <f t="shared" si="10"/>
        <v>2252.2851835</v>
      </c>
      <c r="AC17" s="51">
        <f t="shared" si="11"/>
        <v>8795.703183500002</v>
      </c>
      <c r="AD17" s="51">
        <f t="shared" si="12"/>
        <v>145.2261871</v>
      </c>
      <c r="AF17" s="33">
        <v>2430.76456</v>
      </c>
      <c r="AG17" s="33">
        <v>836.68428382</v>
      </c>
      <c r="AH17" s="33">
        <f t="shared" si="13"/>
        <v>3267.44884382</v>
      </c>
      <c r="AI17" s="51">
        <v>53.948971132000004</v>
      </c>
      <c r="AK17" s="33">
        <f t="shared" si="73"/>
        <v>36834.013999999996</v>
      </c>
      <c r="AL17" s="33">
        <f t="shared" si="14"/>
        <v>12678.496770499998</v>
      </c>
      <c r="AM17" s="33">
        <f t="shared" si="15"/>
        <v>49512.5107705</v>
      </c>
      <c r="AN17" s="51">
        <f t="shared" si="16"/>
        <v>817.5029332999999</v>
      </c>
      <c r="AP17" s="51">
        <f t="shared" si="74"/>
        <v>9346.19</v>
      </c>
      <c r="AQ17" s="33">
        <f t="shared" si="17"/>
        <v>3217.0167425</v>
      </c>
      <c r="AR17" s="51">
        <f t="shared" si="18"/>
        <v>12563.2067425</v>
      </c>
      <c r="AS17" s="51">
        <f t="shared" si="19"/>
        <v>207.4315805</v>
      </c>
      <c r="AU17" s="51">
        <f t="shared" si="75"/>
        <v>10002.832</v>
      </c>
      <c r="AV17" s="33">
        <f t="shared" si="20"/>
        <v>3443.0370040000003</v>
      </c>
      <c r="AW17" s="51">
        <f t="shared" si="21"/>
        <v>13445.869004</v>
      </c>
      <c r="AX17" s="51">
        <f t="shared" si="22"/>
        <v>222.0052504</v>
      </c>
      <c r="AZ17" s="33">
        <f t="shared" si="76"/>
        <v>10138.673999999999</v>
      </c>
      <c r="BA17" s="33">
        <f t="shared" si="23"/>
        <v>3489.7946654999996</v>
      </c>
      <c r="BB17" s="33">
        <f t="shared" si="24"/>
        <v>13628.468665499999</v>
      </c>
      <c r="BC17" s="51">
        <f t="shared" si="25"/>
        <v>225.0201603</v>
      </c>
      <c r="BE17" s="33">
        <f t="shared" si="77"/>
        <v>2015.0620000000001</v>
      </c>
      <c r="BF17" s="33">
        <f t="shared" si="26"/>
        <v>693.5968765</v>
      </c>
      <c r="BG17" s="51">
        <f t="shared" si="27"/>
        <v>2708.6588765</v>
      </c>
      <c r="BH17" s="51">
        <f t="shared" si="28"/>
        <v>44.7227689</v>
      </c>
      <c r="BJ17" s="33">
        <f t="shared" si="78"/>
        <v>16353.554</v>
      </c>
      <c r="BK17" s="33">
        <f t="shared" si="29"/>
        <v>5628.995025499999</v>
      </c>
      <c r="BL17" s="51">
        <f t="shared" si="30"/>
        <v>21982.5490255</v>
      </c>
      <c r="BM17" s="51">
        <f t="shared" si="31"/>
        <v>362.95469629999997</v>
      </c>
      <c r="BO17" s="33">
        <v>497.86744</v>
      </c>
      <c r="BP17" s="33">
        <v>171.36907018</v>
      </c>
      <c r="BQ17" s="51">
        <f t="shared" si="32"/>
        <v>669.23651018</v>
      </c>
      <c r="BR17" s="33">
        <v>11.049789268000005</v>
      </c>
      <c r="BT17" s="51">
        <f t="shared" si="79"/>
        <v>14324.604</v>
      </c>
      <c r="BU17" s="51">
        <f t="shared" si="33"/>
        <v>4930.617813</v>
      </c>
      <c r="BV17" s="33">
        <f t="shared" si="34"/>
        <v>19255.221813</v>
      </c>
      <c r="BW17" s="51">
        <f t="shared" si="35"/>
        <v>317.92369379999997</v>
      </c>
      <c r="BY17" s="51">
        <f t="shared" si="80"/>
        <v>9017.218</v>
      </c>
      <c r="BZ17" s="51">
        <f t="shared" si="36"/>
        <v>3103.7825335</v>
      </c>
      <c r="CA17" s="33">
        <f t="shared" si="37"/>
        <v>12121.0005335</v>
      </c>
      <c r="CB17" s="51">
        <f t="shared" si="38"/>
        <v>200.1302971</v>
      </c>
      <c r="CD17" s="33">
        <f t="shared" si="81"/>
        <v>345360.708</v>
      </c>
      <c r="CE17" s="33">
        <f t="shared" si="39"/>
        <v>118875.304251</v>
      </c>
      <c r="CF17" s="51">
        <f t="shared" si="40"/>
        <v>464236.012251</v>
      </c>
      <c r="CG17" s="51">
        <f t="shared" si="41"/>
        <v>7665.0183126</v>
      </c>
      <c r="CI17" s="33">
        <f t="shared" si="82"/>
        <v>3941.5879999999997</v>
      </c>
      <c r="CJ17" s="33">
        <f t="shared" si="42"/>
        <v>1356.7191109999999</v>
      </c>
      <c r="CK17" s="33">
        <f t="shared" si="43"/>
        <v>5298.307111</v>
      </c>
      <c r="CL17" s="51">
        <f t="shared" si="44"/>
        <v>87.48054859999999</v>
      </c>
      <c r="CN17" s="33">
        <f t="shared" si="83"/>
        <v>481495.224</v>
      </c>
      <c r="CO17" s="33">
        <f t="shared" si="45"/>
        <v>165733.65157800002</v>
      </c>
      <c r="CP17" s="51">
        <f t="shared" si="46"/>
        <v>647228.875578</v>
      </c>
      <c r="CQ17" s="51">
        <f t="shared" si="47"/>
        <v>10686.4203828</v>
      </c>
      <c r="CS17" s="33">
        <f t="shared" si="84"/>
        <v>4643.8</v>
      </c>
      <c r="CT17" s="33">
        <f t="shared" si="48"/>
        <v>1598.4248499999999</v>
      </c>
      <c r="CU17" s="51">
        <f t="shared" si="49"/>
        <v>6242.2248500000005</v>
      </c>
      <c r="CV17" s="51">
        <f t="shared" si="50"/>
        <v>103.06560999999999</v>
      </c>
      <c r="CX17" s="33">
        <f t="shared" si="85"/>
        <v>3212.034</v>
      </c>
      <c r="CY17" s="33">
        <f t="shared" si="51"/>
        <v>1105.6020855000002</v>
      </c>
      <c r="CZ17" s="51">
        <f t="shared" si="52"/>
        <v>4317.6360855</v>
      </c>
      <c r="DA17" s="51">
        <f t="shared" si="53"/>
        <v>71.28865230000001</v>
      </c>
      <c r="DC17" s="33">
        <f t="shared" si="86"/>
        <v>1980.7759999999998</v>
      </c>
      <c r="DD17" s="51">
        <f t="shared" si="54"/>
        <v>681.7954219999999</v>
      </c>
      <c r="DE17" s="51">
        <f t="shared" si="55"/>
        <v>2662.571422</v>
      </c>
      <c r="DF17" s="51">
        <f t="shared" si="56"/>
        <v>43.9618172</v>
      </c>
      <c r="DH17" s="33">
        <f t="shared" si="87"/>
        <v>49.476</v>
      </c>
      <c r="DI17" s="33">
        <f t="shared" si="57"/>
        <v>17.029947</v>
      </c>
      <c r="DJ17" s="51">
        <f t="shared" si="58"/>
        <v>66.50594699999999</v>
      </c>
      <c r="DK17" s="51">
        <f t="shared" si="59"/>
        <v>1.0980822</v>
      </c>
      <c r="DM17" s="33">
        <f t="shared" si="88"/>
        <v>12192.362</v>
      </c>
      <c r="DN17" s="33">
        <f t="shared" si="60"/>
        <v>4196.6868515</v>
      </c>
      <c r="DO17" s="33">
        <f t="shared" si="61"/>
        <v>16389.0488515</v>
      </c>
      <c r="DP17" s="51">
        <f t="shared" si="62"/>
        <v>270.6002039</v>
      </c>
      <c r="DR17" s="33">
        <f t="shared" si="89"/>
        <v>29320.172000000002</v>
      </c>
      <c r="DS17" s="33">
        <f t="shared" si="63"/>
        <v>10092.185609</v>
      </c>
      <c r="DT17" s="51">
        <f t="shared" si="64"/>
        <v>39412.357609</v>
      </c>
      <c r="DU17" s="51">
        <f t="shared" si="65"/>
        <v>650.7389234</v>
      </c>
      <c r="DW17" s="33">
        <f t="shared" si="90"/>
        <v>8362.312</v>
      </c>
      <c r="DX17" s="33">
        <f t="shared" si="66"/>
        <v>2878.359814</v>
      </c>
      <c r="DY17" s="51">
        <f t="shared" si="67"/>
        <v>11240.671814</v>
      </c>
      <c r="DZ17" s="51">
        <f t="shared" si="68"/>
        <v>185.5951564</v>
      </c>
    </row>
    <row r="18" spans="1:130" ht="12">
      <c r="A18" s="31">
        <v>43009</v>
      </c>
      <c r="B18" s="27"/>
      <c r="D18" s="35">
        <v>547325</v>
      </c>
      <c r="F18" s="35">
        <v>838030</v>
      </c>
      <c r="H18" s="35">
        <v>1385355</v>
      </c>
      <c r="I18" s="35">
        <f t="shared" si="0"/>
        <v>1385355</v>
      </c>
      <c r="J18" s="35">
        <v>96323</v>
      </c>
      <c r="L18" s="71"/>
      <c r="M18" s="71">
        <f t="shared" si="1"/>
        <v>445465.7489925002</v>
      </c>
      <c r="N18" s="71">
        <f t="shared" si="2"/>
        <v>445465.7489925002</v>
      </c>
      <c r="O18" s="71">
        <f t="shared" si="3"/>
        <v>30972.997780500005</v>
      </c>
      <c r="R18" s="33">
        <f t="shared" si="4"/>
        <v>61220.222805000005</v>
      </c>
      <c r="S18" s="33">
        <f t="shared" si="5"/>
        <v>61220.222805000005</v>
      </c>
      <c r="T18" s="51">
        <f t="shared" si="6"/>
        <v>4256.609693</v>
      </c>
      <c r="W18" s="51">
        <f t="shared" si="7"/>
        <v>62465.65695</v>
      </c>
      <c r="X18" s="51">
        <f t="shared" si="8"/>
        <v>62465.65695</v>
      </c>
      <c r="Y18" s="51">
        <f t="shared" si="9"/>
        <v>4343.20407</v>
      </c>
      <c r="AB18" s="51">
        <f t="shared" si="10"/>
        <v>2088.6997335</v>
      </c>
      <c r="AC18" s="51">
        <f t="shared" si="11"/>
        <v>2088.6997335</v>
      </c>
      <c r="AD18" s="51">
        <f t="shared" si="12"/>
        <v>145.2261871</v>
      </c>
      <c r="AG18" s="33">
        <v>775.9151698200001</v>
      </c>
      <c r="AH18" s="33">
        <f t="shared" si="13"/>
        <v>775.9151698200001</v>
      </c>
      <c r="AI18" s="51">
        <v>53.948971132000004</v>
      </c>
      <c r="AL18" s="33">
        <f t="shared" si="14"/>
        <v>11757.6464205</v>
      </c>
      <c r="AM18" s="33">
        <f t="shared" si="15"/>
        <v>11757.6464205</v>
      </c>
      <c r="AN18" s="51">
        <f t="shared" si="16"/>
        <v>817.5029332999999</v>
      </c>
      <c r="AP18" s="51"/>
      <c r="AQ18" s="33">
        <f t="shared" si="17"/>
        <v>2983.3619925000003</v>
      </c>
      <c r="AR18" s="51">
        <f t="shared" si="18"/>
        <v>2983.3619925000003</v>
      </c>
      <c r="AS18" s="51">
        <f t="shared" si="19"/>
        <v>207.4315805</v>
      </c>
      <c r="AU18" s="51"/>
      <c r="AV18" s="33">
        <f t="shared" si="20"/>
        <v>3192.9662040000003</v>
      </c>
      <c r="AW18" s="51">
        <f t="shared" si="21"/>
        <v>3192.9662040000003</v>
      </c>
      <c r="AX18" s="51">
        <f t="shared" si="22"/>
        <v>222.0052504</v>
      </c>
      <c r="BA18" s="33">
        <f t="shared" si="23"/>
        <v>3236.3278155</v>
      </c>
      <c r="BB18" s="33">
        <f t="shared" si="24"/>
        <v>3236.3278155</v>
      </c>
      <c r="BC18" s="51">
        <f t="shared" si="25"/>
        <v>225.0201603</v>
      </c>
      <c r="BF18" s="33">
        <f t="shared" si="26"/>
        <v>643.2203265</v>
      </c>
      <c r="BG18" s="51">
        <f t="shared" si="27"/>
        <v>643.2203265</v>
      </c>
      <c r="BH18" s="51">
        <f t="shared" si="28"/>
        <v>44.7227689</v>
      </c>
      <c r="BK18" s="33">
        <f t="shared" si="29"/>
        <v>5220.1561755</v>
      </c>
      <c r="BL18" s="51">
        <f t="shared" si="30"/>
        <v>5220.1561755</v>
      </c>
      <c r="BM18" s="51">
        <f t="shared" si="31"/>
        <v>362.95469629999997</v>
      </c>
      <c r="BP18" s="33">
        <v>158.92238418</v>
      </c>
      <c r="BQ18" s="51">
        <f t="shared" si="32"/>
        <v>158.92238418</v>
      </c>
      <c r="BR18" s="33">
        <v>11.049789268000005</v>
      </c>
      <c r="BT18" s="51"/>
      <c r="BU18" s="51">
        <f t="shared" si="33"/>
        <v>4572.502713</v>
      </c>
      <c r="BV18" s="33">
        <f t="shared" si="34"/>
        <v>4572.502713</v>
      </c>
      <c r="BW18" s="51">
        <f t="shared" si="35"/>
        <v>317.92369379999997</v>
      </c>
      <c r="BY18" s="51"/>
      <c r="BZ18" s="51">
        <f t="shared" si="36"/>
        <v>2878.3520835</v>
      </c>
      <c r="CA18" s="33">
        <f t="shared" si="37"/>
        <v>2878.3520835</v>
      </c>
      <c r="CB18" s="51">
        <f t="shared" si="38"/>
        <v>200.1302971</v>
      </c>
      <c r="CE18" s="33">
        <f t="shared" si="39"/>
        <v>110241.286551</v>
      </c>
      <c r="CF18" s="51">
        <f t="shared" si="40"/>
        <v>110241.286551</v>
      </c>
      <c r="CG18" s="51">
        <f t="shared" si="41"/>
        <v>7665.0183126</v>
      </c>
      <c r="CJ18" s="33">
        <f t="shared" si="42"/>
        <v>1258.1794109999998</v>
      </c>
      <c r="CK18" s="33">
        <f t="shared" si="43"/>
        <v>1258.1794109999998</v>
      </c>
      <c r="CL18" s="51">
        <f t="shared" si="44"/>
        <v>87.48054859999999</v>
      </c>
      <c r="CO18" s="33">
        <f t="shared" si="45"/>
        <v>153696.27097800002</v>
      </c>
      <c r="CP18" s="51">
        <f t="shared" si="46"/>
        <v>153696.27097800002</v>
      </c>
      <c r="CQ18" s="51">
        <f t="shared" si="47"/>
        <v>10686.4203828</v>
      </c>
      <c r="CT18" s="33">
        <f t="shared" si="48"/>
        <v>1482.32985</v>
      </c>
      <c r="CU18" s="51">
        <f t="shared" si="49"/>
        <v>1482.32985</v>
      </c>
      <c r="CV18" s="51">
        <f t="shared" si="50"/>
        <v>103.06560999999999</v>
      </c>
      <c r="CY18" s="33">
        <f t="shared" si="51"/>
        <v>1025.3012355</v>
      </c>
      <c r="CZ18" s="51">
        <f t="shared" si="52"/>
        <v>1025.3012355</v>
      </c>
      <c r="DA18" s="51">
        <f t="shared" si="53"/>
        <v>71.28865230000001</v>
      </c>
      <c r="DD18" s="51">
        <f t="shared" si="54"/>
        <v>632.276022</v>
      </c>
      <c r="DE18" s="51">
        <f t="shared" si="55"/>
        <v>632.276022</v>
      </c>
      <c r="DF18" s="51">
        <f t="shared" si="56"/>
        <v>43.9618172</v>
      </c>
      <c r="DI18" s="33">
        <f t="shared" si="57"/>
        <v>15.793047</v>
      </c>
      <c r="DJ18" s="51">
        <f t="shared" si="58"/>
        <v>15.793047</v>
      </c>
      <c r="DK18" s="51">
        <f t="shared" si="59"/>
        <v>1.0980822</v>
      </c>
      <c r="DN18" s="33">
        <f t="shared" si="60"/>
        <v>3891.8778015</v>
      </c>
      <c r="DO18" s="33">
        <f t="shared" si="61"/>
        <v>3891.8778015</v>
      </c>
      <c r="DP18" s="51">
        <f t="shared" si="62"/>
        <v>270.6002039</v>
      </c>
      <c r="DS18" s="33">
        <f t="shared" si="63"/>
        <v>9359.181309</v>
      </c>
      <c r="DT18" s="51">
        <f t="shared" si="64"/>
        <v>9359.181309</v>
      </c>
      <c r="DU18" s="51">
        <f t="shared" si="65"/>
        <v>650.7389234</v>
      </c>
      <c r="DX18" s="33">
        <f t="shared" si="66"/>
        <v>2669.302014</v>
      </c>
      <c r="DY18" s="51">
        <f t="shared" si="67"/>
        <v>2669.302014</v>
      </c>
      <c r="DZ18" s="51">
        <f t="shared" si="68"/>
        <v>185.5951564</v>
      </c>
    </row>
    <row r="19" spans="1:130" ht="12">
      <c r="A19" s="31">
        <v>43191</v>
      </c>
      <c r="C19" s="35">
        <v>4560000</v>
      </c>
      <c r="D19" s="35">
        <v>547325</v>
      </c>
      <c r="F19" s="35">
        <v>838030</v>
      </c>
      <c r="G19" s="35">
        <v>4560000</v>
      </c>
      <c r="H19" s="35">
        <v>1385355</v>
      </c>
      <c r="I19" s="35">
        <f t="shared" si="0"/>
        <v>5945355</v>
      </c>
      <c r="J19" s="35">
        <v>96323</v>
      </c>
      <c r="L19" s="71">
        <f t="shared" si="69"/>
        <v>1466283.9599999997</v>
      </c>
      <c r="M19" s="71">
        <f t="shared" si="1"/>
        <v>445465.7489925002</v>
      </c>
      <c r="N19" s="71">
        <f t="shared" si="2"/>
        <v>1911749.7089924999</v>
      </c>
      <c r="O19" s="71">
        <f t="shared" si="3"/>
        <v>30972.997780500005</v>
      </c>
      <c r="Q19" s="33">
        <f t="shared" si="70"/>
        <v>201510.96</v>
      </c>
      <c r="R19" s="33">
        <f t="shared" si="4"/>
        <v>61220.222805000005</v>
      </c>
      <c r="S19" s="33">
        <f t="shared" si="5"/>
        <v>262731.182805</v>
      </c>
      <c r="T19" s="51">
        <f t="shared" si="6"/>
        <v>4256.609693</v>
      </c>
      <c r="V19" s="33">
        <f t="shared" si="71"/>
        <v>205610.4</v>
      </c>
      <c r="W19" s="51">
        <f t="shared" si="7"/>
        <v>62465.65695</v>
      </c>
      <c r="X19" s="51">
        <f t="shared" si="8"/>
        <v>268076.05695</v>
      </c>
      <c r="Y19" s="51">
        <f t="shared" si="9"/>
        <v>4343.20407</v>
      </c>
      <c r="AA19" s="33">
        <f t="shared" si="72"/>
        <v>6875.112</v>
      </c>
      <c r="AB19" s="51">
        <f t="shared" si="10"/>
        <v>2088.6997335</v>
      </c>
      <c r="AC19" s="51">
        <f t="shared" si="11"/>
        <v>8963.8117335</v>
      </c>
      <c r="AD19" s="51">
        <f t="shared" si="12"/>
        <v>145.2261871</v>
      </c>
      <c r="AF19" s="33">
        <v>2553.98304</v>
      </c>
      <c r="AG19" s="33">
        <v>775.9151698200001</v>
      </c>
      <c r="AH19" s="33">
        <f t="shared" si="13"/>
        <v>3329.8982098200004</v>
      </c>
      <c r="AI19" s="51">
        <v>53.948971132000004</v>
      </c>
      <c r="AK19" s="33">
        <f t="shared" si="73"/>
        <v>38701.176</v>
      </c>
      <c r="AL19" s="33">
        <f t="shared" si="14"/>
        <v>11757.6464205</v>
      </c>
      <c r="AM19" s="33">
        <f t="shared" si="15"/>
        <v>50458.8224205</v>
      </c>
      <c r="AN19" s="51">
        <f t="shared" si="16"/>
        <v>817.5029332999999</v>
      </c>
      <c r="AP19" s="51">
        <f t="shared" si="74"/>
        <v>9819.960000000001</v>
      </c>
      <c r="AQ19" s="33">
        <f t="shared" si="17"/>
        <v>2983.3619925000003</v>
      </c>
      <c r="AR19" s="51">
        <f t="shared" si="18"/>
        <v>12803.321992500001</v>
      </c>
      <c r="AS19" s="51">
        <f t="shared" si="19"/>
        <v>207.4315805</v>
      </c>
      <c r="AU19" s="51">
        <f t="shared" si="75"/>
        <v>10509.888</v>
      </c>
      <c r="AV19" s="33">
        <f t="shared" si="20"/>
        <v>3192.9662040000003</v>
      </c>
      <c r="AW19" s="51">
        <f t="shared" si="21"/>
        <v>13702.854204000001</v>
      </c>
      <c r="AX19" s="51">
        <f t="shared" si="22"/>
        <v>222.0052504</v>
      </c>
      <c r="AZ19" s="33">
        <f t="shared" si="76"/>
        <v>10652.616</v>
      </c>
      <c r="BA19" s="33">
        <f t="shared" si="23"/>
        <v>3236.3278155</v>
      </c>
      <c r="BB19" s="33">
        <f t="shared" si="24"/>
        <v>13888.943815499999</v>
      </c>
      <c r="BC19" s="51">
        <f t="shared" si="25"/>
        <v>225.0201603</v>
      </c>
      <c r="BE19" s="33">
        <f t="shared" si="77"/>
        <v>2117.208</v>
      </c>
      <c r="BF19" s="33">
        <f t="shared" si="26"/>
        <v>643.2203265</v>
      </c>
      <c r="BG19" s="51">
        <f t="shared" si="27"/>
        <v>2760.4283265000004</v>
      </c>
      <c r="BH19" s="51">
        <f t="shared" si="28"/>
        <v>44.7227689</v>
      </c>
      <c r="BJ19" s="33">
        <f t="shared" si="78"/>
        <v>17182.536</v>
      </c>
      <c r="BK19" s="33">
        <f t="shared" si="29"/>
        <v>5220.1561755</v>
      </c>
      <c r="BL19" s="51">
        <f t="shared" si="30"/>
        <v>22402.6921755</v>
      </c>
      <c r="BM19" s="51">
        <f t="shared" si="31"/>
        <v>362.95469629999997</v>
      </c>
      <c r="BO19" s="33">
        <v>523.1049600000001</v>
      </c>
      <c r="BP19" s="33">
        <v>158.92238418</v>
      </c>
      <c r="BQ19" s="51">
        <f t="shared" si="32"/>
        <v>682.0273441800001</v>
      </c>
      <c r="BR19" s="33">
        <v>11.049789268000005</v>
      </c>
      <c r="BT19" s="51">
        <f t="shared" si="79"/>
        <v>15050.735999999999</v>
      </c>
      <c r="BU19" s="51">
        <f t="shared" si="33"/>
        <v>4572.502713</v>
      </c>
      <c r="BV19" s="33">
        <f t="shared" si="34"/>
        <v>19623.238713</v>
      </c>
      <c r="BW19" s="51">
        <f t="shared" si="35"/>
        <v>317.92369379999997</v>
      </c>
      <c r="BY19" s="51">
        <f t="shared" si="80"/>
        <v>9474.312</v>
      </c>
      <c r="BZ19" s="51">
        <f t="shared" si="36"/>
        <v>2878.3520835</v>
      </c>
      <c r="CA19" s="33">
        <f t="shared" si="37"/>
        <v>12352.6640835</v>
      </c>
      <c r="CB19" s="51">
        <f t="shared" si="38"/>
        <v>200.1302971</v>
      </c>
      <c r="CD19" s="33">
        <f t="shared" si="81"/>
        <v>362867.472</v>
      </c>
      <c r="CE19" s="33">
        <f t="shared" si="39"/>
        <v>110241.286551</v>
      </c>
      <c r="CF19" s="51">
        <f t="shared" si="40"/>
        <v>473108.75855100004</v>
      </c>
      <c r="CG19" s="51">
        <f t="shared" si="41"/>
        <v>7665.0183126</v>
      </c>
      <c r="CI19" s="33">
        <f t="shared" si="82"/>
        <v>4141.392</v>
      </c>
      <c r="CJ19" s="33">
        <f t="shared" si="42"/>
        <v>1258.1794109999998</v>
      </c>
      <c r="CK19" s="33">
        <f t="shared" si="43"/>
        <v>5399.571411</v>
      </c>
      <c r="CL19" s="51">
        <f t="shared" si="44"/>
        <v>87.48054859999999</v>
      </c>
      <c r="CN19" s="33">
        <f t="shared" si="83"/>
        <v>505902.816</v>
      </c>
      <c r="CO19" s="33">
        <f t="shared" si="45"/>
        <v>153696.27097800002</v>
      </c>
      <c r="CP19" s="51">
        <f t="shared" si="46"/>
        <v>659599.086978</v>
      </c>
      <c r="CQ19" s="51">
        <f t="shared" si="47"/>
        <v>10686.4203828</v>
      </c>
      <c r="CS19" s="33">
        <f t="shared" si="84"/>
        <v>4879.2</v>
      </c>
      <c r="CT19" s="33">
        <f t="shared" si="48"/>
        <v>1482.32985</v>
      </c>
      <c r="CU19" s="51">
        <f t="shared" si="49"/>
        <v>6361.52985</v>
      </c>
      <c r="CV19" s="51">
        <f t="shared" si="50"/>
        <v>103.06560999999999</v>
      </c>
      <c r="CX19" s="33">
        <f t="shared" si="85"/>
        <v>3374.856</v>
      </c>
      <c r="CY19" s="33">
        <f t="shared" si="51"/>
        <v>1025.3012355</v>
      </c>
      <c r="CZ19" s="51">
        <f t="shared" si="52"/>
        <v>4400.157235500001</v>
      </c>
      <c r="DA19" s="51">
        <f t="shared" si="53"/>
        <v>71.28865230000001</v>
      </c>
      <c r="DC19" s="33">
        <f t="shared" si="86"/>
        <v>2081.1839999999997</v>
      </c>
      <c r="DD19" s="51">
        <f t="shared" si="54"/>
        <v>632.276022</v>
      </c>
      <c r="DE19" s="51">
        <f t="shared" si="55"/>
        <v>2713.4600219999998</v>
      </c>
      <c r="DF19" s="51">
        <f t="shared" si="56"/>
        <v>43.9618172</v>
      </c>
      <c r="DH19" s="33">
        <f t="shared" si="87"/>
        <v>51.983999999999995</v>
      </c>
      <c r="DI19" s="33">
        <f t="shared" si="57"/>
        <v>15.793047</v>
      </c>
      <c r="DJ19" s="51">
        <f t="shared" si="58"/>
        <v>67.777047</v>
      </c>
      <c r="DK19" s="51">
        <f t="shared" si="59"/>
        <v>1.0980822</v>
      </c>
      <c r="DM19" s="33">
        <f t="shared" si="88"/>
        <v>12810.408</v>
      </c>
      <c r="DN19" s="33">
        <f t="shared" si="60"/>
        <v>3891.8778015</v>
      </c>
      <c r="DO19" s="33">
        <f t="shared" si="61"/>
        <v>16702.2858015</v>
      </c>
      <c r="DP19" s="51">
        <f t="shared" si="62"/>
        <v>270.6002039</v>
      </c>
      <c r="DR19" s="33">
        <f t="shared" si="89"/>
        <v>30806.448</v>
      </c>
      <c r="DS19" s="33">
        <f t="shared" si="63"/>
        <v>9359.181309</v>
      </c>
      <c r="DT19" s="51">
        <f t="shared" si="64"/>
        <v>40165.629308999996</v>
      </c>
      <c r="DU19" s="51">
        <f t="shared" si="65"/>
        <v>650.7389234</v>
      </c>
      <c r="DW19" s="33">
        <f t="shared" si="90"/>
        <v>8786.208</v>
      </c>
      <c r="DX19" s="33">
        <f t="shared" si="66"/>
        <v>2669.302014</v>
      </c>
      <c r="DY19" s="51">
        <f t="shared" si="67"/>
        <v>11455.510014</v>
      </c>
      <c r="DZ19" s="51">
        <f t="shared" si="68"/>
        <v>185.5951564</v>
      </c>
    </row>
    <row r="20" spans="1:130" ht="12">
      <c r="A20" s="31">
        <v>43374</v>
      </c>
      <c r="D20" s="35">
        <v>433325</v>
      </c>
      <c r="F20" s="35">
        <v>838030</v>
      </c>
      <c r="H20" s="35">
        <v>1271355</v>
      </c>
      <c r="I20" s="35">
        <f t="shared" si="0"/>
        <v>1271355</v>
      </c>
      <c r="J20" s="35">
        <v>96323</v>
      </c>
      <c r="L20" s="71"/>
      <c r="M20" s="71">
        <f t="shared" si="1"/>
        <v>408808.64999249997</v>
      </c>
      <c r="N20" s="71">
        <f t="shared" si="2"/>
        <v>408808.64999249997</v>
      </c>
      <c r="O20" s="71">
        <f t="shared" si="3"/>
        <v>30972.997780500005</v>
      </c>
      <c r="R20" s="33">
        <f t="shared" si="4"/>
        <v>56182.448805</v>
      </c>
      <c r="S20" s="33">
        <f t="shared" si="5"/>
        <v>56182.448805</v>
      </c>
      <c r="T20" s="51">
        <f t="shared" si="6"/>
        <v>4256.609693</v>
      </c>
      <c r="W20" s="51">
        <f t="shared" si="7"/>
        <v>57325.396949999995</v>
      </c>
      <c r="X20" s="51">
        <f t="shared" si="8"/>
        <v>57325.396949999995</v>
      </c>
      <c r="Y20" s="51">
        <f t="shared" si="9"/>
        <v>4343.20407</v>
      </c>
      <c r="AB20" s="51">
        <f t="shared" si="10"/>
        <v>1916.8219335000001</v>
      </c>
      <c r="AC20" s="51">
        <f t="shared" si="11"/>
        <v>1916.8219335000001</v>
      </c>
      <c r="AD20" s="51">
        <f t="shared" si="12"/>
        <v>145.2261871</v>
      </c>
      <c r="AG20" s="33">
        <v>712.06559382</v>
      </c>
      <c r="AH20" s="33">
        <f t="shared" si="13"/>
        <v>712.06559382</v>
      </c>
      <c r="AI20" s="51">
        <v>53.948971132000004</v>
      </c>
      <c r="AL20" s="33">
        <f t="shared" si="14"/>
        <v>10790.117020499998</v>
      </c>
      <c r="AM20" s="33">
        <f t="shared" si="15"/>
        <v>10790.117020499998</v>
      </c>
      <c r="AN20" s="51">
        <f t="shared" si="16"/>
        <v>817.5029332999999</v>
      </c>
      <c r="AP20" s="51"/>
      <c r="AQ20" s="33">
        <f t="shared" si="17"/>
        <v>2737.8629925</v>
      </c>
      <c r="AR20" s="51">
        <f t="shared" si="18"/>
        <v>2737.8629925</v>
      </c>
      <c r="AS20" s="51">
        <f t="shared" si="19"/>
        <v>207.4315805</v>
      </c>
      <c r="AU20" s="51"/>
      <c r="AV20" s="33">
        <f t="shared" si="20"/>
        <v>2930.219004</v>
      </c>
      <c r="AW20" s="51">
        <f t="shared" si="21"/>
        <v>2930.219004</v>
      </c>
      <c r="AX20" s="51">
        <f t="shared" si="22"/>
        <v>222.0052504</v>
      </c>
      <c r="BA20" s="33">
        <f t="shared" si="23"/>
        <v>2970.0124155</v>
      </c>
      <c r="BB20" s="33">
        <f t="shared" si="24"/>
        <v>2970.0124155</v>
      </c>
      <c r="BC20" s="51">
        <f t="shared" si="25"/>
        <v>225.0201603</v>
      </c>
      <c r="BF20" s="33">
        <f t="shared" si="26"/>
        <v>590.2901265</v>
      </c>
      <c r="BG20" s="51">
        <f t="shared" si="27"/>
        <v>590.2901265</v>
      </c>
      <c r="BH20" s="51">
        <f t="shared" si="28"/>
        <v>44.7227689</v>
      </c>
      <c r="BK20" s="33">
        <f t="shared" si="29"/>
        <v>4790.5927755</v>
      </c>
      <c r="BL20" s="51">
        <f t="shared" si="30"/>
        <v>4790.5927755</v>
      </c>
      <c r="BM20" s="51">
        <f t="shared" si="31"/>
        <v>362.95469629999997</v>
      </c>
      <c r="BP20" s="33">
        <v>145.84476017999998</v>
      </c>
      <c r="BQ20" s="51">
        <f t="shared" si="32"/>
        <v>145.84476017999998</v>
      </c>
      <c r="BR20" s="33">
        <v>11.049789268000005</v>
      </c>
      <c r="BT20" s="51"/>
      <c r="BU20" s="51">
        <f t="shared" si="33"/>
        <v>4196.234313</v>
      </c>
      <c r="BV20" s="33">
        <f t="shared" si="34"/>
        <v>4196.234313</v>
      </c>
      <c r="BW20" s="51">
        <f t="shared" si="35"/>
        <v>317.92369379999997</v>
      </c>
      <c r="BY20" s="51"/>
      <c r="BZ20" s="51">
        <f t="shared" si="36"/>
        <v>2641.4942835</v>
      </c>
      <c r="CA20" s="33">
        <f t="shared" si="37"/>
        <v>2641.4942835</v>
      </c>
      <c r="CB20" s="51">
        <f t="shared" si="38"/>
        <v>200.1302971</v>
      </c>
      <c r="CE20" s="33">
        <f t="shared" si="39"/>
        <v>101169.599751</v>
      </c>
      <c r="CF20" s="51">
        <f t="shared" si="40"/>
        <v>101169.599751</v>
      </c>
      <c r="CG20" s="51">
        <f t="shared" si="41"/>
        <v>7665.0183126</v>
      </c>
      <c r="CJ20" s="33">
        <f t="shared" si="42"/>
        <v>1154.644611</v>
      </c>
      <c r="CK20" s="33">
        <f t="shared" si="43"/>
        <v>1154.644611</v>
      </c>
      <c r="CL20" s="51">
        <f t="shared" si="44"/>
        <v>87.48054859999999</v>
      </c>
      <c r="CO20" s="33">
        <f t="shared" si="45"/>
        <v>141048.70057800002</v>
      </c>
      <c r="CP20" s="51">
        <f t="shared" si="46"/>
        <v>141048.70057800002</v>
      </c>
      <c r="CQ20" s="51">
        <f t="shared" si="47"/>
        <v>10686.4203828</v>
      </c>
      <c r="CT20" s="33">
        <f t="shared" si="48"/>
        <v>1360.34985</v>
      </c>
      <c r="CU20" s="51">
        <f t="shared" si="49"/>
        <v>1360.34985</v>
      </c>
      <c r="CV20" s="51">
        <f t="shared" si="50"/>
        <v>103.06560999999999</v>
      </c>
      <c r="CY20" s="33">
        <f t="shared" si="51"/>
        <v>940.9298355000001</v>
      </c>
      <c r="CZ20" s="51">
        <f t="shared" si="52"/>
        <v>940.9298355000001</v>
      </c>
      <c r="DA20" s="51">
        <f t="shared" si="53"/>
        <v>71.28865230000001</v>
      </c>
      <c r="DD20" s="51">
        <f t="shared" si="54"/>
        <v>580.2464219999999</v>
      </c>
      <c r="DE20" s="51">
        <f t="shared" si="55"/>
        <v>580.2464219999999</v>
      </c>
      <c r="DF20" s="51">
        <f t="shared" si="56"/>
        <v>43.9618172</v>
      </c>
      <c r="DI20" s="33">
        <f t="shared" si="57"/>
        <v>14.493447</v>
      </c>
      <c r="DJ20" s="51">
        <f t="shared" si="58"/>
        <v>14.493447</v>
      </c>
      <c r="DK20" s="51">
        <f t="shared" si="59"/>
        <v>1.0980822</v>
      </c>
      <c r="DN20" s="33">
        <f t="shared" si="60"/>
        <v>3571.6176014999996</v>
      </c>
      <c r="DO20" s="33">
        <f t="shared" si="61"/>
        <v>3571.6176014999996</v>
      </c>
      <c r="DP20" s="51">
        <f t="shared" si="62"/>
        <v>270.6002039</v>
      </c>
      <c r="DS20" s="33">
        <f t="shared" si="63"/>
        <v>8589.020109000001</v>
      </c>
      <c r="DT20" s="51">
        <f t="shared" si="64"/>
        <v>8589.020109000001</v>
      </c>
      <c r="DU20" s="51">
        <f t="shared" si="65"/>
        <v>650.7389234</v>
      </c>
      <c r="DX20" s="33">
        <f t="shared" si="66"/>
        <v>2449.646814</v>
      </c>
      <c r="DY20" s="51">
        <f t="shared" si="67"/>
        <v>2449.646814</v>
      </c>
      <c r="DZ20" s="51">
        <f t="shared" si="68"/>
        <v>185.5951564</v>
      </c>
    </row>
    <row r="21" spans="1:130" ht="12">
      <c r="A21" s="31">
        <v>43556</v>
      </c>
      <c r="C21" s="35">
        <v>4785000</v>
      </c>
      <c r="D21" s="35">
        <v>433325</v>
      </c>
      <c r="F21" s="35">
        <v>838030</v>
      </c>
      <c r="G21" s="35">
        <v>4785000</v>
      </c>
      <c r="H21" s="35">
        <v>1271355</v>
      </c>
      <c r="I21" s="35">
        <f t="shared" si="0"/>
        <v>6056355</v>
      </c>
      <c r="J21" s="35">
        <v>96323</v>
      </c>
      <c r="L21" s="71">
        <f t="shared" si="69"/>
        <v>1538633.4975</v>
      </c>
      <c r="M21" s="71">
        <f t="shared" si="1"/>
        <v>408808.64999249997</v>
      </c>
      <c r="N21" s="71">
        <f t="shared" si="2"/>
        <v>1947442.1474925</v>
      </c>
      <c r="O21" s="71">
        <f t="shared" si="3"/>
        <v>30972.997780500005</v>
      </c>
      <c r="Q21" s="33">
        <f t="shared" si="70"/>
        <v>211453.935</v>
      </c>
      <c r="R21" s="33">
        <f t="shared" si="4"/>
        <v>56182.448805</v>
      </c>
      <c r="S21" s="33">
        <f t="shared" si="5"/>
        <v>267636.383805</v>
      </c>
      <c r="T21" s="51">
        <f t="shared" si="6"/>
        <v>4256.609693</v>
      </c>
      <c r="V21" s="33">
        <f t="shared" si="71"/>
        <v>215755.65</v>
      </c>
      <c r="W21" s="51">
        <f t="shared" si="7"/>
        <v>57325.396949999995</v>
      </c>
      <c r="X21" s="51">
        <f t="shared" si="8"/>
        <v>273081.04695</v>
      </c>
      <c r="Y21" s="51">
        <f t="shared" si="9"/>
        <v>4343.20407</v>
      </c>
      <c r="AA21" s="33">
        <f t="shared" si="72"/>
        <v>7214.3445</v>
      </c>
      <c r="AB21" s="51">
        <f t="shared" si="10"/>
        <v>1916.8219335000001</v>
      </c>
      <c r="AC21" s="51">
        <f t="shared" si="11"/>
        <v>9131.1664335</v>
      </c>
      <c r="AD21" s="51">
        <f t="shared" si="12"/>
        <v>145.2261871</v>
      </c>
      <c r="AF21" s="33">
        <v>2680.00194</v>
      </c>
      <c r="AG21" s="33">
        <v>712.06559382</v>
      </c>
      <c r="AH21" s="33">
        <f t="shared" si="13"/>
        <v>3392.06753382</v>
      </c>
      <c r="AI21" s="51">
        <v>53.948971132000004</v>
      </c>
      <c r="AK21" s="33">
        <f t="shared" si="73"/>
        <v>40610.773499999996</v>
      </c>
      <c r="AL21" s="33">
        <f t="shared" si="14"/>
        <v>10790.117020499998</v>
      </c>
      <c r="AM21" s="33">
        <f t="shared" si="15"/>
        <v>51400.89052049999</v>
      </c>
      <c r="AN21" s="51">
        <f t="shared" si="16"/>
        <v>817.5029332999999</v>
      </c>
      <c r="AP21" s="51">
        <f t="shared" si="74"/>
        <v>10304.4975</v>
      </c>
      <c r="AQ21" s="33">
        <f t="shared" si="17"/>
        <v>2737.8629925</v>
      </c>
      <c r="AR21" s="51">
        <f t="shared" si="18"/>
        <v>13042.3604925</v>
      </c>
      <c r="AS21" s="51">
        <f t="shared" si="19"/>
        <v>207.4315805</v>
      </c>
      <c r="AU21" s="51">
        <f t="shared" si="75"/>
        <v>11028.468</v>
      </c>
      <c r="AV21" s="33">
        <f t="shared" si="20"/>
        <v>2930.219004</v>
      </c>
      <c r="AW21" s="51">
        <f t="shared" si="21"/>
        <v>13958.687004000001</v>
      </c>
      <c r="AX21" s="51">
        <f t="shared" si="22"/>
        <v>222.0052504</v>
      </c>
      <c r="AZ21" s="33">
        <f t="shared" si="76"/>
        <v>11178.2385</v>
      </c>
      <c r="BA21" s="33">
        <f t="shared" si="23"/>
        <v>2970.0124155</v>
      </c>
      <c r="BB21" s="33">
        <f t="shared" si="24"/>
        <v>14148.250915499999</v>
      </c>
      <c r="BC21" s="51">
        <f t="shared" si="25"/>
        <v>225.0201603</v>
      </c>
      <c r="BE21" s="33">
        <f t="shared" si="77"/>
        <v>2221.6755</v>
      </c>
      <c r="BF21" s="33">
        <f t="shared" si="26"/>
        <v>590.2901265</v>
      </c>
      <c r="BG21" s="51">
        <f t="shared" si="27"/>
        <v>2811.9656265</v>
      </c>
      <c r="BH21" s="51">
        <f t="shared" si="28"/>
        <v>44.7227689</v>
      </c>
      <c r="BJ21" s="33">
        <f t="shared" si="78"/>
        <v>18030.3585</v>
      </c>
      <c r="BK21" s="33">
        <f t="shared" si="29"/>
        <v>4790.5927755</v>
      </c>
      <c r="BL21" s="51">
        <f t="shared" si="30"/>
        <v>22820.9512755</v>
      </c>
      <c r="BM21" s="51">
        <f t="shared" si="31"/>
        <v>362.95469629999997</v>
      </c>
      <c r="BO21" s="33">
        <v>548.91606</v>
      </c>
      <c r="BP21" s="33">
        <v>145.84476017999998</v>
      </c>
      <c r="BQ21" s="51">
        <f t="shared" si="32"/>
        <v>694.76082018</v>
      </c>
      <c r="BR21" s="33">
        <v>11.049789268000005</v>
      </c>
      <c r="BT21" s="51">
        <f t="shared" si="79"/>
        <v>15793.371</v>
      </c>
      <c r="BU21" s="51">
        <f t="shared" si="33"/>
        <v>4196.234313</v>
      </c>
      <c r="BV21" s="33">
        <f t="shared" si="34"/>
        <v>19989.605313</v>
      </c>
      <c r="BW21" s="51">
        <f t="shared" si="35"/>
        <v>317.92369379999997</v>
      </c>
      <c r="BY21" s="51">
        <f t="shared" si="80"/>
        <v>9941.7945</v>
      </c>
      <c r="BZ21" s="51">
        <f t="shared" si="36"/>
        <v>2641.4942835</v>
      </c>
      <c r="CA21" s="33">
        <f t="shared" si="37"/>
        <v>12583.2887835</v>
      </c>
      <c r="CB21" s="51">
        <f t="shared" si="38"/>
        <v>200.1302971</v>
      </c>
      <c r="CD21" s="33">
        <f t="shared" si="81"/>
        <v>380772.117</v>
      </c>
      <c r="CE21" s="33">
        <f t="shared" si="39"/>
        <v>101169.599751</v>
      </c>
      <c r="CF21" s="51">
        <f t="shared" si="40"/>
        <v>481941.716751</v>
      </c>
      <c r="CG21" s="51">
        <f t="shared" si="41"/>
        <v>7665.0183126</v>
      </c>
      <c r="CI21" s="33">
        <f t="shared" si="82"/>
        <v>4345.737</v>
      </c>
      <c r="CJ21" s="33">
        <f t="shared" si="42"/>
        <v>1154.644611</v>
      </c>
      <c r="CK21" s="33">
        <f t="shared" si="43"/>
        <v>5500.381611</v>
      </c>
      <c r="CL21" s="51">
        <f t="shared" si="44"/>
        <v>87.48054859999999</v>
      </c>
      <c r="CN21" s="33">
        <f t="shared" si="83"/>
        <v>530865.126</v>
      </c>
      <c r="CO21" s="33">
        <f t="shared" si="45"/>
        <v>141048.70057800002</v>
      </c>
      <c r="CP21" s="51">
        <f t="shared" si="46"/>
        <v>671913.8265780001</v>
      </c>
      <c r="CQ21" s="51">
        <f t="shared" si="47"/>
        <v>10686.4203828</v>
      </c>
      <c r="CS21" s="33">
        <f t="shared" si="84"/>
        <v>5119.95</v>
      </c>
      <c r="CT21" s="33">
        <f t="shared" si="48"/>
        <v>1360.34985</v>
      </c>
      <c r="CU21" s="51">
        <f t="shared" si="49"/>
        <v>6480.299849999999</v>
      </c>
      <c r="CV21" s="51">
        <f t="shared" si="50"/>
        <v>103.06560999999999</v>
      </c>
      <c r="CX21" s="33">
        <f t="shared" si="85"/>
        <v>3541.3785000000003</v>
      </c>
      <c r="CY21" s="33">
        <f t="shared" si="51"/>
        <v>940.9298355000001</v>
      </c>
      <c r="CZ21" s="51">
        <f t="shared" si="52"/>
        <v>4482.3083355</v>
      </c>
      <c r="DA21" s="51">
        <f t="shared" si="53"/>
        <v>71.28865230000001</v>
      </c>
      <c r="DC21" s="33">
        <f t="shared" si="86"/>
        <v>2183.874</v>
      </c>
      <c r="DD21" s="51">
        <f t="shared" si="54"/>
        <v>580.2464219999999</v>
      </c>
      <c r="DE21" s="51">
        <f t="shared" si="55"/>
        <v>2764.120422</v>
      </c>
      <c r="DF21" s="51">
        <f t="shared" si="56"/>
        <v>43.9618172</v>
      </c>
      <c r="DH21" s="33">
        <f t="shared" si="87"/>
        <v>54.549</v>
      </c>
      <c r="DI21" s="33">
        <f t="shared" si="57"/>
        <v>14.493447</v>
      </c>
      <c r="DJ21" s="51">
        <f t="shared" si="58"/>
        <v>69.042447</v>
      </c>
      <c r="DK21" s="51">
        <f t="shared" si="59"/>
        <v>1.0980822</v>
      </c>
      <c r="DM21" s="33">
        <f t="shared" si="88"/>
        <v>13442.500499999998</v>
      </c>
      <c r="DN21" s="33">
        <f t="shared" si="60"/>
        <v>3571.6176014999996</v>
      </c>
      <c r="DO21" s="33">
        <f t="shared" si="61"/>
        <v>17014.118101499997</v>
      </c>
      <c r="DP21" s="51">
        <f t="shared" si="62"/>
        <v>270.6002039</v>
      </c>
      <c r="DR21" s="33">
        <f t="shared" si="89"/>
        <v>32326.503</v>
      </c>
      <c r="DS21" s="33">
        <f t="shared" si="63"/>
        <v>8589.020109000001</v>
      </c>
      <c r="DT21" s="51">
        <f t="shared" si="64"/>
        <v>40915.523109</v>
      </c>
      <c r="DU21" s="51">
        <f t="shared" si="65"/>
        <v>650.7389234</v>
      </c>
      <c r="DW21" s="33">
        <f t="shared" si="90"/>
        <v>9219.738</v>
      </c>
      <c r="DX21" s="33">
        <f t="shared" si="66"/>
        <v>2449.646814</v>
      </c>
      <c r="DY21" s="51">
        <f t="shared" si="67"/>
        <v>11669.384814</v>
      </c>
      <c r="DZ21" s="51">
        <f t="shared" si="68"/>
        <v>185.5951564</v>
      </c>
    </row>
    <row r="22" spans="1:130" ht="12">
      <c r="A22" s="31">
        <v>43739</v>
      </c>
      <c r="D22" s="35">
        <v>313700</v>
      </c>
      <c r="F22" s="35">
        <v>838030</v>
      </c>
      <c r="H22" s="35">
        <v>1151730</v>
      </c>
      <c r="I22" s="35">
        <f t="shared" si="0"/>
        <v>1151730</v>
      </c>
      <c r="J22" s="35">
        <v>96323</v>
      </c>
      <c r="L22" s="71"/>
      <c r="M22" s="71">
        <f t="shared" si="1"/>
        <v>370342.812555</v>
      </c>
      <c r="N22" s="71">
        <f t="shared" si="2"/>
        <v>370342.812555</v>
      </c>
      <c r="O22" s="71">
        <f t="shared" si="3"/>
        <v>30972.997780500005</v>
      </c>
      <c r="R22" s="33">
        <f t="shared" si="4"/>
        <v>50896.10043</v>
      </c>
      <c r="S22" s="33">
        <f t="shared" si="5"/>
        <v>50896.10043</v>
      </c>
      <c r="T22" s="51">
        <f t="shared" si="6"/>
        <v>4256.609693</v>
      </c>
      <c r="W22" s="51">
        <f t="shared" si="7"/>
        <v>51931.505699999994</v>
      </c>
      <c r="X22" s="51">
        <f t="shared" si="8"/>
        <v>51931.505699999994</v>
      </c>
      <c r="Y22" s="51">
        <f t="shared" si="9"/>
        <v>4343.20407</v>
      </c>
      <c r="AB22" s="51">
        <f t="shared" si="10"/>
        <v>1736.463321</v>
      </c>
      <c r="AC22" s="51">
        <f t="shared" si="11"/>
        <v>1736.463321</v>
      </c>
      <c r="AD22" s="51">
        <f t="shared" si="12"/>
        <v>145.2261871</v>
      </c>
      <c r="AG22" s="33">
        <v>645.06554532</v>
      </c>
      <c r="AH22" s="33">
        <f t="shared" si="13"/>
        <v>645.06554532</v>
      </c>
      <c r="AI22" s="51">
        <v>53.948971132000004</v>
      </c>
      <c r="AL22" s="33">
        <f t="shared" si="14"/>
        <v>9774.847682999998</v>
      </c>
      <c r="AM22" s="33">
        <f t="shared" si="15"/>
        <v>9774.847682999998</v>
      </c>
      <c r="AN22" s="51">
        <f t="shared" si="16"/>
        <v>817.5029332999999</v>
      </c>
      <c r="AP22" s="51"/>
      <c r="AQ22" s="33">
        <f t="shared" si="17"/>
        <v>2480.250555</v>
      </c>
      <c r="AR22" s="51">
        <f t="shared" si="18"/>
        <v>2480.250555</v>
      </c>
      <c r="AS22" s="51">
        <f t="shared" si="19"/>
        <v>207.4315805</v>
      </c>
      <c r="AU22" s="51"/>
      <c r="AV22" s="33">
        <f t="shared" si="20"/>
        <v>2654.507304</v>
      </c>
      <c r="AW22" s="51">
        <f t="shared" si="21"/>
        <v>2654.507304</v>
      </c>
      <c r="AX22" s="51">
        <f t="shared" si="22"/>
        <v>222.0052504</v>
      </c>
      <c r="BA22" s="33">
        <f t="shared" si="23"/>
        <v>2690.5564529999997</v>
      </c>
      <c r="BB22" s="33">
        <f t="shared" si="24"/>
        <v>2690.5564529999997</v>
      </c>
      <c r="BC22" s="51">
        <f t="shared" si="25"/>
        <v>225.0201603</v>
      </c>
      <c r="BF22" s="33">
        <f t="shared" si="26"/>
        <v>534.748239</v>
      </c>
      <c r="BG22" s="51">
        <f t="shared" si="27"/>
        <v>534.748239</v>
      </c>
      <c r="BH22" s="51">
        <f t="shared" si="28"/>
        <v>44.7227689</v>
      </c>
      <c r="BK22" s="33">
        <f t="shared" si="29"/>
        <v>4339.833813</v>
      </c>
      <c r="BL22" s="51">
        <f t="shared" si="30"/>
        <v>4339.833813</v>
      </c>
      <c r="BM22" s="51">
        <f t="shared" si="31"/>
        <v>362.95469629999997</v>
      </c>
      <c r="BP22" s="33">
        <v>132.12185868000006</v>
      </c>
      <c r="BQ22" s="51">
        <f t="shared" si="32"/>
        <v>132.12185868000006</v>
      </c>
      <c r="BR22" s="33">
        <v>11.049789268000005</v>
      </c>
      <c r="BT22" s="51"/>
      <c r="BU22" s="51">
        <f t="shared" si="33"/>
        <v>3801.4000379999998</v>
      </c>
      <c r="BV22" s="33">
        <f t="shared" si="34"/>
        <v>3801.4000379999998</v>
      </c>
      <c r="BW22" s="51">
        <f t="shared" si="35"/>
        <v>317.92369379999997</v>
      </c>
      <c r="BY22" s="51"/>
      <c r="BZ22" s="51">
        <f t="shared" si="36"/>
        <v>2392.9494210000003</v>
      </c>
      <c r="CA22" s="33">
        <f t="shared" si="37"/>
        <v>2392.9494210000003</v>
      </c>
      <c r="CB22" s="51">
        <f t="shared" si="38"/>
        <v>200.1302971</v>
      </c>
      <c r="CE22" s="33">
        <f t="shared" si="39"/>
        <v>91650.296826</v>
      </c>
      <c r="CF22" s="51">
        <f t="shared" si="40"/>
        <v>91650.296826</v>
      </c>
      <c r="CG22" s="51">
        <f t="shared" si="41"/>
        <v>7665.0183126</v>
      </c>
      <c r="CJ22" s="33">
        <f t="shared" si="42"/>
        <v>1046.001186</v>
      </c>
      <c r="CK22" s="33">
        <f t="shared" si="43"/>
        <v>1046.001186</v>
      </c>
      <c r="CL22" s="51">
        <f t="shared" si="44"/>
        <v>87.48054859999999</v>
      </c>
      <c r="CO22" s="33">
        <f t="shared" si="45"/>
        <v>127777.072428</v>
      </c>
      <c r="CP22" s="51">
        <f t="shared" si="46"/>
        <v>127777.072428</v>
      </c>
      <c r="CQ22" s="51">
        <f t="shared" si="47"/>
        <v>10686.4203828</v>
      </c>
      <c r="CT22" s="33">
        <f t="shared" si="48"/>
        <v>1232.3511</v>
      </c>
      <c r="CU22" s="51">
        <f t="shared" si="49"/>
        <v>1232.3511</v>
      </c>
      <c r="CV22" s="51">
        <f t="shared" si="50"/>
        <v>103.06560999999999</v>
      </c>
      <c r="CY22" s="33">
        <f t="shared" si="51"/>
        <v>852.3953730000001</v>
      </c>
      <c r="CZ22" s="51">
        <f t="shared" si="52"/>
        <v>852.3953730000001</v>
      </c>
      <c r="DA22" s="51">
        <f t="shared" si="53"/>
        <v>71.28865230000001</v>
      </c>
      <c r="DD22" s="51">
        <f t="shared" si="54"/>
        <v>525.6495719999999</v>
      </c>
      <c r="DE22" s="51">
        <f t="shared" si="55"/>
        <v>525.6495719999999</v>
      </c>
      <c r="DF22" s="51">
        <f t="shared" si="56"/>
        <v>43.9618172</v>
      </c>
      <c r="DI22" s="33">
        <f t="shared" si="57"/>
        <v>13.129722</v>
      </c>
      <c r="DJ22" s="51">
        <f t="shared" si="58"/>
        <v>13.129722</v>
      </c>
      <c r="DK22" s="51">
        <f t="shared" si="59"/>
        <v>1.0980822</v>
      </c>
      <c r="DN22" s="33">
        <f t="shared" si="60"/>
        <v>3235.555089</v>
      </c>
      <c r="DO22" s="33">
        <f t="shared" si="61"/>
        <v>3235.555089</v>
      </c>
      <c r="DP22" s="51">
        <f t="shared" si="62"/>
        <v>270.6002039</v>
      </c>
      <c r="DS22" s="33">
        <f t="shared" si="63"/>
        <v>7780.857534</v>
      </c>
      <c r="DT22" s="51">
        <f t="shared" si="64"/>
        <v>7780.857534</v>
      </c>
      <c r="DU22" s="51">
        <f t="shared" si="65"/>
        <v>650.7389234</v>
      </c>
      <c r="DX22" s="33">
        <f t="shared" si="66"/>
        <v>2219.153364</v>
      </c>
      <c r="DY22" s="51">
        <f t="shared" si="67"/>
        <v>2219.153364</v>
      </c>
      <c r="DZ22" s="51">
        <f t="shared" si="68"/>
        <v>185.5951564</v>
      </c>
    </row>
    <row r="23" spans="1:130" ht="12">
      <c r="A23" s="78">
        <v>43922</v>
      </c>
      <c r="C23" s="35">
        <v>5025000</v>
      </c>
      <c r="D23" s="35">
        <v>313700</v>
      </c>
      <c r="F23" s="35">
        <v>838030</v>
      </c>
      <c r="G23" s="35">
        <v>5025000</v>
      </c>
      <c r="H23" s="35">
        <v>1151730</v>
      </c>
      <c r="I23" s="35">
        <f t="shared" si="0"/>
        <v>6176730</v>
      </c>
      <c r="J23" s="35">
        <v>96323</v>
      </c>
      <c r="L23" s="71">
        <f t="shared" si="69"/>
        <v>1615806.3374999994</v>
      </c>
      <c r="M23" s="71">
        <f t="shared" si="1"/>
        <v>370342.812555</v>
      </c>
      <c r="N23" s="71">
        <f t="shared" si="2"/>
        <v>1986149.1500549994</v>
      </c>
      <c r="O23" s="71">
        <f t="shared" si="3"/>
        <v>30972.997780500005</v>
      </c>
      <c r="Q23" s="33">
        <f t="shared" si="70"/>
        <v>222059.775</v>
      </c>
      <c r="R23" s="33">
        <f t="shared" si="4"/>
        <v>50896.10043</v>
      </c>
      <c r="S23" s="33">
        <f t="shared" si="5"/>
        <v>272955.87543</v>
      </c>
      <c r="T23" s="51">
        <f t="shared" si="6"/>
        <v>4256.609693</v>
      </c>
      <c r="V23" s="33">
        <f t="shared" si="71"/>
        <v>226577.25</v>
      </c>
      <c r="W23" s="51">
        <f t="shared" si="7"/>
        <v>51931.505699999994</v>
      </c>
      <c r="X23" s="51">
        <f t="shared" si="8"/>
        <v>278508.7557</v>
      </c>
      <c r="Y23" s="51">
        <f t="shared" si="9"/>
        <v>4343.20407</v>
      </c>
      <c r="AA23" s="33">
        <f t="shared" si="72"/>
        <v>7576.1925</v>
      </c>
      <c r="AB23" s="51">
        <f t="shared" si="10"/>
        <v>1736.463321</v>
      </c>
      <c r="AC23" s="51">
        <f t="shared" si="11"/>
        <v>9312.655821</v>
      </c>
      <c r="AD23" s="51">
        <f t="shared" si="12"/>
        <v>145.2261871</v>
      </c>
      <c r="AF23" s="33">
        <v>2814.4221000000002</v>
      </c>
      <c r="AG23" s="33">
        <v>645.06554532</v>
      </c>
      <c r="AH23" s="33">
        <f t="shared" si="13"/>
        <v>3459.4876453200004</v>
      </c>
      <c r="AI23" s="51">
        <v>53.948971132000004</v>
      </c>
      <c r="AK23" s="33">
        <f t="shared" si="73"/>
        <v>42647.6775</v>
      </c>
      <c r="AL23" s="33">
        <f t="shared" si="14"/>
        <v>9774.847682999998</v>
      </c>
      <c r="AM23" s="33">
        <f t="shared" si="15"/>
        <v>52422.525183</v>
      </c>
      <c r="AN23" s="51">
        <f t="shared" si="16"/>
        <v>817.5029332999999</v>
      </c>
      <c r="AP23" s="51">
        <f t="shared" si="74"/>
        <v>10821.3375</v>
      </c>
      <c r="AQ23" s="33">
        <f t="shared" si="17"/>
        <v>2480.250555</v>
      </c>
      <c r="AR23" s="51">
        <f t="shared" si="18"/>
        <v>13301.588055</v>
      </c>
      <c r="AS23" s="51">
        <f t="shared" si="19"/>
        <v>207.4315805</v>
      </c>
      <c r="AU23" s="51">
        <f t="shared" si="75"/>
        <v>11581.62</v>
      </c>
      <c r="AV23" s="33">
        <f t="shared" si="20"/>
        <v>2654.507304</v>
      </c>
      <c r="AW23" s="51">
        <f t="shared" si="21"/>
        <v>14236.127304000001</v>
      </c>
      <c r="AX23" s="51">
        <f t="shared" si="22"/>
        <v>222.0052504</v>
      </c>
      <c r="AZ23" s="33">
        <f t="shared" si="76"/>
        <v>11738.902499999998</v>
      </c>
      <c r="BA23" s="33">
        <f t="shared" si="23"/>
        <v>2690.5564529999997</v>
      </c>
      <c r="BB23" s="33">
        <f t="shared" si="24"/>
        <v>14429.458952999998</v>
      </c>
      <c r="BC23" s="51">
        <f t="shared" si="25"/>
        <v>225.0201603</v>
      </c>
      <c r="BE23" s="33">
        <f t="shared" si="77"/>
        <v>2333.1075</v>
      </c>
      <c r="BF23" s="33">
        <f t="shared" si="26"/>
        <v>534.748239</v>
      </c>
      <c r="BG23" s="51">
        <f t="shared" si="27"/>
        <v>2867.855739</v>
      </c>
      <c r="BH23" s="51">
        <f t="shared" si="28"/>
        <v>44.7227689</v>
      </c>
      <c r="BJ23" s="33">
        <f t="shared" si="78"/>
        <v>18934.7025</v>
      </c>
      <c r="BK23" s="33">
        <f t="shared" si="29"/>
        <v>4339.833813</v>
      </c>
      <c r="BL23" s="51">
        <f t="shared" si="30"/>
        <v>23274.536313</v>
      </c>
      <c r="BM23" s="51">
        <f t="shared" si="31"/>
        <v>362.95469629999997</v>
      </c>
      <c r="BO23" s="33">
        <v>576.4479000000001</v>
      </c>
      <c r="BP23" s="33">
        <v>132.12185868000006</v>
      </c>
      <c r="BQ23" s="51">
        <f t="shared" si="32"/>
        <v>708.5697586800002</v>
      </c>
      <c r="BR23" s="33">
        <v>11.049789268000005</v>
      </c>
      <c r="BT23" s="51">
        <f t="shared" si="79"/>
        <v>16585.515</v>
      </c>
      <c r="BU23" s="51">
        <f t="shared" si="33"/>
        <v>3801.4000379999998</v>
      </c>
      <c r="BV23" s="33">
        <f t="shared" si="34"/>
        <v>20386.915038</v>
      </c>
      <c r="BW23" s="51">
        <f t="shared" si="35"/>
        <v>317.92369379999997</v>
      </c>
      <c r="BY23" s="51">
        <f t="shared" si="80"/>
        <v>10440.442500000001</v>
      </c>
      <c r="BZ23" s="51">
        <f t="shared" si="36"/>
        <v>2392.9494210000003</v>
      </c>
      <c r="CA23" s="33">
        <f t="shared" si="37"/>
        <v>12833.391921000002</v>
      </c>
      <c r="CB23" s="51">
        <f t="shared" si="38"/>
        <v>200.1302971</v>
      </c>
      <c r="CD23" s="33">
        <f t="shared" si="81"/>
        <v>399870.40499999997</v>
      </c>
      <c r="CE23" s="33">
        <f t="shared" si="39"/>
        <v>91650.296826</v>
      </c>
      <c r="CF23" s="51">
        <f t="shared" si="40"/>
        <v>491520.701826</v>
      </c>
      <c r="CG23" s="51">
        <f t="shared" si="41"/>
        <v>7665.0183126</v>
      </c>
      <c r="CI23" s="33">
        <f t="shared" si="82"/>
        <v>4563.705</v>
      </c>
      <c r="CJ23" s="33">
        <f t="shared" si="42"/>
        <v>1046.001186</v>
      </c>
      <c r="CK23" s="33">
        <f t="shared" si="43"/>
        <v>5609.706185999999</v>
      </c>
      <c r="CL23" s="51">
        <f t="shared" si="44"/>
        <v>87.48054859999999</v>
      </c>
      <c r="CN23" s="33">
        <f t="shared" si="83"/>
        <v>557491.59</v>
      </c>
      <c r="CO23" s="33">
        <f t="shared" si="45"/>
        <v>127777.072428</v>
      </c>
      <c r="CP23" s="51">
        <f t="shared" si="46"/>
        <v>685268.662428</v>
      </c>
      <c r="CQ23" s="51">
        <f t="shared" si="47"/>
        <v>10686.4203828</v>
      </c>
      <c r="CS23" s="33">
        <f t="shared" si="84"/>
        <v>5376.75</v>
      </c>
      <c r="CT23" s="33">
        <f t="shared" si="48"/>
        <v>1232.3511</v>
      </c>
      <c r="CU23" s="51">
        <f t="shared" si="49"/>
        <v>6609.1011</v>
      </c>
      <c r="CV23" s="51">
        <f t="shared" si="50"/>
        <v>103.06560999999999</v>
      </c>
      <c r="CX23" s="33">
        <f t="shared" si="85"/>
        <v>3719.0025</v>
      </c>
      <c r="CY23" s="33">
        <f t="shared" si="51"/>
        <v>852.3953730000001</v>
      </c>
      <c r="CZ23" s="51">
        <f t="shared" si="52"/>
        <v>4571.397873</v>
      </c>
      <c r="DA23" s="51">
        <f t="shared" si="53"/>
        <v>71.28865230000001</v>
      </c>
      <c r="DC23" s="33">
        <f t="shared" si="86"/>
        <v>2293.41</v>
      </c>
      <c r="DD23" s="51">
        <f t="shared" si="54"/>
        <v>525.6495719999999</v>
      </c>
      <c r="DE23" s="51">
        <f t="shared" si="55"/>
        <v>2819.0595719999997</v>
      </c>
      <c r="DF23" s="51">
        <f t="shared" si="56"/>
        <v>43.9618172</v>
      </c>
      <c r="DH23" s="33">
        <f t="shared" si="87"/>
        <v>57.285</v>
      </c>
      <c r="DI23" s="33">
        <f t="shared" si="57"/>
        <v>13.129722</v>
      </c>
      <c r="DJ23" s="51">
        <f t="shared" si="58"/>
        <v>70.414722</v>
      </c>
      <c r="DK23" s="51">
        <f t="shared" si="59"/>
        <v>1.0980822</v>
      </c>
      <c r="DM23" s="33">
        <f t="shared" si="88"/>
        <v>14116.732499999998</v>
      </c>
      <c r="DN23" s="33">
        <f t="shared" si="60"/>
        <v>3235.555089</v>
      </c>
      <c r="DO23" s="33">
        <f t="shared" si="61"/>
        <v>17352.287589</v>
      </c>
      <c r="DP23" s="51">
        <f t="shared" si="62"/>
        <v>270.6002039</v>
      </c>
      <c r="DR23" s="33">
        <f t="shared" si="89"/>
        <v>33947.895000000004</v>
      </c>
      <c r="DS23" s="33">
        <f t="shared" si="63"/>
        <v>7780.857534</v>
      </c>
      <c r="DT23" s="51">
        <f t="shared" si="64"/>
        <v>41728.75253400001</v>
      </c>
      <c r="DU23" s="51">
        <f t="shared" si="65"/>
        <v>650.7389234</v>
      </c>
      <c r="DW23" s="33">
        <f t="shared" si="90"/>
        <v>9682.17</v>
      </c>
      <c r="DX23" s="33">
        <f t="shared" si="66"/>
        <v>2219.153364</v>
      </c>
      <c r="DY23" s="51">
        <f t="shared" si="67"/>
        <v>11901.323364</v>
      </c>
      <c r="DZ23" s="51">
        <f t="shared" si="68"/>
        <v>185.5951564</v>
      </c>
    </row>
    <row r="24" spans="1:130" ht="12">
      <c r="A24" s="78">
        <v>44105</v>
      </c>
      <c r="D24" s="35">
        <v>213200</v>
      </c>
      <c r="F24" s="35">
        <v>838030</v>
      </c>
      <c r="H24" s="35">
        <v>1051230</v>
      </c>
      <c r="I24" s="35">
        <f t="shared" si="0"/>
        <v>1051230</v>
      </c>
      <c r="J24" s="35">
        <v>96323</v>
      </c>
      <c r="L24" s="71"/>
      <c r="M24" s="71">
        <f t="shared" si="1"/>
        <v>338026.685805</v>
      </c>
      <c r="N24" s="71">
        <f t="shared" si="2"/>
        <v>338026.685805</v>
      </c>
      <c r="O24" s="71">
        <f t="shared" si="3"/>
        <v>30972.997780500005</v>
      </c>
      <c r="R24" s="33">
        <f t="shared" si="4"/>
        <v>46454.904930000004</v>
      </c>
      <c r="S24" s="33">
        <f t="shared" si="5"/>
        <v>46454.904930000004</v>
      </c>
      <c r="T24" s="51">
        <f t="shared" si="6"/>
        <v>4256.609693</v>
      </c>
      <c r="W24" s="51">
        <f t="shared" si="7"/>
        <v>47399.960699999996</v>
      </c>
      <c r="X24" s="51">
        <f t="shared" si="8"/>
        <v>47399.960699999996</v>
      </c>
      <c r="Y24" s="51">
        <f t="shared" si="9"/>
        <v>4343.20407</v>
      </c>
      <c r="AB24" s="51">
        <f t="shared" si="10"/>
        <v>1584.9394710000001</v>
      </c>
      <c r="AC24" s="51">
        <f t="shared" si="11"/>
        <v>1584.9394710000001</v>
      </c>
      <c r="AD24" s="51">
        <f t="shared" si="12"/>
        <v>145.2261871</v>
      </c>
      <c r="AG24" s="33">
        <v>588.7771033199999</v>
      </c>
      <c r="AH24" s="33">
        <f t="shared" si="13"/>
        <v>588.7771033199999</v>
      </c>
      <c r="AI24" s="51">
        <v>53.948971132000004</v>
      </c>
      <c r="AL24" s="33">
        <f t="shared" si="14"/>
        <v>8921.894133</v>
      </c>
      <c r="AM24" s="33">
        <f t="shared" si="15"/>
        <v>8921.894133</v>
      </c>
      <c r="AN24" s="51">
        <f t="shared" si="16"/>
        <v>817.5029332999999</v>
      </c>
      <c r="AP24" s="51"/>
      <c r="AQ24" s="33">
        <f t="shared" si="17"/>
        <v>2263.823805</v>
      </c>
      <c r="AR24" s="51">
        <f t="shared" si="18"/>
        <v>2263.823805</v>
      </c>
      <c r="AS24" s="51">
        <f t="shared" si="19"/>
        <v>207.4315805</v>
      </c>
      <c r="AU24" s="51"/>
      <c r="AV24" s="33">
        <f t="shared" si="20"/>
        <v>2422.8749040000002</v>
      </c>
      <c r="AW24" s="51">
        <f t="shared" si="21"/>
        <v>2422.8749040000002</v>
      </c>
      <c r="AX24" s="51">
        <f t="shared" si="22"/>
        <v>222.0052504</v>
      </c>
      <c r="BA24" s="33">
        <f t="shared" si="23"/>
        <v>2455.778403</v>
      </c>
      <c r="BB24" s="33">
        <f t="shared" si="24"/>
        <v>2455.778403</v>
      </c>
      <c r="BC24" s="51">
        <f t="shared" si="25"/>
        <v>225.0201603</v>
      </c>
      <c r="BF24" s="33">
        <f t="shared" si="26"/>
        <v>488.086089</v>
      </c>
      <c r="BG24" s="51">
        <f t="shared" si="27"/>
        <v>488.086089</v>
      </c>
      <c r="BH24" s="51">
        <f t="shared" si="28"/>
        <v>44.7227689</v>
      </c>
      <c r="BK24" s="33">
        <f t="shared" si="29"/>
        <v>3961.139763</v>
      </c>
      <c r="BL24" s="51">
        <f t="shared" si="30"/>
        <v>3961.139763</v>
      </c>
      <c r="BM24" s="51">
        <f t="shared" si="31"/>
        <v>362.95469629999997</v>
      </c>
      <c r="BP24" s="33">
        <v>120.59290068000007</v>
      </c>
      <c r="BQ24" s="51">
        <f t="shared" si="32"/>
        <v>120.59290068000007</v>
      </c>
      <c r="BR24" s="33">
        <v>11.049789268000005</v>
      </c>
      <c r="BT24" s="51"/>
      <c r="BU24" s="51">
        <f t="shared" si="33"/>
        <v>3469.689738</v>
      </c>
      <c r="BV24" s="33">
        <f t="shared" si="34"/>
        <v>3469.689738</v>
      </c>
      <c r="BW24" s="51">
        <f t="shared" si="35"/>
        <v>317.92369379999997</v>
      </c>
      <c r="BY24" s="51"/>
      <c r="BZ24" s="51">
        <f t="shared" si="36"/>
        <v>2184.140571</v>
      </c>
      <c r="CA24" s="33">
        <f t="shared" si="37"/>
        <v>2184.140571</v>
      </c>
      <c r="CB24" s="51">
        <f t="shared" si="38"/>
        <v>200.1302971</v>
      </c>
      <c r="CE24" s="33">
        <f t="shared" si="39"/>
        <v>83652.888726</v>
      </c>
      <c r="CF24" s="51">
        <f t="shared" si="40"/>
        <v>83652.888726</v>
      </c>
      <c r="CG24" s="51">
        <f t="shared" si="41"/>
        <v>7665.0183126</v>
      </c>
      <c r="CJ24" s="33">
        <f t="shared" si="42"/>
        <v>954.727086</v>
      </c>
      <c r="CK24" s="33">
        <f t="shared" si="43"/>
        <v>954.727086</v>
      </c>
      <c r="CL24" s="51">
        <f t="shared" si="44"/>
        <v>87.48054859999999</v>
      </c>
      <c r="CO24" s="33">
        <f t="shared" si="45"/>
        <v>116627.240628</v>
      </c>
      <c r="CP24" s="51">
        <f t="shared" si="46"/>
        <v>116627.240628</v>
      </c>
      <c r="CQ24" s="51">
        <f t="shared" si="47"/>
        <v>10686.4203828</v>
      </c>
      <c r="CT24" s="33">
        <f t="shared" si="48"/>
        <v>1124.8161</v>
      </c>
      <c r="CU24" s="51">
        <f t="shared" si="49"/>
        <v>1124.8161</v>
      </c>
      <c r="CV24" s="51">
        <f t="shared" si="50"/>
        <v>103.06560999999999</v>
      </c>
      <c r="CY24" s="33">
        <f t="shared" si="51"/>
        <v>778.0153230000001</v>
      </c>
      <c r="CZ24" s="51">
        <f t="shared" si="52"/>
        <v>778.0153230000001</v>
      </c>
      <c r="DA24" s="51">
        <f t="shared" si="53"/>
        <v>71.28865230000001</v>
      </c>
      <c r="DD24" s="51">
        <f t="shared" si="54"/>
        <v>479.781372</v>
      </c>
      <c r="DE24" s="51">
        <f t="shared" si="55"/>
        <v>479.781372</v>
      </c>
      <c r="DF24" s="51">
        <f t="shared" si="56"/>
        <v>43.9618172</v>
      </c>
      <c r="DI24" s="33">
        <f t="shared" si="57"/>
        <v>11.984022</v>
      </c>
      <c r="DJ24" s="51">
        <f t="shared" si="58"/>
        <v>11.984022</v>
      </c>
      <c r="DK24" s="51">
        <f t="shared" si="59"/>
        <v>1.0980822</v>
      </c>
      <c r="DN24" s="33">
        <f t="shared" si="60"/>
        <v>2953.2204389999997</v>
      </c>
      <c r="DO24" s="33">
        <f t="shared" si="61"/>
        <v>2953.2204389999997</v>
      </c>
      <c r="DP24" s="51">
        <f t="shared" si="62"/>
        <v>270.6002039</v>
      </c>
      <c r="DS24" s="33">
        <f t="shared" si="63"/>
        <v>7101.899634</v>
      </c>
      <c r="DT24" s="51">
        <f t="shared" si="64"/>
        <v>7101.899634</v>
      </c>
      <c r="DU24" s="51">
        <f t="shared" si="65"/>
        <v>650.7389234</v>
      </c>
      <c r="DX24" s="33">
        <f t="shared" si="66"/>
        <v>2025.509964</v>
      </c>
      <c r="DY24" s="51">
        <f t="shared" si="67"/>
        <v>2025.509964</v>
      </c>
      <c r="DZ24" s="51">
        <f t="shared" si="68"/>
        <v>185.5951564</v>
      </c>
    </row>
    <row r="25" spans="1:130" ht="12">
      <c r="A25" s="78">
        <v>44287</v>
      </c>
      <c r="C25" s="35">
        <v>5225000</v>
      </c>
      <c r="D25" s="35">
        <v>213200</v>
      </c>
      <c r="F25" s="35">
        <v>838030</v>
      </c>
      <c r="G25" s="35">
        <v>5225000</v>
      </c>
      <c r="H25" s="35">
        <v>1051230</v>
      </c>
      <c r="I25" s="35">
        <f t="shared" si="0"/>
        <v>6276230</v>
      </c>
      <c r="J25" s="35">
        <v>96323</v>
      </c>
      <c r="L25" s="71">
        <f t="shared" si="69"/>
        <v>1680117.0374999999</v>
      </c>
      <c r="M25" s="71">
        <f t="shared" si="1"/>
        <v>338026.685805</v>
      </c>
      <c r="N25" s="71">
        <f t="shared" si="2"/>
        <v>2018143.723305</v>
      </c>
      <c r="O25" s="71">
        <f t="shared" si="3"/>
        <v>30972.997780500005</v>
      </c>
      <c r="Q25" s="33">
        <f t="shared" si="70"/>
        <v>230897.975</v>
      </c>
      <c r="R25" s="33">
        <f t="shared" si="4"/>
        <v>46454.904930000004</v>
      </c>
      <c r="S25" s="33">
        <f t="shared" si="5"/>
        <v>277352.87993</v>
      </c>
      <c r="T25" s="51">
        <f t="shared" si="6"/>
        <v>4256.609693</v>
      </c>
      <c r="V25" s="33">
        <f t="shared" si="71"/>
        <v>235595.25</v>
      </c>
      <c r="W25" s="51">
        <f t="shared" si="7"/>
        <v>47399.960699999996</v>
      </c>
      <c r="X25" s="51">
        <f t="shared" si="8"/>
        <v>282995.2107</v>
      </c>
      <c r="Y25" s="51">
        <f t="shared" si="9"/>
        <v>4343.20407</v>
      </c>
      <c r="AA25" s="33">
        <f t="shared" si="72"/>
        <v>7877.7325</v>
      </c>
      <c r="AB25" s="51">
        <f t="shared" si="10"/>
        <v>1584.9394710000001</v>
      </c>
      <c r="AC25" s="51">
        <f t="shared" si="11"/>
        <v>9462.671971</v>
      </c>
      <c r="AD25" s="51">
        <f t="shared" si="12"/>
        <v>145.2261871</v>
      </c>
      <c r="AF25" s="33">
        <v>2926.4389</v>
      </c>
      <c r="AG25" s="33">
        <v>588.7771033199999</v>
      </c>
      <c r="AH25" s="33">
        <f t="shared" si="13"/>
        <v>3515.21600332</v>
      </c>
      <c r="AI25" s="51">
        <v>53.948971132000004</v>
      </c>
      <c r="AK25" s="33">
        <f t="shared" si="73"/>
        <v>44345.097499999996</v>
      </c>
      <c r="AL25" s="33">
        <f t="shared" si="14"/>
        <v>8921.894133</v>
      </c>
      <c r="AM25" s="33">
        <f t="shared" si="15"/>
        <v>53266.991633</v>
      </c>
      <c r="AN25" s="51">
        <f t="shared" si="16"/>
        <v>817.5029332999999</v>
      </c>
      <c r="AP25" s="51">
        <f t="shared" si="74"/>
        <v>11252.0375</v>
      </c>
      <c r="AQ25" s="33">
        <f t="shared" si="17"/>
        <v>2263.823805</v>
      </c>
      <c r="AR25" s="51">
        <f t="shared" si="18"/>
        <v>13515.861305</v>
      </c>
      <c r="AS25" s="51">
        <f t="shared" si="19"/>
        <v>207.4315805</v>
      </c>
      <c r="AU25" s="51">
        <f t="shared" si="75"/>
        <v>12042.58</v>
      </c>
      <c r="AV25" s="33">
        <f t="shared" si="20"/>
        <v>2422.8749040000002</v>
      </c>
      <c r="AW25" s="51">
        <f t="shared" si="21"/>
        <v>14465.454904</v>
      </c>
      <c r="AX25" s="51">
        <f t="shared" si="22"/>
        <v>222.0052504</v>
      </c>
      <c r="AZ25" s="33">
        <f t="shared" si="76"/>
        <v>12206.1225</v>
      </c>
      <c r="BA25" s="33">
        <f t="shared" si="23"/>
        <v>2455.778403</v>
      </c>
      <c r="BB25" s="33">
        <f t="shared" si="24"/>
        <v>14661.900903</v>
      </c>
      <c r="BC25" s="51">
        <f t="shared" si="25"/>
        <v>225.0201603</v>
      </c>
      <c r="BE25" s="33">
        <f t="shared" si="77"/>
        <v>2425.9675</v>
      </c>
      <c r="BF25" s="33">
        <f t="shared" si="26"/>
        <v>488.086089</v>
      </c>
      <c r="BG25" s="51">
        <f t="shared" si="27"/>
        <v>2914.053589</v>
      </c>
      <c r="BH25" s="51">
        <f t="shared" si="28"/>
        <v>44.7227689</v>
      </c>
      <c r="BJ25" s="33">
        <f t="shared" si="78"/>
        <v>19688.3225</v>
      </c>
      <c r="BK25" s="33">
        <f t="shared" si="29"/>
        <v>3961.139763</v>
      </c>
      <c r="BL25" s="51">
        <f t="shared" si="30"/>
        <v>23649.462262999998</v>
      </c>
      <c r="BM25" s="51">
        <f t="shared" si="31"/>
        <v>362.95469629999997</v>
      </c>
      <c r="BO25" s="33">
        <v>599.3911000000003</v>
      </c>
      <c r="BP25" s="33">
        <v>120.59290068000007</v>
      </c>
      <c r="BQ25" s="51">
        <f t="shared" si="32"/>
        <v>719.9840006800003</v>
      </c>
      <c r="BR25" s="33">
        <v>11.049789268000005</v>
      </c>
      <c r="BT25" s="51">
        <f t="shared" si="79"/>
        <v>17245.635</v>
      </c>
      <c r="BU25" s="51">
        <f t="shared" si="33"/>
        <v>3469.689738</v>
      </c>
      <c r="BV25" s="33">
        <f t="shared" si="34"/>
        <v>20715.324738</v>
      </c>
      <c r="BW25" s="51">
        <f t="shared" si="35"/>
        <v>317.92369379999997</v>
      </c>
      <c r="BY25" s="51">
        <f t="shared" si="80"/>
        <v>10855.9825</v>
      </c>
      <c r="BZ25" s="51">
        <f t="shared" si="36"/>
        <v>2184.140571</v>
      </c>
      <c r="CA25" s="33">
        <f t="shared" si="37"/>
        <v>13040.123071</v>
      </c>
      <c r="CB25" s="51">
        <f t="shared" si="38"/>
        <v>200.1302971</v>
      </c>
      <c r="CD25" s="33">
        <f t="shared" si="81"/>
        <v>415785.645</v>
      </c>
      <c r="CE25" s="33">
        <f t="shared" si="39"/>
        <v>83652.888726</v>
      </c>
      <c r="CF25" s="51">
        <f t="shared" si="40"/>
        <v>499438.533726</v>
      </c>
      <c r="CG25" s="51">
        <f t="shared" si="41"/>
        <v>7665.0183126</v>
      </c>
      <c r="CI25" s="33">
        <f t="shared" si="82"/>
        <v>4745.344999999999</v>
      </c>
      <c r="CJ25" s="33">
        <f t="shared" si="42"/>
        <v>954.727086</v>
      </c>
      <c r="CK25" s="33">
        <f t="shared" si="43"/>
        <v>5700.072085999999</v>
      </c>
      <c r="CL25" s="51">
        <f t="shared" si="44"/>
        <v>87.48054859999999</v>
      </c>
      <c r="CN25" s="33">
        <f t="shared" si="83"/>
        <v>579680.31</v>
      </c>
      <c r="CO25" s="33">
        <f t="shared" si="45"/>
        <v>116627.240628</v>
      </c>
      <c r="CP25" s="51">
        <f t="shared" si="46"/>
        <v>696307.550628</v>
      </c>
      <c r="CQ25" s="51">
        <f t="shared" si="47"/>
        <v>10686.4203828</v>
      </c>
      <c r="CS25" s="33">
        <f t="shared" si="84"/>
        <v>5590.75</v>
      </c>
      <c r="CT25" s="33">
        <f t="shared" si="48"/>
        <v>1124.8161</v>
      </c>
      <c r="CU25" s="51">
        <f t="shared" si="49"/>
        <v>6715.5661</v>
      </c>
      <c r="CV25" s="51">
        <f t="shared" si="50"/>
        <v>103.06560999999999</v>
      </c>
      <c r="CX25" s="33">
        <f t="shared" si="85"/>
        <v>3867.0225</v>
      </c>
      <c r="CY25" s="33">
        <f t="shared" si="51"/>
        <v>778.0153230000001</v>
      </c>
      <c r="CZ25" s="51">
        <f t="shared" si="52"/>
        <v>4645.037823000001</v>
      </c>
      <c r="DA25" s="51">
        <f t="shared" si="53"/>
        <v>71.28865230000001</v>
      </c>
      <c r="DC25" s="33">
        <f t="shared" si="86"/>
        <v>2384.69</v>
      </c>
      <c r="DD25" s="51">
        <f t="shared" si="54"/>
        <v>479.781372</v>
      </c>
      <c r="DE25" s="51">
        <f t="shared" si="55"/>
        <v>2864.471372</v>
      </c>
      <c r="DF25" s="51">
        <f t="shared" si="56"/>
        <v>43.9618172</v>
      </c>
      <c r="DH25" s="33">
        <f t="shared" si="87"/>
        <v>59.565</v>
      </c>
      <c r="DI25" s="33">
        <f t="shared" si="57"/>
        <v>11.984022</v>
      </c>
      <c r="DJ25" s="51">
        <f t="shared" si="58"/>
        <v>71.549022</v>
      </c>
      <c r="DK25" s="51">
        <f t="shared" si="59"/>
        <v>1.0980822</v>
      </c>
      <c r="DM25" s="33">
        <f t="shared" si="88"/>
        <v>14678.592499999999</v>
      </c>
      <c r="DN25" s="33">
        <f t="shared" si="60"/>
        <v>2953.2204389999997</v>
      </c>
      <c r="DO25" s="33">
        <f t="shared" si="61"/>
        <v>17631.812939</v>
      </c>
      <c r="DP25" s="51">
        <f t="shared" si="62"/>
        <v>270.6002039</v>
      </c>
      <c r="DR25" s="33">
        <f t="shared" si="89"/>
        <v>35299.055</v>
      </c>
      <c r="DS25" s="33">
        <f t="shared" si="63"/>
        <v>7101.899634</v>
      </c>
      <c r="DT25" s="51">
        <f t="shared" si="64"/>
        <v>42400.954634</v>
      </c>
      <c r="DU25" s="51">
        <f t="shared" si="65"/>
        <v>650.7389234</v>
      </c>
      <c r="DW25" s="33">
        <f t="shared" si="90"/>
        <v>10067.53</v>
      </c>
      <c r="DX25" s="33">
        <f t="shared" si="66"/>
        <v>2025.509964</v>
      </c>
      <c r="DY25" s="51">
        <f t="shared" si="67"/>
        <v>12093.039964000001</v>
      </c>
      <c r="DZ25" s="51">
        <f t="shared" si="68"/>
        <v>185.5951564</v>
      </c>
    </row>
    <row r="26" spans="1:130" ht="12">
      <c r="A26" s="78">
        <v>44470</v>
      </c>
      <c r="D26" s="35">
        <v>108700</v>
      </c>
      <c r="F26" s="35">
        <v>838030</v>
      </c>
      <c r="H26" s="35">
        <v>946730</v>
      </c>
      <c r="I26" s="35">
        <f t="shared" si="0"/>
        <v>946730</v>
      </c>
      <c r="J26" s="35">
        <v>96323</v>
      </c>
      <c r="L26" s="71"/>
      <c r="M26" s="71">
        <f t="shared" si="1"/>
        <v>304424.3450549999</v>
      </c>
      <c r="N26" s="71">
        <f t="shared" si="2"/>
        <v>304424.3450549999</v>
      </c>
      <c r="O26" s="71">
        <f t="shared" si="3"/>
        <v>30972.997780500005</v>
      </c>
      <c r="R26" s="33">
        <f t="shared" si="4"/>
        <v>41836.94543</v>
      </c>
      <c r="S26" s="33">
        <f t="shared" si="5"/>
        <v>41836.94543</v>
      </c>
      <c r="T26" s="51">
        <f t="shared" si="6"/>
        <v>4256.609693</v>
      </c>
      <c r="W26" s="51">
        <f t="shared" si="7"/>
        <v>42688.0557</v>
      </c>
      <c r="X26" s="51">
        <f t="shared" si="8"/>
        <v>42688.0557</v>
      </c>
      <c r="Y26" s="51">
        <f t="shared" si="9"/>
        <v>4343.20407</v>
      </c>
      <c r="AB26" s="51">
        <f t="shared" si="10"/>
        <v>1427.384821</v>
      </c>
      <c r="AC26" s="51">
        <f t="shared" si="11"/>
        <v>1427.384821</v>
      </c>
      <c r="AD26" s="51">
        <f t="shared" si="12"/>
        <v>145.2261871</v>
      </c>
      <c r="AG26" s="33">
        <v>530.24832532</v>
      </c>
      <c r="AH26" s="33">
        <f t="shared" si="13"/>
        <v>530.24832532</v>
      </c>
      <c r="AI26" s="51">
        <v>53.948971132000004</v>
      </c>
      <c r="AL26" s="33">
        <f t="shared" si="14"/>
        <v>8034.992182999999</v>
      </c>
      <c r="AM26" s="33">
        <f t="shared" si="15"/>
        <v>8034.992182999999</v>
      </c>
      <c r="AN26" s="51">
        <f t="shared" si="16"/>
        <v>817.5029332999999</v>
      </c>
      <c r="AP26" s="51"/>
      <c r="AQ26" s="33">
        <f t="shared" si="17"/>
        <v>2038.783055</v>
      </c>
      <c r="AR26" s="51">
        <f t="shared" si="18"/>
        <v>2038.783055</v>
      </c>
      <c r="AS26" s="51">
        <f t="shared" si="19"/>
        <v>207.4315805</v>
      </c>
      <c r="AU26" s="51"/>
      <c r="AV26" s="33">
        <f t="shared" si="20"/>
        <v>2182.0233040000003</v>
      </c>
      <c r="AW26" s="51">
        <f t="shared" si="21"/>
        <v>2182.0233040000003</v>
      </c>
      <c r="AX26" s="51">
        <f t="shared" si="22"/>
        <v>222.0052504</v>
      </c>
      <c r="BA26" s="33">
        <f t="shared" si="23"/>
        <v>2211.655953</v>
      </c>
      <c r="BB26" s="33">
        <f t="shared" si="24"/>
        <v>2211.655953</v>
      </c>
      <c r="BC26" s="51">
        <f t="shared" si="25"/>
        <v>225.0201603</v>
      </c>
      <c r="BF26" s="33">
        <f t="shared" si="26"/>
        <v>439.566739</v>
      </c>
      <c r="BG26" s="51">
        <f t="shared" si="27"/>
        <v>439.566739</v>
      </c>
      <c r="BH26" s="51">
        <f t="shared" si="28"/>
        <v>44.7227689</v>
      </c>
      <c r="BK26" s="33">
        <f t="shared" si="29"/>
        <v>3567.373313</v>
      </c>
      <c r="BL26" s="51">
        <f t="shared" si="30"/>
        <v>3567.373313</v>
      </c>
      <c r="BM26" s="51">
        <f t="shared" si="31"/>
        <v>362.95469629999997</v>
      </c>
      <c r="BP26" s="33">
        <v>108.60507868000002</v>
      </c>
      <c r="BQ26" s="51">
        <f t="shared" si="32"/>
        <v>108.60507868000002</v>
      </c>
      <c r="BR26" s="33">
        <v>11.049789268000005</v>
      </c>
      <c r="BT26" s="51"/>
      <c r="BU26" s="51">
        <f t="shared" si="33"/>
        <v>3124.7770379999997</v>
      </c>
      <c r="BV26" s="33">
        <f t="shared" si="34"/>
        <v>3124.7770379999997</v>
      </c>
      <c r="BW26" s="51">
        <f t="shared" si="35"/>
        <v>317.92369379999997</v>
      </c>
      <c r="BY26" s="51"/>
      <c r="BZ26" s="51">
        <f t="shared" si="36"/>
        <v>1967.020921</v>
      </c>
      <c r="CA26" s="33">
        <f t="shared" si="37"/>
        <v>1967.020921</v>
      </c>
      <c r="CB26" s="51">
        <f t="shared" si="38"/>
        <v>200.1302971</v>
      </c>
      <c r="CE26" s="33">
        <f t="shared" si="39"/>
        <v>75337.175826</v>
      </c>
      <c r="CF26" s="51">
        <f t="shared" si="40"/>
        <v>75337.175826</v>
      </c>
      <c r="CG26" s="51">
        <f t="shared" si="41"/>
        <v>7665.0183126</v>
      </c>
      <c r="CJ26" s="33">
        <f t="shared" si="42"/>
        <v>859.8201859999999</v>
      </c>
      <c r="CK26" s="33">
        <f t="shared" si="43"/>
        <v>859.8201859999999</v>
      </c>
      <c r="CL26" s="51">
        <f t="shared" si="44"/>
        <v>87.48054859999999</v>
      </c>
      <c r="CO26" s="33">
        <f t="shared" si="45"/>
        <v>105033.634428</v>
      </c>
      <c r="CP26" s="51">
        <f t="shared" si="46"/>
        <v>105033.634428</v>
      </c>
      <c r="CQ26" s="51">
        <f t="shared" si="47"/>
        <v>10686.4203828</v>
      </c>
      <c r="CT26" s="33">
        <f t="shared" si="48"/>
        <v>1013.0011</v>
      </c>
      <c r="CU26" s="51">
        <f t="shared" si="49"/>
        <v>1013.0011</v>
      </c>
      <c r="CV26" s="51">
        <f t="shared" si="50"/>
        <v>103.06560999999999</v>
      </c>
      <c r="CY26" s="33">
        <f t="shared" si="51"/>
        <v>700.674873</v>
      </c>
      <c r="CZ26" s="51">
        <f t="shared" si="52"/>
        <v>700.674873</v>
      </c>
      <c r="DA26" s="51">
        <f t="shared" si="53"/>
        <v>71.28865230000001</v>
      </c>
      <c r="DD26" s="51">
        <f t="shared" si="54"/>
        <v>432.08757199999997</v>
      </c>
      <c r="DE26" s="51">
        <f t="shared" si="55"/>
        <v>432.08757199999997</v>
      </c>
      <c r="DF26" s="51">
        <f t="shared" si="56"/>
        <v>43.9618172</v>
      </c>
      <c r="DI26" s="33">
        <f t="shared" si="57"/>
        <v>10.792722</v>
      </c>
      <c r="DJ26" s="51">
        <f t="shared" si="58"/>
        <v>10.792722</v>
      </c>
      <c r="DK26" s="51">
        <f t="shared" si="59"/>
        <v>1.0980822</v>
      </c>
      <c r="DN26" s="33">
        <f t="shared" si="60"/>
        <v>2659.648589</v>
      </c>
      <c r="DO26" s="33">
        <f t="shared" si="61"/>
        <v>2659.648589</v>
      </c>
      <c r="DP26" s="51">
        <f t="shared" si="62"/>
        <v>270.6002039</v>
      </c>
      <c r="DS26" s="33">
        <f t="shared" si="63"/>
        <v>6395.918534</v>
      </c>
      <c r="DT26" s="51">
        <f t="shared" si="64"/>
        <v>6395.918534</v>
      </c>
      <c r="DU26" s="51">
        <f t="shared" si="65"/>
        <v>650.7389234</v>
      </c>
      <c r="DX26" s="33">
        <f t="shared" si="66"/>
        <v>1824.159364</v>
      </c>
      <c r="DY26" s="51">
        <f t="shared" si="67"/>
        <v>1824.159364</v>
      </c>
      <c r="DZ26" s="51">
        <f t="shared" si="68"/>
        <v>185.5951564</v>
      </c>
    </row>
    <row r="27" spans="1:130" ht="12">
      <c r="A27" s="78">
        <v>44652</v>
      </c>
      <c r="B27" s="53"/>
      <c r="C27" s="41">
        <v>5435000</v>
      </c>
      <c r="D27" s="41">
        <v>108700</v>
      </c>
      <c r="E27" s="41"/>
      <c r="F27" s="35">
        <v>838030</v>
      </c>
      <c r="G27" s="35">
        <v>5435000</v>
      </c>
      <c r="H27" s="35">
        <v>946730</v>
      </c>
      <c r="I27" s="35">
        <f t="shared" si="0"/>
        <v>6381730</v>
      </c>
      <c r="J27" s="35">
        <v>96323</v>
      </c>
      <c r="L27" s="71">
        <f t="shared" si="69"/>
        <v>1747643.2725</v>
      </c>
      <c r="M27" s="71">
        <f t="shared" si="1"/>
        <v>304424.3450549999</v>
      </c>
      <c r="N27" s="71">
        <f t="shared" si="2"/>
        <v>2052067.617555</v>
      </c>
      <c r="O27" s="71">
        <f t="shared" si="3"/>
        <v>30972.997780500005</v>
      </c>
      <c r="Q27" s="33">
        <f t="shared" si="70"/>
        <v>240178.085</v>
      </c>
      <c r="R27" s="33">
        <f t="shared" si="4"/>
        <v>41836.94543</v>
      </c>
      <c r="S27" s="33">
        <f t="shared" si="5"/>
        <v>282015.03043</v>
      </c>
      <c r="T27" s="51">
        <f t="shared" si="6"/>
        <v>4256.609693</v>
      </c>
      <c r="V27" s="33">
        <f t="shared" si="71"/>
        <v>245064.15</v>
      </c>
      <c r="W27" s="51">
        <f t="shared" si="7"/>
        <v>42688.0557</v>
      </c>
      <c r="X27" s="51">
        <f t="shared" si="8"/>
        <v>287752.2057</v>
      </c>
      <c r="Y27" s="51">
        <f t="shared" si="9"/>
        <v>4343.20407</v>
      </c>
      <c r="AA27" s="33">
        <f t="shared" si="72"/>
        <v>8194.3495</v>
      </c>
      <c r="AB27" s="51">
        <f t="shared" si="10"/>
        <v>1427.384821</v>
      </c>
      <c r="AC27" s="51">
        <f t="shared" si="11"/>
        <v>9621.734321</v>
      </c>
      <c r="AD27" s="51">
        <f t="shared" si="12"/>
        <v>145.2261871</v>
      </c>
      <c r="AF27" s="33">
        <v>3044.05654</v>
      </c>
      <c r="AG27" s="33">
        <v>530.24832532</v>
      </c>
      <c r="AH27" s="33">
        <f t="shared" si="13"/>
        <v>3574.3048653200003</v>
      </c>
      <c r="AI27" s="51">
        <v>53.948971132000004</v>
      </c>
      <c r="AK27" s="33">
        <f t="shared" si="73"/>
        <v>46127.388499999994</v>
      </c>
      <c r="AL27" s="33">
        <f t="shared" si="14"/>
        <v>8034.992182999999</v>
      </c>
      <c r="AM27" s="33">
        <f t="shared" si="15"/>
        <v>54162.380682999996</v>
      </c>
      <c r="AN27" s="51">
        <f t="shared" si="16"/>
        <v>817.5029332999999</v>
      </c>
      <c r="AP27" s="51">
        <f t="shared" si="74"/>
        <v>11704.272500000001</v>
      </c>
      <c r="AQ27" s="33">
        <f t="shared" si="17"/>
        <v>2038.783055</v>
      </c>
      <c r="AR27" s="51">
        <f t="shared" si="18"/>
        <v>13743.055555</v>
      </c>
      <c r="AS27" s="51">
        <f t="shared" si="19"/>
        <v>207.4315805</v>
      </c>
      <c r="AU27" s="51">
        <f t="shared" si="75"/>
        <v>12526.588</v>
      </c>
      <c r="AV27" s="33">
        <f t="shared" si="20"/>
        <v>2182.0233040000003</v>
      </c>
      <c r="AW27" s="51">
        <f t="shared" si="21"/>
        <v>14708.611304</v>
      </c>
      <c r="AX27" s="51">
        <f t="shared" si="22"/>
        <v>222.0052504</v>
      </c>
      <c r="AZ27" s="33">
        <f t="shared" si="76"/>
        <v>12696.7035</v>
      </c>
      <c r="BA27" s="33">
        <f t="shared" si="23"/>
        <v>2211.655953</v>
      </c>
      <c r="BB27" s="33">
        <f t="shared" si="24"/>
        <v>14908.359453</v>
      </c>
      <c r="BC27" s="51">
        <f t="shared" si="25"/>
        <v>225.0201603</v>
      </c>
      <c r="BE27" s="33">
        <f t="shared" si="77"/>
        <v>2523.4705</v>
      </c>
      <c r="BF27" s="33">
        <f t="shared" si="26"/>
        <v>439.566739</v>
      </c>
      <c r="BG27" s="51">
        <f t="shared" si="27"/>
        <v>2963.0372389999998</v>
      </c>
      <c r="BH27" s="51">
        <f t="shared" si="28"/>
        <v>44.7227689</v>
      </c>
      <c r="BJ27" s="33">
        <f t="shared" si="78"/>
        <v>20479.623499999998</v>
      </c>
      <c r="BK27" s="33">
        <f t="shared" si="29"/>
        <v>3567.373313</v>
      </c>
      <c r="BL27" s="51">
        <f t="shared" si="30"/>
        <v>24046.996812999998</v>
      </c>
      <c r="BM27" s="51">
        <f t="shared" si="31"/>
        <v>362.95469629999997</v>
      </c>
      <c r="BO27" s="33">
        <v>623.48146</v>
      </c>
      <c r="BP27" s="33">
        <v>108.60507868000002</v>
      </c>
      <c r="BQ27" s="51">
        <f t="shared" si="32"/>
        <v>732.08653868</v>
      </c>
      <c r="BR27" s="33">
        <v>11.049789268000005</v>
      </c>
      <c r="BT27" s="51">
        <f t="shared" si="79"/>
        <v>17938.761</v>
      </c>
      <c r="BU27" s="51">
        <f t="shared" si="33"/>
        <v>3124.7770379999997</v>
      </c>
      <c r="BV27" s="33">
        <f t="shared" si="34"/>
        <v>21063.538038</v>
      </c>
      <c r="BW27" s="51">
        <f t="shared" si="35"/>
        <v>317.92369379999997</v>
      </c>
      <c r="BY27" s="51">
        <f t="shared" si="80"/>
        <v>11292.299500000001</v>
      </c>
      <c r="BZ27" s="51">
        <f t="shared" si="36"/>
        <v>1967.020921</v>
      </c>
      <c r="CA27" s="33">
        <f t="shared" si="37"/>
        <v>13259.320421</v>
      </c>
      <c r="CB27" s="51">
        <f t="shared" si="38"/>
        <v>200.1302971</v>
      </c>
      <c r="CD27" s="33">
        <f t="shared" si="81"/>
        <v>432496.647</v>
      </c>
      <c r="CE27" s="33">
        <f t="shared" si="39"/>
        <v>75337.175826</v>
      </c>
      <c r="CF27" s="51">
        <f t="shared" si="40"/>
        <v>507833.822826</v>
      </c>
      <c r="CG27" s="51">
        <f t="shared" si="41"/>
        <v>7665.0183126</v>
      </c>
      <c r="CI27" s="33">
        <f t="shared" si="82"/>
        <v>4936.067</v>
      </c>
      <c r="CJ27" s="33">
        <f t="shared" si="42"/>
        <v>859.8201859999999</v>
      </c>
      <c r="CK27" s="33">
        <f t="shared" si="43"/>
        <v>5795.887186</v>
      </c>
      <c r="CL27" s="51">
        <f t="shared" si="44"/>
        <v>87.48054859999999</v>
      </c>
      <c r="CN27" s="33">
        <f t="shared" si="83"/>
        <v>602978.466</v>
      </c>
      <c r="CO27" s="33">
        <f t="shared" si="45"/>
        <v>105033.634428</v>
      </c>
      <c r="CP27" s="51">
        <f t="shared" si="46"/>
        <v>708012.100428</v>
      </c>
      <c r="CQ27" s="51">
        <f t="shared" si="47"/>
        <v>10686.4203828</v>
      </c>
      <c r="CS27" s="33">
        <f t="shared" si="84"/>
        <v>5815.45</v>
      </c>
      <c r="CT27" s="33">
        <f t="shared" si="48"/>
        <v>1013.0011</v>
      </c>
      <c r="CU27" s="51">
        <f t="shared" si="49"/>
        <v>6828.4511</v>
      </c>
      <c r="CV27" s="51">
        <f t="shared" si="50"/>
        <v>103.06560999999999</v>
      </c>
      <c r="CX27" s="33">
        <f t="shared" si="85"/>
        <v>4022.4435000000003</v>
      </c>
      <c r="CY27" s="33">
        <f t="shared" si="51"/>
        <v>700.674873</v>
      </c>
      <c r="CZ27" s="51">
        <f t="shared" si="52"/>
        <v>4723.118373</v>
      </c>
      <c r="DA27" s="51">
        <f t="shared" si="53"/>
        <v>71.28865230000001</v>
      </c>
      <c r="DC27" s="33">
        <f t="shared" si="86"/>
        <v>2480.534</v>
      </c>
      <c r="DD27" s="51">
        <f t="shared" si="54"/>
        <v>432.08757199999997</v>
      </c>
      <c r="DE27" s="51">
        <f t="shared" si="55"/>
        <v>2912.621572</v>
      </c>
      <c r="DF27" s="51">
        <f t="shared" si="56"/>
        <v>43.9618172</v>
      </c>
      <c r="DH27" s="33">
        <f t="shared" si="87"/>
        <v>61.958999999999996</v>
      </c>
      <c r="DI27" s="33">
        <f t="shared" si="57"/>
        <v>10.792722</v>
      </c>
      <c r="DJ27" s="51">
        <f t="shared" si="58"/>
        <v>72.751722</v>
      </c>
      <c r="DK27" s="51">
        <f t="shared" si="59"/>
        <v>1.0980822</v>
      </c>
      <c r="DM27" s="33">
        <f t="shared" si="88"/>
        <v>15268.545499999998</v>
      </c>
      <c r="DN27" s="33">
        <f t="shared" si="60"/>
        <v>2659.648589</v>
      </c>
      <c r="DO27" s="33">
        <f t="shared" si="61"/>
        <v>17928.194088999997</v>
      </c>
      <c r="DP27" s="51">
        <f t="shared" si="62"/>
        <v>270.6002039</v>
      </c>
      <c r="DR27" s="33">
        <f t="shared" si="89"/>
        <v>36717.773</v>
      </c>
      <c r="DS27" s="33">
        <f t="shared" si="63"/>
        <v>6395.918534</v>
      </c>
      <c r="DT27" s="51">
        <f t="shared" si="64"/>
        <v>43113.691534</v>
      </c>
      <c r="DU27" s="51">
        <f t="shared" si="65"/>
        <v>650.7389234</v>
      </c>
      <c r="DW27" s="33">
        <f t="shared" si="90"/>
        <v>10472.158</v>
      </c>
      <c r="DX27" s="33">
        <f t="shared" si="66"/>
        <v>1824.159364</v>
      </c>
      <c r="DY27" s="51">
        <f t="shared" si="67"/>
        <v>12296.317363999999</v>
      </c>
      <c r="DZ27" s="51">
        <f t="shared" si="68"/>
        <v>185.5951564</v>
      </c>
    </row>
    <row r="28" spans="1:130" ht="12">
      <c r="A28" s="78">
        <v>44835</v>
      </c>
      <c r="C28" s="41"/>
      <c r="D28" s="41"/>
      <c r="E28" s="41"/>
      <c r="F28" s="35">
        <v>838030</v>
      </c>
      <c r="H28" s="35">
        <v>838030</v>
      </c>
      <c r="I28" s="35">
        <f t="shared" si="0"/>
        <v>838030</v>
      </c>
      <c r="J28" s="35">
        <v>96323</v>
      </c>
      <c r="L28" s="71"/>
      <c r="M28" s="71">
        <f t="shared" si="1"/>
        <v>269471.479605</v>
      </c>
      <c r="N28" s="71">
        <f t="shared" si="2"/>
        <v>269471.479605</v>
      </c>
      <c r="O28" s="71">
        <f t="shared" si="3"/>
        <v>30972.997780500005</v>
      </c>
      <c r="R28" s="33">
        <f t="shared" si="4"/>
        <v>37033.38373</v>
      </c>
      <c r="S28" s="33">
        <f t="shared" si="5"/>
        <v>37033.38373</v>
      </c>
      <c r="T28" s="51">
        <f t="shared" si="6"/>
        <v>4256.609693</v>
      </c>
      <c r="W28" s="51">
        <f t="shared" si="7"/>
        <v>37786.7727</v>
      </c>
      <c r="X28" s="51">
        <f t="shared" si="8"/>
        <v>37786.7727</v>
      </c>
      <c r="Y28" s="51">
        <f t="shared" si="9"/>
        <v>4343.20407</v>
      </c>
      <c r="AB28" s="51">
        <f t="shared" si="10"/>
        <v>1263.4978310000001</v>
      </c>
      <c r="AC28" s="51">
        <f t="shared" si="11"/>
        <v>1263.4978310000001</v>
      </c>
      <c r="AD28" s="51">
        <f t="shared" si="12"/>
        <v>145.2261871</v>
      </c>
      <c r="AG28" s="33">
        <v>469.36719452</v>
      </c>
      <c r="AH28" s="33">
        <f t="shared" si="13"/>
        <v>469.36719452</v>
      </c>
      <c r="AI28" s="51">
        <v>53.948971132000004</v>
      </c>
      <c r="AL28" s="33">
        <f t="shared" si="14"/>
        <v>7112.444412999999</v>
      </c>
      <c r="AM28" s="33">
        <f t="shared" si="15"/>
        <v>7112.444412999999</v>
      </c>
      <c r="AN28" s="51">
        <f t="shared" si="16"/>
        <v>817.5029332999999</v>
      </c>
      <c r="AP28" s="51"/>
      <c r="AQ28" s="33">
        <f t="shared" si="17"/>
        <v>1804.697605</v>
      </c>
      <c r="AR28" s="51">
        <f t="shared" si="18"/>
        <v>1804.697605</v>
      </c>
      <c r="AS28" s="51">
        <f t="shared" si="19"/>
        <v>207.4315805</v>
      </c>
      <c r="AU28" s="51"/>
      <c r="AV28" s="33">
        <f t="shared" si="20"/>
        <v>1931.491544</v>
      </c>
      <c r="AW28" s="51">
        <f t="shared" si="21"/>
        <v>1931.491544</v>
      </c>
      <c r="AX28" s="51">
        <f t="shared" si="22"/>
        <v>222.0052504</v>
      </c>
      <c r="BA28" s="33">
        <f t="shared" si="23"/>
        <v>1957.721883</v>
      </c>
      <c r="BB28" s="33">
        <f t="shared" si="24"/>
        <v>1957.721883</v>
      </c>
      <c r="BC28" s="51">
        <f t="shared" si="25"/>
        <v>225.0201603</v>
      </c>
      <c r="BF28" s="33">
        <f t="shared" si="26"/>
        <v>389.097329</v>
      </c>
      <c r="BG28" s="51">
        <f t="shared" si="27"/>
        <v>389.097329</v>
      </c>
      <c r="BH28" s="51">
        <f t="shared" si="28"/>
        <v>44.7227689</v>
      </c>
      <c r="BK28" s="33">
        <f t="shared" si="29"/>
        <v>3157.780843</v>
      </c>
      <c r="BL28" s="51">
        <f t="shared" si="30"/>
        <v>3157.780843</v>
      </c>
      <c r="BM28" s="51">
        <f t="shared" si="31"/>
        <v>362.95469629999997</v>
      </c>
      <c r="BP28" s="33">
        <v>96.13544948000003</v>
      </c>
      <c r="BQ28" s="51">
        <f t="shared" si="32"/>
        <v>96.13544948000003</v>
      </c>
      <c r="BR28" s="33">
        <v>11.049789268000005</v>
      </c>
      <c r="BT28" s="51"/>
      <c r="BU28" s="51">
        <f t="shared" si="33"/>
        <v>2766.0018179999997</v>
      </c>
      <c r="BV28" s="33">
        <f t="shared" si="34"/>
        <v>2766.0018179999997</v>
      </c>
      <c r="BW28" s="51">
        <f t="shared" si="35"/>
        <v>317.92369379999997</v>
      </c>
      <c r="BY28" s="51"/>
      <c r="BZ28" s="51">
        <f t="shared" si="36"/>
        <v>1741.174931</v>
      </c>
      <c r="CA28" s="33">
        <f t="shared" si="37"/>
        <v>1741.174931</v>
      </c>
      <c r="CB28" s="51">
        <f t="shared" si="38"/>
        <v>200.1302971</v>
      </c>
      <c r="CE28" s="33">
        <f t="shared" si="39"/>
        <v>66687.24288599999</v>
      </c>
      <c r="CF28" s="51">
        <f t="shared" si="40"/>
        <v>66687.24288599999</v>
      </c>
      <c r="CG28" s="51">
        <f t="shared" si="41"/>
        <v>7665.0183126</v>
      </c>
      <c r="CJ28" s="33">
        <f t="shared" si="42"/>
        <v>761.098846</v>
      </c>
      <c r="CK28" s="33">
        <f t="shared" si="43"/>
        <v>761.098846</v>
      </c>
      <c r="CL28" s="51">
        <f t="shared" si="44"/>
        <v>87.48054859999999</v>
      </c>
      <c r="CO28" s="33">
        <f t="shared" si="45"/>
        <v>92974.06510800001</v>
      </c>
      <c r="CP28" s="51">
        <f t="shared" si="46"/>
        <v>92974.06510800001</v>
      </c>
      <c r="CQ28" s="51">
        <f t="shared" si="47"/>
        <v>10686.4203828</v>
      </c>
      <c r="CT28" s="33">
        <f t="shared" si="48"/>
        <v>896.6921</v>
      </c>
      <c r="CU28" s="51">
        <f t="shared" si="49"/>
        <v>896.6921</v>
      </c>
      <c r="CV28" s="51">
        <f t="shared" si="50"/>
        <v>103.06560999999999</v>
      </c>
      <c r="CY28" s="33">
        <f t="shared" si="51"/>
        <v>620.226003</v>
      </c>
      <c r="CZ28" s="51">
        <f t="shared" si="52"/>
        <v>620.226003</v>
      </c>
      <c r="DA28" s="51">
        <f t="shared" si="53"/>
        <v>71.28865230000001</v>
      </c>
      <c r="DD28" s="51">
        <f t="shared" si="54"/>
        <v>382.47689199999996</v>
      </c>
      <c r="DE28" s="51">
        <f t="shared" si="55"/>
        <v>382.47689199999996</v>
      </c>
      <c r="DF28" s="51">
        <f t="shared" si="56"/>
        <v>43.9618172</v>
      </c>
      <c r="DI28" s="33">
        <f t="shared" si="57"/>
        <v>9.553542</v>
      </c>
      <c r="DJ28" s="51">
        <f t="shared" si="58"/>
        <v>9.553542</v>
      </c>
      <c r="DK28" s="51">
        <f t="shared" si="59"/>
        <v>1.0980822</v>
      </c>
      <c r="DN28" s="33">
        <f t="shared" si="60"/>
        <v>2354.277679</v>
      </c>
      <c r="DO28" s="33">
        <f t="shared" si="61"/>
        <v>2354.277679</v>
      </c>
      <c r="DP28" s="51">
        <f t="shared" si="62"/>
        <v>270.6002039</v>
      </c>
      <c r="DS28" s="33">
        <f t="shared" si="63"/>
        <v>5661.563074000001</v>
      </c>
      <c r="DT28" s="51">
        <f t="shared" si="64"/>
        <v>5661.563074000001</v>
      </c>
      <c r="DU28" s="51">
        <f t="shared" si="65"/>
        <v>650.7389234</v>
      </c>
      <c r="DX28" s="33">
        <f t="shared" si="66"/>
        <v>1614.716204</v>
      </c>
      <c r="DY28" s="51">
        <f t="shared" si="67"/>
        <v>1614.716204</v>
      </c>
      <c r="DZ28" s="51">
        <f t="shared" si="68"/>
        <v>185.5951564</v>
      </c>
    </row>
    <row r="29" spans="1:130" ht="12">
      <c r="A29" s="78">
        <v>45017</v>
      </c>
      <c r="C29" s="41"/>
      <c r="D29" s="41"/>
      <c r="E29" s="41">
        <v>5650000</v>
      </c>
      <c r="F29" s="41">
        <v>838030</v>
      </c>
      <c r="G29" s="35">
        <v>5650000</v>
      </c>
      <c r="H29" s="35">
        <v>838030</v>
      </c>
      <c r="I29" s="35">
        <f t="shared" si="0"/>
        <v>6488030</v>
      </c>
      <c r="J29" s="35">
        <v>96323</v>
      </c>
      <c r="L29" s="71">
        <f t="shared" si="69"/>
        <v>1816777.2749999997</v>
      </c>
      <c r="M29" s="71">
        <f t="shared" si="1"/>
        <v>269471.479605</v>
      </c>
      <c r="N29" s="71">
        <f t="shared" si="2"/>
        <v>2086248.7546049997</v>
      </c>
      <c r="O29" s="71">
        <f t="shared" si="3"/>
        <v>30972.997780500005</v>
      </c>
      <c r="Q29" s="33">
        <f t="shared" si="70"/>
        <v>249679.15</v>
      </c>
      <c r="R29" s="33">
        <f t="shared" si="4"/>
        <v>37033.38373</v>
      </c>
      <c r="S29" s="33">
        <f t="shared" si="5"/>
        <v>286712.53373</v>
      </c>
      <c r="T29" s="51">
        <f t="shared" si="6"/>
        <v>4256.609693</v>
      </c>
      <c r="V29" s="33">
        <f t="shared" si="71"/>
        <v>254758.5</v>
      </c>
      <c r="W29" s="51">
        <f t="shared" si="7"/>
        <v>37786.7727</v>
      </c>
      <c r="X29" s="51">
        <f t="shared" si="8"/>
        <v>292545.2727</v>
      </c>
      <c r="Y29" s="51">
        <f t="shared" si="9"/>
        <v>4343.20407</v>
      </c>
      <c r="AA29" s="33">
        <f t="shared" si="72"/>
        <v>8518.505000000001</v>
      </c>
      <c r="AB29" s="51">
        <f t="shared" si="10"/>
        <v>1263.4978310000001</v>
      </c>
      <c r="AC29" s="51">
        <f t="shared" si="11"/>
        <v>9782.002831000002</v>
      </c>
      <c r="AD29" s="51">
        <f t="shared" si="12"/>
        <v>145.2261871</v>
      </c>
      <c r="AF29" s="33">
        <v>3164.4746</v>
      </c>
      <c r="AG29" s="33">
        <v>469.36719452</v>
      </c>
      <c r="AH29" s="33">
        <f t="shared" si="13"/>
        <v>3633.84179452</v>
      </c>
      <c r="AI29" s="51">
        <v>53.948971132000004</v>
      </c>
      <c r="AK29" s="33">
        <f t="shared" si="73"/>
        <v>47952.115</v>
      </c>
      <c r="AL29" s="33">
        <f t="shared" si="14"/>
        <v>7112.444412999999</v>
      </c>
      <c r="AM29" s="33">
        <f t="shared" si="15"/>
        <v>55064.559412999995</v>
      </c>
      <c r="AN29" s="51">
        <f t="shared" si="16"/>
        <v>817.5029332999999</v>
      </c>
      <c r="AP29" s="51">
        <f t="shared" si="74"/>
        <v>12167.275</v>
      </c>
      <c r="AQ29" s="33">
        <f t="shared" si="17"/>
        <v>1804.697605</v>
      </c>
      <c r="AR29" s="51">
        <f t="shared" si="18"/>
        <v>13971.972604999999</v>
      </c>
      <c r="AS29" s="51">
        <f t="shared" si="19"/>
        <v>207.4315805</v>
      </c>
      <c r="AU29" s="51">
        <f t="shared" si="75"/>
        <v>13022.12</v>
      </c>
      <c r="AV29" s="33">
        <f t="shared" si="20"/>
        <v>1931.491544</v>
      </c>
      <c r="AW29" s="51">
        <f t="shared" si="21"/>
        <v>14953.611544000001</v>
      </c>
      <c r="AX29" s="51">
        <f t="shared" si="22"/>
        <v>222.0052504</v>
      </c>
      <c r="AZ29" s="33">
        <f t="shared" si="76"/>
        <v>13198.964999999998</v>
      </c>
      <c r="BA29" s="33">
        <f t="shared" si="23"/>
        <v>1957.721883</v>
      </c>
      <c r="BB29" s="33">
        <f t="shared" si="24"/>
        <v>15156.686882999998</v>
      </c>
      <c r="BC29" s="51">
        <f t="shared" si="25"/>
        <v>225.0201603</v>
      </c>
      <c r="BE29" s="33">
        <f t="shared" si="77"/>
        <v>2623.295</v>
      </c>
      <c r="BF29" s="33">
        <f t="shared" si="26"/>
        <v>389.097329</v>
      </c>
      <c r="BG29" s="51">
        <f t="shared" si="27"/>
        <v>3012.3923290000002</v>
      </c>
      <c r="BH29" s="51">
        <f t="shared" si="28"/>
        <v>44.7227689</v>
      </c>
      <c r="BJ29" s="33">
        <f t="shared" si="78"/>
        <v>21289.765</v>
      </c>
      <c r="BK29" s="33">
        <f t="shared" si="29"/>
        <v>3157.780843</v>
      </c>
      <c r="BL29" s="51">
        <f t="shared" si="30"/>
        <v>24447.545843</v>
      </c>
      <c r="BM29" s="51">
        <f t="shared" si="31"/>
        <v>362.95469629999997</v>
      </c>
      <c r="BO29" s="33">
        <v>648.1454000000003</v>
      </c>
      <c r="BP29" s="33">
        <v>96.13544948000003</v>
      </c>
      <c r="BQ29" s="51">
        <f t="shared" si="32"/>
        <v>744.2808494800004</v>
      </c>
      <c r="BR29" s="33">
        <v>11.049789268000005</v>
      </c>
      <c r="BT29" s="51">
        <f t="shared" si="79"/>
        <v>18648.39</v>
      </c>
      <c r="BU29" s="51">
        <f t="shared" si="33"/>
        <v>2766.0018179999997</v>
      </c>
      <c r="BV29" s="33">
        <f t="shared" si="34"/>
        <v>21414.391818</v>
      </c>
      <c r="BW29" s="51">
        <f t="shared" si="35"/>
        <v>317.92369379999997</v>
      </c>
      <c r="BY29" s="51">
        <f t="shared" si="80"/>
        <v>11739.005000000001</v>
      </c>
      <c r="BZ29" s="51">
        <f t="shared" si="36"/>
        <v>1741.174931</v>
      </c>
      <c r="CA29" s="33">
        <f t="shared" si="37"/>
        <v>13480.179931</v>
      </c>
      <c r="CB29" s="51">
        <f t="shared" si="38"/>
        <v>200.1302971</v>
      </c>
      <c r="CD29" s="33">
        <f t="shared" si="81"/>
        <v>449605.52999999997</v>
      </c>
      <c r="CE29" s="33">
        <f t="shared" si="39"/>
        <v>66687.24288599999</v>
      </c>
      <c r="CF29" s="51">
        <f t="shared" si="40"/>
        <v>516292.772886</v>
      </c>
      <c r="CG29" s="51">
        <f t="shared" si="41"/>
        <v>7665.0183126</v>
      </c>
      <c r="CI29" s="33">
        <f t="shared" si="82"/>
        <v>5131.33</v>
      </c>
      <c r="CJ29" s="33">
        <f t="shared" si="42"/>
        <v>761.098846</v>
      </c>
      <c r="CK29" s="33">
        <f t="shared" si="43"/>
        <v>5892.428846</v>
      </c>
      <c r="CL29" s="51">
        <f t="shared" si="44"/>
        <v>87.48054859999999</v>
      </c>
      <c r="CN29" s="33">
        <f t="shared" si="83"/>
        <v>626831.34</v>
      </c>
      <c r="CO29" s="33">
        <f t="shared" si="45"/>
        <v>92974.06510800001</v>
      </c>
      <c r="CP29" s="51">
        <f t="shared" si="46"/>
        <v>719805.4051079999</v>
      </c>
      <c r="CQ29" s="51">
        <f t="shared" si="47"/>
        <v>10686.4203828</v>
      </c>
      <c r="CS29" s="33">
        <f t="shared" si="84"/>
        <v>6045.5</v>
      </c>
      <c r="CT29" s="33">
        <f t="shared" si="48"/>
        <v>896.6921</v>
      </c>
      <c r="CU29" s="51">
        <f t="shared" si="49"/>
        <v>6942.1921</v>
      </c>
      <c r="CV29" s="51">
        <f t="shared" si="50"/>
        <v>103.06560999999999</v>
      </c>
      <c r="CX29" s="33">
        <f t="shared" si="85"/>
        <v>4181.5650000000005</v>
      </c>
      <c r="CY29" s="33">
        <f t="shared" si="51"/>
        <v>620.226003</v>
      </c>
      <c r="CZ29" s="51">
        <f t="shared" si="52"/>
        <v>4801.791003</v>
      </c>
      <c r="DA29" s="51">
        <f t="shared" si="53"/>
        <v>71.28865230000001</v>
      </c>
      <c r="DC29" s="33">
        <f t="shared" si="86"/>
        <v>2578.66</v>
      </c>
      <c r="DD29" s="51">
        <f t="shared" si="54"/>
        <v>382.47689199999996</v>
      </c>
      <c r="DE29" s="51">
        <f t="shared" si="55"/>
        <v>2961.136892</v>
      </c>
      <c r="DF29" s="51">
        <f t="shared" si="56"/>
        <v>43.9618172</v>
      </c>
      <c r="DH29" s="33">
        <f t="shared" si="87"/>
        <v>64.41</v>
      </c>
      <c r="DI29" s="33">
        <f t="shared" si="57"/>
        <v>9.553542</v>
      </c>
      <c r="DJ29" s="51">
        <f t="shared" si="58"/>
        <v>73.96354199999999</v>
      </c>
      <c r="DK29" s="51">
        <f t="shared" si="59"/>
        <v>1.0980822</v>
      </c>
      <c r="DM29" s="33">
        <f t="shared" si="88"/>
        <v>15872.544999999998</v>
      </c>
      <c r="DN29" s="33">
        <f t="shared" si="60"/>
        <v>2354.277679</v>
      </c>
      <c r="DO29" s="33">
        <f t="shared" si="61"/>
        <v>18226.822678999997</v>
      </c>
      <c r="DP29" s="51">
        <f t="shared" si="62"/>
        <v>270.6002039</v>
      </c>
      <c r="DR29" s="33">
        <f t="shared" si="89"/>
        <v>38170.270000000004</v>
      </c>
      <c r="DS29" s="33">
        <f t="shared" si="63"/>
        <v>5661.563074000001</v>
      </c>
      <c r="DT29" s="51">
        <f t="shared" si="64"/>
        <v>43831.833074</v>
      </c>
      <c r="DU29" s="51">
        <f t="shared" si="65"/>
        <v>650.7389234</v>
      </c>
      <c r="DW29" s="33">
        <f t="shared" si="90"/>
        <v>10886.42</v>
      </c>
      <c r="DX29" s="33">
        <f t="shared" si="66"/>
        <v>1614.716204</v>
      </c>
      <c r="DY29" s="51">
        <f t="shared" si="67"/>
        <v>12501.136204</v>
      </c>
      <c r="DZ29" s="51">
        <f t="shared" si="68"/>
        <v>185.5951564</v>
      </c>
    </row>
    <row r="30" spans="1:130" ht="12">
      <c r="A30" s="78">
        <v>45200</v>
      </c>
      <c r="C30" s="41"/>
      <c r="D30" s="41"/>
      <c r="E30" s="41"/>
      <c r="F30" s="41">
        <v>734281</v>
      </c>
      <c r="H30" s="35">
        <v>734281</v>
      </c>
      <c r="I30" s="35">
        <f t="shared" si="0"/>
        <v>734281</v>
      </c>
      <c r="J30" s="35">
        <v>96323</v>
      </c>
      <c r="L30" s="71"/>
      <c r="M30" s="71">
        <f t="shared" si="1"/>
        <v>236110.62553349996</v>
      </c>
      <c r="N30" s="71">
        <f t="shared" si="2"/>
        <v>236110.62553349996</v>
      </c>
      <c r="O30" s="71">
        <f t="shared" si="3"/>
        <v>30972.997780500005</v>
      </c>
      <c r="R30" s="33">
        <f t="shared" si="4"/>
        <v>32448.611671000002</v>
      </c>
      <c r="S30" s="33">
        <f t="shared" si="5"/>
        <v>32448.611671000002</v>
      </c>
      <c r="T30" s="51">
        <f t="shared" si="6"/>
        <v>4256.609693</v>
      </c>
      <c r="W30" s="51">
        <f t="shared" si="7"/>
        <v>33108.73029</v>
      </c>
      <c r="X30" s="51">
        <f t="shared" si="8"/>
        <v>33108.73029</v>
      </c>
      <c r="Y30" s="51">
        <f t="shared" si="9"/>
        <v>4343.20407</v>
      </c>
      <c r="AB30" s="51">
        <f t="shared" si="10"/>
        <v>1107.0754637</v>
      </c>
      <c r="AC30" s="51">
        <f t="shared" si="11"/>
        <v>1107.0754637</v>
      </c>
      <c r="AD30" s="51">
        <f t="shared" si="12"/>
        <v>145.2261871</v>
      </c>
      <c r="AG30" s="33">
        <v>411.259039604</v>
      </c>
      <c r="AH30" s="33">
        <f t="shared" si="13"/>
        <v>411.259039604</v>
      </c>
      <c r="AI30" s="51">
        <v>53.948971132000004</v>
      </c>
      <c r="AL30" s="33">
        <f t="shared" si="14"/>
        <v>6231.916275099999</v>
      </c>
      <c r="AM30" s="33">
        <f t="shared" si="15"/>
        <v>6231.916275099999</v>
      </c>
      <c r="AN30" s="51">
        <f t="shared" si="16"/>
        <v>817.5029332999999</v>
      </c>
      <c r="AP30" s="51"/>
      <c r="AQ30" s="33">
        <f t="shared" si="17"/>
        <v>1581.2741335</v>
      </c>
      <c r="AR30" s="51">
        <f t="shared" si="18"/>
        <v>1581.2741335</v>
      </c>
      <c r="AS30" s="51">
        <f t="shared" si="19"/>
        <v>207.4315805</v>
      </c>
      <c r="AU30" s="51"/>
      <c r="AV30" s="33">
        <f t="shared" si="20"/>
        <v>1692.3708488</v>
      </c>
      <c r="AW30" s="51">
        <f t="shared" si="21"/>
        <v>1692.3708488</v>
      </c>
      <c r="AX30" s="51">
        <f t="shared" si="22"/>
        <v>222.0052504</v>
      </c>
      <c r="BA30" s="33">
        <f t="shared" si="23"/>
        <v>1715.3538440999998</v>
      </c>
      <c r="BB30" s="33">
        <f t="shared" si="24"/>
        <v>1715.3538440999998</v>
      </c>
      <c r="BC30" s="51">
        <f t="shared" si="25"/>
        <v>225.0201603</v>
      </c>
      <c r="BF30" s="33">
        <f t="shared" si="26"/>
        <v>340.9266683</v>
      </c>
      <c r="BG30" s="51">
        <f t="shared" si="27"/>
        <v>340.9266683</v>
      </c>
      <c r="BH30" s="51">
        <f t="shared" si="28"/>
        <v>44.7227689</v>
      </c>
      <c r="BK30" s="33">
        <f t="shared" si="29"/>
        <v>2766.8442360999998</v>
      </c>
      <c r="BL30" s="51">
        <f t="shared" si="30"/>
        <v>2766.8442360999998</v>
      </c>
      <c r="BM30" s="51">
        <f t="shared" si="31"/>
        <v>362.95469629999997</v>
      </c>
      <c r="BP30" s="33">
        <v>84.233779196</v>
      </c>
      <c r="BQ30" s="51">
        <f t="shared" si="32"/>
        <v>84.233779196</v>
      </c>
      <c r="BR30" s="33">
        <v>11.049789268000005</v>
      </c>
      <c r="BT30" s="51"/>
      <c r="BU30" s="51">
        <f t="shared" si="33"/>
        <v>2423.5678686</v>
      </c>
      <c r="BV30" s="33">
        <f t="shared" si="34"/>
        <v>2423.5678686</v>
      </c>
      <c r="BW30" s="51">
        <f t="shared" si="35"/>
        <v>317.92369379999997</v>
      </c>
      <c r="BY30" s="51"/>
      <c r="BZ30" s="51">
        <f t="shared" si="36"/>
        <v>1525.6156337</v>
      </c>
      <c r="CA30" s="33">
        <f t="shared" si="37"/>
        <v>1525.6156337</v>
      </c>
      <c r="CB30" s="51">
        <f t="shared" si="38"/>
        <v>200.1302971</v>
      </c>
      <c r="CE30" s="33">
        <f t="shared" si="39"/>
        <v>58431.2917122</v>
      </c>
      <c r="CF30" s="51">
        <f t="shared" si="40"/>
        <v>58431.2917122</v>
      </c>
      <c r="CG30" s="51">
        <f t="shared" si="41"/>
        <v>7665.0183126</v>
      </c>
      <c r="CJ30" s="33">
        <f t="shared" si="42"/>
        <v>666.8740042</v>
      </c>
      <c r="CK30" s="33">
        <f t="shared" si="43"/>
        <v>666.8740042</v>
      </c>
      <c r="CL30" s="51">
        <f t="shared" si="44"/>
        <v>87.48054859999999</v>
      </c>
      <c r="CO30" s="33">
        <f t="shared" si="45"/>
        <v>81463.7775516</v>
      </c>
      <c r="CP30" s="51">
        <f t="shared" si="46"/>
        <v>81463.7775516</v>
      </c>
      <c r="CQ30" s="51">
        <f t="shared" si="47"/>
        <v>10686.4203828</v>
      </c>
      <c r="CT30" s="33">
        <f t="shared" si="48"/>
        <v>785.68067</v>
      </c>
      <c r="CU30" s="51">
        <f t="shared" si="49"/>
        <v>785.68067</v>
      </c>
      <c r="CV30" s="51">
        <f t="shared" si="50"/>
        <v>103.06560999999999</v>
      </c>
      <c r="CY30" s="33">
        <f t="shared" si="51"/>
        <v>543.4413681000001</v>
      </c>
      <c r="CZ30" s="51">
        <f t="shared" si="52"/>
        <v>543.4413681000001</v>
      </c>
      <c r="DA30" s="51">
        <f t="shared" si="53"/>
        <v>71.28865230000001</v>
      </c>
      <c r="DD30" s="51">
        <f t="shared" si="54"/>
        <v>335.1258484</v>
      </c>
      <c r="DE30" s="51">
        <f t="shared" si="55"/>
        <v>335.1258484</v>
      </c>
      <c r="DF30" s="51">
        <f t="shared" si="56"/>
        <v>43.9618172</v>
      </c>
      <c r="DI30" s="33">
        <f t="shared" si="57"/>
        <v>8.3708034</v>
      </c>
      <c r="DJ30" s="51">
        <f t="shared" si="58"/>
        <v>8.3708034</v>
      </c>
      <c r="DK30" s="51">
        <f t="shared" si="59"/>
        <v>1.0980822</v>
      </c>
      <c r="DN30" s="33">
        <f t="shared" si="60"/>
        <v>2062.8156132999998</v>
      </c>
      <c r="DO30" s="33">
        <f t="shared" si="61"/>
        <v>2062.8156132999998</v>
      </c>
      <c r="DP30" s="51">
        <f t="shared" si="62"/>
        <v>270.6002039</v>
      </c>
      <c r="DS30" s="33">
        <f t="shared" si="63"/>
        <v>4960.6555798</v>
      </c>
      <c r="DT30" s="51">
        <f t="shared" si="64"/>
        <v>4960.6555798</v>
      </c>
      <c r="DU30" s="51">
        <f t="shared" si="65"/>
        <v>650.7389234</v>
      </c>
      <c r="DX30" s="33">
        <f t="shared" si="66"/>
        <v>1414.8126308</v>
      </c>
      <c r="DY30" s="51">
        <f t="shared" si="67"/>
        <v>1414.8126308</v>
      </c>
      <c r="DZ30" s="51">
        <f t="shared" si="68"/>
        <v>185.5951564</v>
      </c>
    </row>
    <row r="31" spans="1:130" ht="12">
      <c r="A31" s="78">
        <v>45383</v>
      </c>
      <c r="C31" s="41"/>
      <c r="D31" s="41"/>
      <c r="E31" s="41">
        <v>5860000</v>
      </c>
      <c r="F31" s="41">
        <v>734281</v>
      </c>
      <c r="G31" s="35">
        <v>5860000</v>
      </c>
      <c r="H31" s="35">
        <v>734281</v>
      </c>
      <c r="I31" s="35">
        <f t="shared" si="0"/>
        <v>6594281</v>
      </c>
      <c r="J31" s="35">
        <v>96323</v>
      </c>
      <c r="L31" s="71">
        <f t="shared" si="69"/>
        <v>1884303.5099999998</v>
      </c>
      <c r="M31" s="71">
        <f t="shared" si="1"/>
        <v>236110.62553349996</v>
      </c>
      <c r="N31" s="71">
        <f t="shared" si="2"/>
        <v>2120414.1355334995</v>
      </c>
      <c r="O31" s="71">
        <f t="shared" si="3"/>
        <v>30972.997780500005</v>
      </c>
      <c r="Q31" s="33">
        <f t="shared" si="70"/>
        <v>258959.26</v>
      </c>
      <c r="R31" s="33">
        <f t="shared" si="4"/>
        <v>32448.611671000002</v>
      </c>
      <c r="S31" s="33">
        <f t="shared" si="5"/>
        <v>291407.87167100003</v>
      </c>
      <c r="T31" s="51">
        <f t="shared" si="6"/>
        <v>4256.609693</v>
      </c>
      <c r="V31" s="33">
        <f t="shared" si="71"/>
        <v>264227.39999999997</v>
      </c>
      <c r="W31" s="51">
        <f t="shared" si="7"/>
        <v>33108.73029</v>
      </c>
      <c r="X31" s="51">
        <f t="shared" si="8"/>
        <v>297336.13028999994</v>
      </c>
      <c r="Y31" s="51">
        <f t="shared" si="9"/>
        <v>4343.20407</v>
      </c>
      <c r="AA31" s="33">
        <f t="shared" si="72"/>
        <v>8835.122000000001</v>
      </c>
      <c r="AB31" s="51">
        <f t="shared" si="10"/>
        <v>1107.0754637</v>
      </c>
      <c r="AC31" s="51">
        <f t="shared" si="11"/>
        <v>9942.197463700002</v>
      </c>
      <c r="AD31" s="51">
        <f t="shared" si="12"/>
        <v>145.2261871</v>
      </c>
      <c r="AF31" s="33">
        <v>3282.09224</v>
      </c>
      <c r="AG31" s="33">
        <v>411.259039604</v>
      </c>
      <c r="AH31" s="33">
        <f t="shared" si="13"/>
        <v>3693.351279604</v>
      </c>
      <c r="AI31" s="51">
        <v>53.948971132000004</v>
      </c>
      <c r="AK31" s="33">
        <f t="shared" si="73"/>
        <v>49734.405999999995</v>
      </c>
      <c r="AL31" s="33">
        <f t="shared" si="14"/>
        <v>6231.916275099999</v>
      </c>
      <c r="AM31" s="33">
        <f t="shared" si="15"/>
        <v>55966.32227509999</v>
      </c>
      <c r="AN31" s="51">
        <f t="shared" si="16"/>
        <v>817.5029332999999</v>
      </c>
      <c r="AP31" s="51">
        <f t="shared" si="74"/>
        <v>12619.51</v>
      </c>
      <c r="AQ31" s="33">
        <f t="shared" si="17"/>
        <v>1581.2741335</v>
      </c>
      <c r="AR31" s="51">
        <f t="shared" si="18"/>
        <v>14200.784133500001</v>
      </c>
      <c r="AS31" s="51">
        <f t="shared" si="19"/>
        <v>207.4315805</v>
      </c>
      <c r="AU31" s="51">
        <f t="shared" si="75"/>
        <v>13506.128</v>
      </c>
      <c r="AV31" s="33">
        <f t="shared" si="20"/>
        <v>1692.3708488</v>
      </c>
      <c r="AW31" s="51">
        <f t="shared" si="21"/>
        <v>15198.4988488</v>
      </c>
      <c r="AX31" s="51">
        <f t="shared" si="22"/>
        <v>222.0052504</v>
      </c>
      <c r="AZ31" s="33">
        <f t="shared" si="76"/>
        <v>13689.545999999998</v>
      </c>
      <c r="BA31" s="33">
        <f t="shared" si="23"/>
        <v>1715.3538440999998</v>
      </c>
      <c r="BB31" s="33">
        <f t="shared" si="24"/>
        <v>15404.899844099999</v>
      </c>
      <c r="BC31" s="51">
        <f t="shared" si="25"/>
        <v>225.0201603</v>
      </c>
      <c r="BE31" s="33">
        <f t="shared" si="77"/>
        <v>2720.7980000000002</v>
      </c>
      <c r="BF31" s="33">
        <f t="shared" si="26"/>
        <v>340.9266683</v>
      </c>
      <c r="BG31" s="51">
        <f t="shared" si="27"/>
        <v>3061.7246683000003</v>
      </c>
      <c r="BH31" s="51">
        <f t="shared" si="28"/>
        <v>44.7227689</v>
      </c>
      <c r="BJ31" s="33">
        <f t="shared" si="78"/>
        <v>22081.066</v>
      </c>
      <c r="BK31" s="33">
        <f t="shared" si="29"/>
        <v>2766.8442360999998</v>
      </c>
      <c r="BL31" s="51">
        <f t="shared" si="30"/>
        <v>24847.910236099997</v>
      </c>
      <c r="BM31" s="51">
        <f t="shared" si="31"/>
        <v>362.95469629999997</v>
      </c>
      <c r="BO31" s="33">
        <v>672.23576</v>
      </c>
      <c r="BP31" s="33">
        <v>84.233779196</v>
      </c>
      <c r="BQ31" s="51">
        <f t="shared" si="32"/>
        <v>756.469539196</v>
      </c>
      <c r="BR31" s="33">
        <v>11.049789268000005</v>
      </c>
      <c r="BT31" s="51">
        <f t="shared" si="79"/>
        <v>19341.516</v>
      </c>
      <c r="BU31" s="51">
        <f t="shared" si="33"/>
        <v>2423.5678686</v>
      </c>
      <c r="BV31" s="33">
        <f t="shared" si="34"/>
        <v>21765.0838686</v>
      </c>
      <c r="BW31" s="51">
        <f t="shared" si="35"/>
        <v>317.92369379999997</v>
      </c>
      <c r="BY31" s="51">
        <f t="shared" si="80"/>
        <v>12175.322</v>
      </c>
      <c r="BZ31" s="51">
        <f t="shared" si="36"/>
        <v>1525.6156337</v>
      </c>
      <c r="CA31" s="33">
        <f t="shared" si="37"/>
        <v>13700.9376337</v>
      </c>
      <c r="CB31" s="51">
        <f t="shared" si="38"/>
        <v>200.1302971</v>
      </c>
      <c r="CD31" s="33">
        <f t="shared" si="81"/>
        <v>466316.532</v>
      </c>
      <c r="CE31" s="33">
        <f t="shared" si="39"/>
        <v>58431.2917122</v>
      </c>
      <c r="CF31" s="51">
        <f t="shared" si="40"/>
        <v>524747.8237122</v>
      </c>
      <c r="CG31" s="51">
        <f t="shared" si="41"/>
        <v>7665.0183126</v>
      </c>
      <c r="CI31" s="33">
        <f t="shared" si="82"/>
        <v>5322.052</v>
      </c>
      <c r="CJ31" s="33">
        <f t="shared" si="42"/>
        <v>666.8740042</v>
      </c>
      <c r="CK31" s="33">
        <f t="shared" si="43"/>
        <v>5988.9260042</v>
      </c>
      <c r="CL31" s="51">
        <f t="shared" si="44"/>
        <v>87.48054859999999</v>
      </c>
      <c r="CN31" s="33">
        <f t="shared" si="83"/>
        <v>650129.496</v>
      </c>
      <c r="CO31" s="33">
        <f t="shared" si="45"/>
        <v>81463.7775516</v>
      </c>
      <c r="CP31" s="51">
        <f t="shared" si="46"/>
        <v>731593.2735516</v>
      </c>
      <c r="CQ31" s="51">
        <f t="shared" si="47"/>
        <v>10686.4203828</v>
      </c>
      <c r="CS31" s="33">
        <f t="shared" si="84"/>
        <v>6270.2</v>
      </c>
      <c r="CT31" s="33">
        <f t="shared" si="48"/>
        <v>785.68067</v>
      </c>
      <c r="CU31" s="51">
        <f t="shared" si="49"/>
        <v>7055.88067</v>
      </c>
      <c r="CV31" s="51">
        <f t="shared" si="50"/>
        <v>103.06560999999999</v>
      </c>
      <c r="CX31" s="33">
        <f t="shared" si="85"/>
        <v>4336.986</v>
      </c>
      <c r="CY31" s="33">
        <f t="shared" si="51"/>
        <v>543.4413681000001</v>
      </c>
      <c r="CZ31" s="51">
        <f t="shared" si="52"/>
        <v>4880.4273680999995</v>
      </c>
      <c r="DA31" s="51">
        <f t="shared" si="53"/>
        <v>71.28865230000001</v>
      </c>
      <c r="DC31" s="33">
        <f t="shared" si="86"/>
        <v>2674.504</v>
      </c>
      <c r="DD31" s="51">
        <f t="shared" si="54"/>
        <v>335.1258484</v>
      </c>
      <c r="DE31" s="51">
        <f t="shared" si="55"/>
        <v>3009.6298484</v>
      </c>
      <c r="DF31" s="51">
        <f t="shared" si="56"/>
        <v>43.9618172</v>
      </c>
      <c r="DH31" s="33">
        <f t="shared" si="87"/>
        <v>66.804</v>
      </c>
      <c r="DI31" s="33">
        <f t="shared" si="57"/>
        <v>8.3708034</v>
      </c>
      <c r="DJ31" s="51">
        <f t="shared" si="58"/>
        <v>75.1748034</v>
      </c>
      <c r="DK31" s="51">
        <f t="shared" si="59"/>
        <v>1.0980822</v>
      </c>
      <c r="DM31" s="33">
        <f t="shared" si="88"/>
        <v>16462.498</v>
      </c>
      <c r="DN31" s="33">
        <f t="shared" si="60"/>
        <v>2062.8156132999998</v>
      </c>
      <c r="DO31" s="33">
        <f t="shared" si="61"/>
        <v>18525.3136133</v>
      </c>
      <c r="DP31" s="51">
        <f t="shared" si="62"/>
        <v>270.6002039</v>
      </c>
      <c r="DR31" s="33">
        <f t="shared" si="89"/>
        <v>39588.988</v>
      </c>
      <c r="DS31" s="33">
        <f t="shared" si="63"/>
        <v>4960.6555798</v>
      </c>
      <c r="DT31" s="51">
        <f t="shared" si="64"/>
        <v>44549.643579799995</v>
      </c>
      <c r="DU31" s="51">
        <f t="shared" si="65"/>
        <v>650.7389234</v>
      </c>
      <c r="DW31" s="33">
        <f t="shared" si="90"/>
        <v>11291.048</v>
      </c>
      <c r="DX31" s="33">
        <f t="shared" si="66"/>
        <v>1414.8126308</v>
      </c>
      <c r="DY31" s="51">
        <f t="shared" si="67"/>
        <v>12705.860630800002</v>
      </c>
      <c r="DZ31" s="51">
        <f t="shared" si="68"/>
        <v>185.5951564</v>
      </c>
    </row>
    <row r="32" spans="1:130" ht="12">
      <c r="A32" s="78">
        <v>45566</v>
      </c>
      <c r="C32" s="41"/>
      <c r="D32" s="41"/>
      <c r="E32" s="41"/>
      <c r="F32" s="41">
        <v>624773</v>
      </c>
      <c r="H32" s="35">
        <v>624773</v>
      </c>
      <c r="I32" s="35">
        <f t="shared" si="0"/>
        <v>624773</v>
      </c>
      <c r="J32" s="35">
        <v>96323</v>
      </c>
      <c r="L32" s="71"/>
      <c r="M32" s="71">
        <f t="shared" si="1"/>
        <v>200897.9448555</v>
      </c>
      <c r="N32" s="71">
        <f t="shared" si="2"/>
        <v>200897.9448555</v>
      </c>
      <c r="O32" s="71">
        <f t="shared" si="3"/>
        <v>30972.997780500005</v>
      </c>
      <c r="R32" s="33">
        <f t="shared" si="4"/>
        <v>27609.343643</v>
      </c>
      <c r="S32" s="33">
        <f t="shared" si="5"/>
        <v>27609.343643</v>
      </c>
      <c r="T32" s="51">
        <f t="shared" si="6"/>
        <v>4256.609693</v>
      </c>
      <c r="W32" s="51">
        <f t="shared" si="7"/>
        <v>28171.01457</v>
      </c>
      <c r="X32" s="51">
        <f t="shared" si="8"/>
        <v>28171.01457</v>
      </c>
      <c r="Y32" s="51">
        <f t="shared" si="9"/>
        <v>4343.20407</v>
      </c>
      <c r="AB32" s="51">
        <f t="shared" si="10"/>
        <v>941.9702521</v>
      </c>
      <c r="AC32" s="51">
        <f t="shared" si="11"/>
        <v>941.9702521</v>
      </c>
      <c r="AD32" s="51">
        <f t="shared" si="12"/>
        <v>145.2261871</v>
      </c>
      <c r="AG32" s="33">
        <v>349.925360932</v>
      </c>
      <c r="AH32" s="33">
        <f t="shared" si="13"/>
        <v>349.925360932</v>
      </c>
      <c r="AI32" s="51">
        <v>53.948971132000004</v>
      </c>
      <c r="AL32" s="33">
        <f t="shared" si="14"/>
        <v>5302.510928299999</v>
      </c>
      <c r="AM32" s="33">
        <f t="shared" si="15"/>
        <v>5302.510928299999</v>
      </c>
      <c r="AN32" s="51">
        <f t="shared" si="16"/>
        <v>817.5029332999999</v>
      </c>
      <c r="AP32" s="51"/>
      <c r="AQ32" s="33">
        <f t="shared" si="17"/>
        <v>1345.4486555</v>
      </c>
      <c r="AR32" s="51">
        <f t="shared" si="18"/>
        <v>1345.4486555</v>
      </c>
      <c r="AS32" s="51">
        <f t="shared" si="19"/>
        <v>207.4315805</v>
      </c>
      <c r="AU32" s="51"/>
      <c r="AV32" s="33">
        <f t="shared" si="20"/>
        <v>1439.9768104</v>
      </c>
      <c r="AW32" s="51">
        <f t="shared" si="21"/>
        <v>1439.9768104</v>
      </c>
      <c r="AX32" s="51">
        <f t="shared" si="22"/>
        <v>222.0052504</v>
      </c>
      <c r="BA32" s="33">
        <f t="shared" si="23"/>
        <v>1459.5322053</v>
      </c>
      <c r="BB32" s="33">
        <f t="shared" si="24"/>
        <v>1459.5322053</v>
      </c>
      <c r="BC32" s="51">
        <f t="shared" si="25"/>
        <v>225.0201603</v>
      </c>
      <c r="BF32" s="33">
        <f t="shared" si="26"/>
        <v>290.0821039</v>
      </c>
      <c r="BG32" s="51">
        <f t="shared" si="27"/>
        <v>290.0821039</v>
      </c>
      <c r="BH32" s="51">
        <f t="shared" si="28"/>
        <v>44.7227689</v>
      </c>
      <c r="BK32" s="33">
        <f t="shared" si="29"/>
        <v>2354.2071413</v>
      </c>
      <c r="BL32" s="51">
        <f t="shared" si="30"/>
        <v>2354.2071413</v>
      </c>
      <c r="BM32" s="51">
        <f t="shared" si="31"/>
        <v>362.95469629999997</v>
      </c>
      <c r="BP32" s="33">
        <v>71.67145946800002</v>
      </c>
      <c r="BQ32" s="51">
        <f t="shared" si="32"/>
        <v>71.67145946800002</v>
      </c>
      <c r="BR32" s="33">
        <v>11.049789268000005</v>
      </c>
      <c r="BT32" s="51"/>
      <c r="BU32" s="51">
        <f t="shared" si="33"/>
        <v>2062.1257637999997</v>
      </c>
      <c r="BV32" s="33">
        <f t="shared" si="34"/>
        <v>2062.1257637999997</v>
      </c>
      <c r="BW32" s="51">
        <f t="shared" si="35"/>
        <v>317.92369379999997</v>
      </c>
      <c r="BY32" s="51"/>
      <c r="BZ32" s="51">
        <f t="shared" si="36"/>
        <v>1298.0908621</v>
      </c>
      <c r="CA32" s="33">
        <f t="shared" si="37"/>
        <v>1298.0908621</v>
      </c>
      <c r="CB32" s="51">
        <f t="shared" si="38"/>
        <v>200.1302971</v>
      </c>
      <c r="CE32" s="33">
        <f t="shared" si="39"/>
        <v>49717.0612026</v>
      </c>
      <c r="CF32" s="51">
        <f t="shared" si="40"/>
        <v>49717.0612026</v>
      </c>
      <c r="CG32" s="51">
        <f t="shared" si="41"/>
        <v>7665.0183126</v>
      </c>
      <c r="CJ32" s="33">
        <f t="shared" si="42"/>
        <v>567.4188386</v>
      </c>
      <c r="CK32" s="33">
        <f t="shared" si="43"/>
        <v>567.4188386</v>
      </c>
      <c r="CL32" s="51">
        <f t="shared" si="44"/>
        <v>87.48054859999999</v>
      </c>
      <c r="CO32" s="33">
        <f t="shared" si="45"/>
        <v>69314.5658028</v>
      </c>
      <c r="CP32" s="51">
        <f t="shared" si="46"/>
        <v>69314.5658028</v>
      </c>
      <c r="CQ32" s="51">
        <f t="shared" si="47"/>
        <v>10686.4203828</v>
      </c>
      <c r="CT32" s="33">
        <f t="shared" si="48"/>
        <v>668.50711</v>
      </c>
      <c r="CU32" s="51">
        <f t="shared" si="49"/>
        <v>668.50711</v>
      </c>
      <c r="CV32" s="51">
        <f t="shared" si="50"/>
        <v>103.06560999999999</v>
      </c>
      <c r="CY32" s="33">
        <f t="shared" si="51"/>
        <v>462.3944973</v>
      </c>
      <c r="CZ32" s="51">
        <f t="shared" si="52"/>
        <v>462.3944973</v>
      </c>
      <c r="DA32" s="51">
        <f t="shared" si="53"/>
        <v>71.28865230000001</v>
      </c>
      <c r="DD32" s="51">
        <f t="shared" si="54"/>
        <v>285.14639719999997</v>
      </c>
      <c r="DE32" s="51">
        <f t="shared" si="55"/>
        <v>285.14639719999997</v>
      </c>
      <c r="DF32" s="51">
        <f t="shared" si="56"/>
        <v>43.9618172</v>
      </c>
      <c r="DI32" s="33">
        <f t="shared" si="57"/>
        <v>7.122412199999999</v>
      </c>
      <c r="DJ32" s="51">
        <f t="shared" si="58"/>
        <v>7.122412199999999</v>
      </c>
      <c r="DK32" s="51">
        <f t="shared" si="59"/>
        <v>1.0980822</v>
      </c>
      <c r="DN32" s="33">
        <f t="shared" si="60"/>
        <v>1755.1747888999998</v>
      </c>
      <c r="DO32" s="33">
        <f t="shared" si="61"/>
        <v>1755.1747888999998</v>
      </c>
      <c r="DP32" s="51">
        <f t="shared" si="62"/>
        <v>270.6002039</v>
      </c>
      <c r="DS32" s="33">
        <f t="shared" si="63"/>
        <v>4220.8414334</v>
      </c>
      <c r="DT32" s="51">
        <f t="shared" si="64"/>
        <v>4220.8414334</v>
      </c>
      <c r="DU32" s="51">
        <f t="shared" si="65"/>
        <v>650.7389234</v>
      </c>
      <c r="DX32" s="33">
        <f t="shared" si="66"/>
        <v>1203.8126164</v>
      </c>
      <c r="DY32" s="51">
        <f t="shared" si="67"/>
        <v>1203.8126164</v>
      </c>
      <c r="DZ32" s="51">
        <f t="shared" si="68"/>
        <v>185.5951564</v>
      </c>
    </row>
    <row r="33" spans="1:130" ht="12">
      <c r="A33" s="78">
        <v>45748</v>
      </c>
      <c r="C33" s="41"/>
      <c r="D33" s="41"/>
      <c r="E33" s="41">
        <v>6080000</v>
      </c>
      <c r="F33" s="41">
        <v>624773</v>
      </c>
      <c r="G33" s="35">
        <v>6080000</v>
      </c>
      <c r="H33" s="35">
        <v>624773</v>
      </c>
      <c r="I33" s="35">
        <f t="shared" si="0"/>
        <v>6704773</v>
      </c>
      <c r="J33" s="35">
        <v>96323</v>
      </c>
      <c r="L33" s="71">
        <f t="shared" si="69"/>
        <v>1955045.2799999998</v>
      </c>
      <c r="M33" s="71">
        <f t="shared" si="1"/>
        <v>200897.9448555</v>
      </c>
      <c r="N33" s="71">
        <f t="shared" si="2"/>
        <v>2155943.2248555</v>
      </c>
      <c r="O33" s="71">
        <f t="shared" si="3"/>
        <v>30972.997780500005</v>
      </c>
      <c r="Q33" s="33">
        <f t="shared" si="70"/>
        <v>268681.28</v>
      </c>
      <c r="R33" s="33">
        <f t="shared" si="4"/>
        <v>27609.343643</v>
      </c>
      <c r="S33" s="33">
        <f t="shared" si="5"/>
        <v>296290.623643</v>
      </c>
      <c r="T33" s="51">
        <f t="shared" si="6"/>
        <v>4256.609693</v>
      </c>
      <c r="V33" s="33">
        <f t="shared" si="71"/>
        <v>274147.2</v>
      </c>
      <c r="W33" s="51">
        <f t="shared" si="7"/>
        <v>28171.01457</v>
      </c>
      <c r="X33" s="51">
        <f t="shared" si="8"/>
        <v>302318.21457</v>
      </c>
      <c r="Y33" s="51">
        <f t="shared" si="9"/>
        <v>4343.20407</v>
      </c>
      <c r="AA33" s="33">
        <f t="shared" si="72"/>
        <v>9166.816</v>
      </c>
      <c r="AB33" s="51">
        <f t="shared" si="10"/>
        <v>941.9702521</v>
      </c>
      <c r="AC33" s="51">
        <f t="shared" si="11"/>
        <v>10108.7862521</v>
      </c>
      <c r="AD33" s="51">
        <f t="shared" si="12"/>
        <v>145.2261871</v>
      </c>
      <c r="AF33" s="33">
        <v>3405.3107200000004</v>
      </c>
      <c r="AG33" s="33">
        <v>349.925360932</v>
      </c>
      <c r="AH33" s="33">
        <f t="shared" si="13"/>
        <v>3755.2360809320003</v>
      </c>
      <c r="AI33" s="51">
        <v>53.948971132000004</v>
      </c>
      <c r="AK33" s="33">
        <f t="shared" si="73"/>
        <v>51601.56799999999</v>
      </c>
      <c r="AL33" s="33">
        <f t="shared" si="14"/>
        <v>5302.510928299999</v>
      </c>
      <c r="AM33" s="33">
        <f t="shared" si="15"/>
        <v>56904.07892829999</v>
      </c>
      <c r="AN33" s="51">
        <f t="shared" si="16"/>
        <v>817.5029332999999</v>
      </c>
      <c r="AP33" s="51">
        <f t="shared" si="74"/>
        <v>13093.28</v>
      </c>
      <c r="AQ33" s="33">
        <f t="shared" si="17"/>
        <v>1345.4486555</v>
      </c>
      <c r="AR33" s="51">
        <f t="shared" si="18"/>
        <v>14438.728655500001</v>
      </c>
      <c r="AS33" s="51">
        <f t="shared" si="19"/>
        <v>207.4315805</v>
      </c>
      <c r="AU33" s="51">
        <f t="shared" si="75"/>
        <v>14013.184000000001</v>
      </c>
      <c r="AV33" s="33">
        <f t="shared" si="20"/>
        <v>1439.9768104</v>
      </c>
      <c r="AW33" s="51">
        <f t="shared" si="21"/>
        <v>15453.1608104</v>
      </c>
      <c r="AX33" s="51">
        <f t="shared" si="22"/>
        <v>222.0052504</v>
      </c>
      <c r="AZ33" s="33">
        <f t="shared" si="76"/>
        <v>14203.488</v>
      </c>
      <c r="BA33" s="33">
        <f t="shared" si="23"/>
        <v>1459.5322053</v>
      </c>
      <c r="BB33" s="33">
        <f t="shared" si="24"/>
        <v>15663.0202053</v>
      </c>
      <c r="BC33" s="51">
        <f t="shared" si="25"/>
        <v>225.0201603</v>
      </c>
      <c r="BE33" s="33">
        <f t="shared" si="77"/>
        <v>2822.944</v>
      </c>
      <c r="BF33" s="33">
        <f t="shared" si="26"/>
        <v>290.0821039</v>
      </c>
      <c r="BG33" s="51">
        <f t="shared" si="27"/>
        <v>3113.0261038999997</v>
      </c>
      <c r="BH33" s="51">
        <f t="shared" si="28"/>
        <v>44.7227689</v>
      </c>
      <c r="BJ33" s="33">
        <f t="shared" si="78"/>
        <v>22910.048</v>
      </c>
      <c r="BK33" s="33">
        <f t="shared" si="29"/>
        <v>2354.2071413</v>
      </c>
      <c r="BL33" s="51">
        <f t="shared" si="30"/>
        <v>25264.2551413</v>
      </c>
      <c r="BM33" s="51">
        <f t="shared" si="31"/>
        <v>362.95469629999997</v>
      </c>
      <c r="BO33" s="33">
        <v>697.4732800000002</v>
      </c>
      <c r="BP33" s="33">
        <v>71.67145946800002</v>
      </c>
      <c r="BQ33" s="51">
        <f t="shared" si="32"/>
        <v>769.1447394680001</v>
      </c>
      <c r="BR33" s="33">
        <v>11.049789268000005</v>
      </c>
      <c r="BT33" s="51">
        <f t="shared" si="79"/>
        <v>20067.648</v>
      </c>
      <c r="BU33" s="51">
        <f t="shared" si="33"/>
        <v>2062.1257637999997</v>
      </c>
      <c r="BV33" s="33">
        <f t="shared" si="34"/>
        <v>22129.7737638</v>
      </c>
      <c r="BW33" s="51">
        <f t="shared" si="35"/>
        <v>317.92369379999997</v>
      </c>
      <c r="BY33" s="51">
        <f t="shared" si="80"/>
        <v>12632.416000000001</v>
      </c>
      <c r="BZ33" s="51">
        <f t="shared" si="36"/>
        <v>1298.0908621</v>
      </c>
      <c r="CA33" s="33">
        <f t="shared" si="37"/>
        <v>13930.506862100001</v>
      </c>
      <c r="CB33" s="51">
        <f t="shared" si="38"/>
        <v>200.1302971</v>
      </c>
      <c r="CD33" s="33">
        <f t="shared" si="81"/>
        <v>483823.296</v>
      </c>
      <c r="CE33" s="33">
        <f t="shared" si="39"/>
        <v>49717.0612026</v>
      </c>
      <c r="CF33" s="51">
        <f t="shared" si="40"/>
        <v>533540.3572026</v>
      </c>
      <c r="CG33" s="51">
        <f t="shared" si="41"/>
        <v>7665.0183126</v>
      </c>
      <c r="CI33" s="33">
        <f t="shared" si="82"/>
        <v>5521.856</v>
      </c>
      <c r="CJ33" s="33">
        <f t="shared" si="42"/>
        <v>567.4188386</v>
      </c>
      <c r="CK33" s="33">
        <f t="shared" si="43"/>
        <v>6089.274838599999</v>
      </c>
      <c r="CL33" s="51">
        <f t="shared" si="44"/>
        <v>87.48054859999999</v>
      </c>
      <c r="CN33" s="33">
        <f t="shared" si="83"/>
        <v>674537.088</v>
      </c>
      <c r="CO33" s="33">
        <f t="shared" si="45"/>
        <v>69314.5658028</v>
      </c>
      <c r="CP33" s="51">
        <f t="shared" si="46"/>
        <v>743851.6538028</v>
      </c>
      <c r="CQ33" s="51">
        <f t="shared" si="47"/>
        <v>10686.4203828</v>
      </c>
      <c r="CS33" s="33">
        <f t="shared" si="84"/>
        <v>6505.6</v>
      </c>
      <c r="CT33" s="33">
        <f t="shared" si="48"/>
        <v>668.50711</v>
      </c>
      <c r="CU33" s="51">
        <f t="shared" si="49"/>
        <v>7174.107110000001</v>
      </c>
      <c r="CV33" s="51">
        <f t="shared" si="50"/>
        <v>103.06560999999999</v>
      </c>
      <c r="CX33" s="33">
        <f t="shared" si="85"/>
        <v>4499.808</v>
      </c>
      <c r="CY33" s="33">
        <f t="shared" si="51"/>
        <v>462.3944973</v>
      </c>
      <c r="CZ33" s="51">
        <f t="shared" si="52"/>
        <v>4962.2024973</v>
      </c>
      <c r="DA33" s="51">
        <f t="shared" si="53"/>
        <v>71.28865230000001</v>
      </c>
      <c r="DC33" s="33">
        <f t="shared" si="86"/>
        <v>2774.912</v>
      </c>
      <c r="DD33" s="51">
        <f t="shared" si="54"/>
        <v>285.14639719999997</v>
      </c>
      <c r="DE33" s="51">
        <f t="shared" si="55"/>
        <v>3060.0583972</v>
      </c>
      <c r="DF33" s="51">
        <f t="shared" si="56"/>
        <v>43.9618172</v>
      </c>
      <c r="DH33" s="33">
        <f t="shared" si="87"/>
        <v>69.312</v>
      </c>
      <c r="DI33" s="33">
        <f t="shared" si="57"/>
        <v>7.122412199999999</v>
      </c>
      <c r="DJ33" s="51">
        <f t="shared" si="58"/>
        <v>76.4344122</v>
      </c>
      <c r="DK33" s="51">
        <f t="shared" si="59"/>
        <v>1.0980822</v>
      </c>
      <c r="DM33" s="33">
        <f t="shared" si="88"/>
        <v>17080.543999999998</v>
      </c>
      <c r="DN33" s="33">
        <f t="shared" si="60"/>
        <v>1755.1747888999998</v>
      </c>
      <c r="DO33" s="33">
        <f t="shared" si="61"/>
        <v>18835.718788899998</v>
      </c>
      <c r="DP33" s="51">
        <f t="shared" si="62"/>
        <v>270.6002039</v>
      </c>
      <c r="DR33" s="33">
        <f t="shared" si="89"/>
        <v>41075.264</v>
      </c>
      <c r="DS33" s="33">
        <f t="shared" si="63"/>
        <v>4220.8414334</v>
      </c>
      <c r="DT33" s="51">
        <f t="shared" si="64"/>
        <v>45296.1054334</v>
      </c>
      <c r="DU33" s="51">
        <f t="shared" si="65"/>
        <v>650.7389234</v>
      </c>
      <c r="DW33" s="33">
        <f t="shared" si="90"/>
        <v>11714.944</v>
      </c>
      <c r="DX33" s="33">
        <f t="shared" si="66"/>
        <v>1203.8126164</v>
      </c>
      <c r="DY33" s="51">
        <f t="shared" si="67"/>
        <v>12918.7566164</v>
      </c>
      <c r="DZ33" s="51">
        <f t="shared" si="68"/>
        <v>185.5951564</v>
      </c>
    </row>
    <row r="34" spans="1:130" ht="12">
      <c r="A34" s="78">
        <v>45931</v>
      </c>
      <c r="C34" s="41"/>
      <c r="D34" s="41"/>
      <c r="E34" s="41"/>
      <c r="F34" s="41">
        <v>511153</v>
      </c>
      <c r="H34" s="35">
        <v>511153</v>
      </c>
      <c r="I34" s="35">
        <f t="shared" si="0"/>
        <v>511153</v>
      </c>
      <c r="J34" s="35">
        <v>96323</v>
      </c>
      <c r="L34" s="71"/>
      <c r="M34" s="71">
        <f t="shared" si="1"/>
        <v>164363.03618549998</v>
      </c>
      <c r="N34" s="71">
        <f t="shared" si="2"/>
        <v>164363.03618549998</v>
      </c>
      <c r="O34" s="71">
        <f t="shared" si="3"/>
        <v>30972.997780500005</v>
      </c>
      <c r="R34" s="33">
        <f t="shared" si="4"/>
        <v>22588.362223</v>
      </c>
      <c r="S34" s="33">
        <f t="shared" si="5"/>
        <v>22588.362223</v>
      </c>
      <c r="T34" s="51">
        <f t="shared" si="6"/>
        <v>4256.609693</v>
      </c>
      <c r="W34" s="51">
        <f t="shared" si="7"/>
        <v>23047.888769999998</v>
      </c>
      <c r="X34" s="51">
        <f t="shared" si="8"/>
        <v>23047.888769999998</v>
      </c>
      <c r="Y34" s="51">
        <f t="shared" si="9"/>
        <v>4343.20407</v>
      </c>
      <c r="AB34" s="51">
        <f t="shared" si="10"/>
        <v>770.6653781</v>
      </c>
      <c r="AC34" s="51">
        <f t="shared" si="11"/>
        <v>770.6653781</v>
      </c>
      <c r="AD34" s="51">
        <f t="shared" si="12"/>
        <v>145.2261871</v>
      </c>
      <c r="AG34" s="33">
        <v>286.288616852</v>
      </c>
      <c r="AH34" s="33">
        <f t="shared" si="13"/>
        <v>286.288616852</v>
      </c>
      <c r="AI34" s="51">
        <v>53.948971132000004</v>
      </c>
      <c r="AL34" s="33">
        <f t="shared" si="14"/>
        <v>4338.2066263</v>
      </c>
      <c r="AM34" s="33">
        <f t="shared" si="15"/>
        <v>4338.2066263</v>
      </c>
      <c r="AN34" s="51">
        <f t="shared" si="16"/>
        <v>817.5029332999999</v>
      </c>
      <c r="AP34" s="51"/>
      <c r="AQ34" s="33">
        <f t="shared" si="17"/>
        <v>1100.7679855000001</v>
      </c>
      <c r="AR34" s="51">
        <f t="shared" si="18"/>
        <v>1100.7679855000001</v>
      </c>
      <c r="AS34" s="51">
        <f t="shared" si="19"/>
        <v>207.4315805</v>
      </c>
      <c r="AU34" s="51"/>
      <c r="AV34" s="33">
        <f t="shared" si="20"/>
        <v>1178.1054344000001</v>
      </c>
      <c r="AW34" s="51">
        <f t="shared" si="21"/>
        <v>1178.1054344000001</v>
      </c>
      <c r="AX34" s="51">
        <f t="shared" si="22"/>
        <v>222.0052504</v>
      </c>
      <c r="BA34" s="33">
        <f t="shared" si="23"/>
        <v>1194.1045233</v>
      </c>
      <c r="BB34" s="33">
        <f t="shared" si="24"/>
        <v>1194.1045233</v>
      </c>
      <c r="BC34" s="51">
        <f t="shared" si="25"/>
        <v>225.0201603</v>
      </c>
      <c r="BF34" s="33">
        <f t="shared" si="26"/>
        <v>237.3283379</v>
      </c>
      <c r="BG34" s="51">
        <f t="shared" si="27"/>
        <v>237.3283379</v>
      </c>
      <c r="BH34" s="51">
        <f t="shared" si="28"/>
        <v>44.7227689</v>
      </c>
      <c r="BK34" s="33">
        <f t="shared" si="29"/>
        <v>1926.0756193</v>
      </c>
      <c r="BL34" s="51">
        <f t="shared" si="30"/>
        <v>1926.0756193</v>
      </c>
      <c r="BM34" s="51">
        <f t="shared" si="31"/>
        <v>362.95469629999997</v>
      </c>
      <c r="BP34" s="33">
        <v>58.637427548000005</v>
      </c>
      <c r="BQ34" s="51">
        <f t="shared" si="32"/>
        <v>58.637427548000005</v>
      </c>
      <c r="BR34" s="33">
        <v>11.049789268000005</v>
      </c>
      <c r="BT34" s="51"/>
      <c r="BU34" s="51">
        <f t="shared" si="33"/>
        <v>1687.1115918</v>
      </c>
      <c r="BV34" s="33">
        <f t="shared" si="34"/>
        <v>1687.1115918</v>
      </c>
      <c r="BW34" s="51">
        <f t="shared" si="35"/>
        <v>317.92369379999997</v>
      </c>
      <c r="BY34" s="51"/>
      <c r="BZ34" s="51">
        <f t="shared" si="36"/>
        <v>1062.0225881000001</v>
      </c>
      <c r="CA34" s="33">
        <f t="shared" si="37"/>
        <v>1062.0225881000001</v>
      </c>
      <c r="CB34" s="51">
        <f t="shared" si="38"/>
        <v>200.1302971</v>
      </c>
      <c r="CE34" s="33">
        <f t="shared" si="39"/>
        <v>40675.6133586</v>
      </c>
      <c r="CF34" s="51">
        <f t="shared" si="40"/>
        <v>40675.6133586</v>
      </c>
      <c r="CG34" s="51">
        <f t="shared" si="41"/>
        <v>7665.0183126</v>
      </c>
      <c r="CJ34" s="33">
        <f t="shared" si="42"/>
        <v>464.22915459999996</v>
      </c>
      <c r="CK34" s="33">
        <f t="shared" si="43"/>
        <v>464.22915459999996</v>
      </c>
      <c r="CL34" s="51">
        <f t="shared" si="44"/>
        <v>87.48054859999999</v>
      </c>
      <c r="CO34" s="33">
        <f t="shared" si="45"/>
        <v>56709.1539708</v>
      </c>
      <c r="CP34" s="51">
        <f t="shared" si="46"/>
        <v>56709.1539708</v>
      </c>
      <c r="CQ34" s="51">
        <f t="shared" si="47"/>
        <v>10686.4203828</v>
      </c>
      <c r="CT34" s="33">
        <f t="shared" si="48"/>
        <v>546.93371</v>
      </c>
      <c r="CU34" s="51">
        <f t="shared" si="49"/>
        <v>546.93371</v>
      </c>
      <c r="CV34" s="51">
        <f t="shared" si="50"/>
        <v>103.06560999999999</v>
      </c>
      <c r="CY34" s="33">
        <f t="shared" si="51"/>
        <v>378.30433530000005</v>
      </c>
      <c r="CZ34" s="51">
        <f t="shared" si="52"/>
        <v>378.30433530000005</v>
      </c>
      <c r="DA34" s="51">
        <f t="shared" si="53"/>
        <v>71.28865230000001</v>
      </c>
      <c r="DD34" s="51">
        <f t="shared" si="54"/>
        <v>233.2902292</v>
      </c>
      <c r="DE34" s="51">
        <f t="shared" si="55"/>
        <v>233.2902292</v>
      </c>
      <c r="DF34" s="51">
        <f t="shared" si="56"/>
        <v>43.9618172</v>
      </c>
      <c r="DI34" s="33">
        <f t="shared" si="57"/>
        <v>5.827144199999999</v>
      </c>
      <c r="DJ34" s="51">
        <f t="shared" si="58"/>
        <v>5.827144199999999</v>
      </c>
      <c r="DK34" s="51">
        <f t="shared" si="59"/>
        <v>1.0980822</v>
      </c>
      <c r="DN34" s="33">
        <f t="shared" si="60"/>
        <v>1435.9821229</v>
      </c>
      <c r="DO34" s="33">
        <f t="shared" si="61"/>
        <v>1435.9821229</v>
      </c>
      <c r="DP34" s="51">
        <f t="shared" si="62"/>
        <v>270.6002039</v>
      </c>
      <c r="DS34" s="33">
        <f t="shared" si="63"/>
        <v>3453.2474374000003</v>
      </c>
      <c r="DT34" s="51">
        <f t="shared" si="64"/>
        <v>3453.2474374000003</v>
      </c>
      <c r="DU34" s="51">
        <f t="shared" si="65"/>
        <v>650.7389234</v>
      </c>
      <c r="DX34" s="33">
        <f t="shared" si="66"/>
        <v>984.8896004</v>
      </c>
      <c r="DY34" s="51">
        <f t="shared" si="67"/>
        <v>984.8896004</v>
      </c>
      <c r="DZ34" s="51">
        <f t="shared" si="68"/>
        <v>185.5951564</v>
      </c>
    </row>
    <row r="35" spans="1:130" ht="12">
      <c r="A35" s="78">
        <v>46113</v>
      </c>
      <c r="C35" s="41"/>
      <c r="D35" s="41"/>
      <c r="E35" s="41">
        <v>6305000</v>
      </c>
      <c r="F35" s="41">
        <v>511153</v>
      </c>
      <c r="G35" s="35">
        <v>6305000</v>
      </c>
      <c r="H35" s="35">
        <v>511153</v>
      </c>
      <c r="I35" s="35">
        <f t="shared" si="0"/>
        <v>6816153</v>
      </c>
      <c r="J35" s="35">
        <v>96323</v>
      </c>
      <c r="L35" s="71">
        <f t="shared" si="69"/>
        <v>2027394.8175</v>
      </c>
      <c r="M35" s="71">
        <f t="shared" si="1"/>
        <v>164363.03618549998</v>
      </c>
      <c r="N35" s="71">
        <f t="shared" si="2"/>
        <v>2191757.8536855</v>
      </c>
      <c r="O35" s="71">
        <f t="shared" si="3"/>
        <v>30972.997780500005</v>
      </c>
      <c r="Q35" s="33">
        <f t="shared" si="70"/>
        <v>278624.255</v>
      </c>
      <c r="R35" s="33">
        <f t="shared" si="4"/>
        <v>22588.362223</v>
      </c>
      <c r="S35" s="33">
        <f t="shared" si="5"/>
        <v>301212.617223</v>
      </c>
      <c r="T35" s="51">
        <f t="shared" si="6"/>
        <v>4256.609693</v>
      </c>
      <c r="V35" s="33">
        <f t="shared" si="71"/>
        <v>284292.45</v>
      </c>
      <c r="W35" s="51">
        <f t="shared" si="7"/>
        <v>23047.888769999998</v>
      </c>
      <c r="X35" s="51">
        <f t="shared" si="8"/>
        <v>307340.33877000003</v>
      </c>
      <c r="Y35" s="51">
        <f t="shared" si="9"/>
        <v>4343.20407</v>
      </c>
      <c r="AA35" s="33">
        <f t="shared" si="72"/>
        <v>9506.0485</v>
      </c>
      <c r="AB35" s="51">
        <f t="shared" si="10"/>
        <v>770.6653781</v>
      </c>
      <c r="AC35" s="51">
        <f t="shared" si="11"/>
        <v>10276.713878100001</v>
      </c>
      <c r="AD35" s="51">
        <f t="shared" si="12"/>
        <v>145.2261871</v>
      </c>
      <c r="AF35" s="33">
        <v>3531.3296200000004</v>
      </c>
      <c r="AG35" s="33">
        <v>286.288616852</v>
      </c>
      <c r="AH35" s="33">
        <f t="shared" si="13"/>
        <v>3817.6182368520003</v>
      </c>
      <c r="AI35" s="51">
        <v>53.948971132000004</v>
      </c>
      <c r="AK35" s="33">
        <f t="shared" si="73"/>
        <v>53511.165499999996</v>
      </c>
      <c r="AL35" s="33">
        <f t="shared" si="14"/>
        <v>4338.2066263</v>
      </c>
      <c r="AM35" s="33">
        <f t="shared" si="15"/>
        <v>57849.3721263</v>
      </c>
      <c r="AN35" s="51">
        <f t="shared" si="16"/>
        <v>817.5029332999999</v>
      </c>
      <c r="AP35" s="51">
        <f t="shared" si="74"/>
        <v>13577.817500000001</v>
      </c>
      <c r="AQ35" s="33">
        <f t="shared" si="17"/>
        <v>1100.7679855000001</v>
      </c>
      <c r="AR35" s="51">
        <f t="shared" si="18"/>
        <v>14678.585485500002</v>
      </c>
      <c r="AS35" s="51">
        <f t="shared" si="19"/>
        <v>207.4315805</v>
      </c>
      <c r="AU35" s="51">
        <f t="shared" si="75"/>
        <v>14531.764000000001</v>
      </c>
      <c r="AV35" s="33">
        <f t="shared" si="20"/>
        <v>1178.1054344000001</v>
      </c>
      <c r="AW35" s="51">
        <f t="shared" si="21"/>
        <v>15709.869434400001</v>
      </c>
      <c r="AX35" s="51">
        <f t="shared" si="22"/>
        <v>222.0052504</v>
      </c>
      <c r="AZ35" s="33">
        <f t="shared" si="76"/>
        <v>14729.110499999999</v>
      </c>
      <c r="BA35" s="33">
        <f t="shared" si="23"/>
        <v>1194.1045233</v>
      </c>
      <c r="BB35" s="33">
        <f t="shared" si="24"/>
        <v>15923.2150233</v>
      </c>
      <c r="BC35" s="51">
        <f t="shared" si="25"/>
        <v>225.0201603</v>
      </c>
      <c r="BE35" s="33">
        <f t="shared" si="77"/>
        <v>2927.4115</v>
      </c>
      <c r="BF35" s="33">
        <f t="shared" si="26"/>
        <v>237.3283379</v>
      </c>
      <c r="BG35" s="51">
        <f t="shared" si="27"/>
        <v>3164.7398379</v>
      </c>
      <c r="BH35" s="51">
        <f t="shared" si="28"/>
        <v>44.7227689</v>
      </c>
      <c r="BJ35" s="33">
        <f t="shared" si="78"/>
        <v>23757.8705</v>
      </c>
      <c r="BK35" s="33">
        <f t="shared" si="29"/>
        <v>1926.0756193</v>
      </c>
      <c r="BL35" s="51">
        <f t="shared" si="30"/>
        <v>25683.946119300002</v>
      </c>
      <c r="BM35" s="51">
        <f t="shared" si="31"/>
        <v>362.95469629999997</v>
      </c>
      <c r="BO35" s="33">
        <v>723.28438</v>
      </c>
      <c r="BP35" s="33">
        <v>58.637427548000005</v>
      </c>
      <c r="BQ35" s="51">
        <f t="shared" si="32"/>
        <v>781.9218075480001</v>
      </c>
      <c r="BR35" s="33">
        <v>11.049789268000005</v>
      </c>
      <c r="BT35" s="51">
        <f t="shared" si="79"/>
        <v>20810.283</v>
      </c>
      <c r="BU35" s="51">
        <f t="shared" si="33"/>
        <v>1687.1115918</v>
      </c>
      <c r="BV35" s="33">
        <f t="shared" si="34"/>
        <v>22497.3945918</v>
      </c>
      <c r="BW35" s="51">
        <f t="shared" si="35"/>
        <v>317.92369379999997</v>
      </c>
      <c r="BY35" s="51">
        <f t="shared" si="80"/>
        <v>13099.8985</v>
      </c>
      <c r="BZ35" s="51">
        <f t="shared" si="36"/>
        <v>1062.0225881000001</v>
      </c>
      <c r="CA35" s="33">
        <f t="shared" si="37"/>
        <v>14161.9210881</v>
      </c>
      <c r="CB35" s="51">
        <f t="shared" si="38"/>
        <v>200.1302971</v>
      </c>
      <c r="CD35" s="33">
        <f t="shared" si="81"/>
        <v>501727.941</v>
      </c>
      <c r="CE35" s="33">
        <f t="shared" si="39"/>
        <v>40675.6133586</v>
      </c>
      <c r="CF35" s="51">
        <f t="shared" si="40"/>
        <v>542403.5543585999</v>
      </c>
      <c r="CG35" s="51">
        <f t="shared" si="41"/>
        <v>7665.0183126</v>
      </c>
      <c r="CI35" s="33">
        <f t="shared" si="82"/>
        <v>5726.201</v>
      </c>
      <c r="CJ35" s="33">
        <f t="shared" si="42"/>
        <v>464.22915459999996</v>
      </c>
      <c r="CK35" s="33">
        <f t="shared" si="43"/>
        <v>6190.4301546</v>
      </c>
      <c r="CL35" s="51">
        <f t="shared" si="44"/>
        <v>87.48054859999999</v>
      </c>
      <c r="CN35" s="33">
        <f t="shared" si="83"/>
        <v>699499.398</v>
      </c>
      <c r="CO35" s="33">
        <f t="shared" si="45"/>
        <v>56709.1539708</v>
      </c>
      <c r="CP35" s="51">
        <f t="shared" si="46"/>
        <v>756208.5519708</v>
      </c>
      <c r="CQ35" s="51">
        <f t="shared" si="47"/>
        <v>10686.4203828</v>
      </c>
      <c r="CS35" s="33">
        <f t="shared" si="84"/>
        <v>6746.35</v>
      </c>
      <c r="CT35" s="33">
        <f t="shared" si="48"/>
        <v>546.93371</v>
      </c>
      <c r="CU35" s="51">
        <f t="shared" si="49"/>
        <v>7293.283710000001</v>
      </c>
      <c r="CV35" s="51">
        <f t="shared" si="50"/>
        <v>103.06560999999999</v>
      </c>
      <c r="CX35" s="33">
        <f t="shared" si="85"/>
        <v>4666.3305</v>
      </c>
      <c r="CY35" s="33">
        <f t="shared" si="51"/>
        <v>378.30433530000005</v>
      </c>
      <c r="CZ35" s="51">
        <f t="shared" si="52"/>
        <v>5044.6348353</v>
      </c>
      <c r="DA35" s="51">
        <f t="shared" si="53"/>
        <v>71.28865230000001</v>
      </c>
      <c r="DC35" s="33">
        <f t="shared" si="86"/>
        <v>2877.602</v>
      </c>
      <c r="DD35" s="51">
        <f t="shared" si="54"/>
        <v>233.2902292</v>
      </c>
      <c r="DE35" s="51">
        <f t="shared" si="55"/>
        <v>3110.8922291999997</v>
      </c>
      <c r="DF35" s="51">
        <f t="shared" si="56"/>
        <v>43.9618172</v>
      </c>
      <c r="DH35" s="33">
        <f t="shared" si="87"/>
        <v>71.877</v>
      </c>
      <c r="DI35" s="33">
        <f t="shared" si="57"/>
        <v>5.827144199999999</v>
      </c>
      <c r="DJ35" s="51">
        <f t="shared" si="58"/>
        <v>77.7041442</v>
      </c>
      <c r="DK35" s="51">
        <f t="shared" si="59"/>
        <v>1.0980822</v>
      </c>
      <c r="DM35" s="33">
        <f t="shared" si="88"/>
        <v>17712.6365</v>
      </c>
      <c r="DN35" s="33">
        <f t="shared" si="60"/>
        <v>1435.9821229</v>
      </c>
      <c r="DO35" s="33">
        <f t="shared" si="61"/>
        <v>19148.6186229</v>
      </c>
      <c r="DP35" s="51">
        <f t="shared" si="62"/>
        <v>270.6002039</v>
      </c>
      <c r="DR35" s="33">
        <f t="shared" si="89"/>
        <v>42595.319</v>
      </c>
      <c r="DS35" s="33">
        <f t="shared" si="63"/>
        <v>3453.2474374000003</v>
      </c>
      <c r="DT35" s="51">
        <f t="shared" si="64"/>
        <v>46048.566437400004</v>
      </c>
      <c r="DU35" s="51">
        <f t="shared" si="65"/>
        <v>650.7389234</v>
      </c>
      <c r="DW35" s="33">
        <f t="shared" si="90"/>
        <v>12148.474</v>
      </c>
      <c r="DX35" s="33">
        <f t="shared" si="66"/>
        <v>984.8896004</v>
      </c>
      <c r="DY35" s="51">
        <f t="shared" si="67"/>
        <v>13133.3636004</v>
      </c>
      <c r="DZ35" s="51">
        <f t="shared" si="68"/>
        <v>185.5951564</v>
      </c>
    </row>
    <row r="36" spans="1:130" ht="12">
      <c r="A36" s="78">
        <v>46296</v>
      </c>
      <c r="C36" s="41"/>
      <c r="D36" s="41"/>
      <c r="E36" s="41"/>
      <c r="F36" s="41">
        <v>392303</v>
      </c>
      <c r="H36" s="35">
        <v>392303</v>
      </c>
      <c r="I36" s="35">
        <f t="shared" si="0"/>
        <v>392303</v>
      </c>
      <c r="J36" s="35">
        <v>96323</v>
      </c>
      <c r="L36" s="71"/>
      <c r="M36" s="71">
        <f t="shared" si="1"/>
        <v>126146.4027105</v>
      </c>
      <c r="N36" s="71">
        <f t="shared" si="2"/>
        <v>126146.4027105</v>
      </c>
      <c r="O36" s="71">
        <f t="shared" si="3"/>
        <v>30972.997780500005</v>
      </c>
      <c r="R36" s="33">
        <f t="shared" si="4"/>
        <v>17336.261873</v>
      </c>
      <c r="S36" s="33">
        <f t="shared" si="5"/>
        <v>17336.261873</v>
      </c>
      <c r="T36" s="51">
        <f t="shared" si="6"/>
        <v>4256.609693</v>
      </c>
      <c r="W36" s="51">
        <f t="shared" si="7"/>
        <v>17688.94227</v>
      </c>
      <c r="X36" s="51">
        <f t="shared" si="8"/>
        <v>17688.94227</v>
      </c>
      <c r="Y36" s="51">
        <f t="shared" si="9"/>
        <v>4343.20407</v>
      </c>
      <c r="AB36" s="51">
        <f t="shared" si="10"/>
        <v>591.4752331</v>
      </c>
      <c r="AC36" s="51">
        <f t="shared" si="11"/>
        <v>591.4752331</v>
      </c>
      <c r="AD36" s="51">
        <f t="shared" si="12"/>
        <v>145.2261871</v>
      </c>
      <c r="AG36" s="33">
        <v>219.72263345199997</v>
      </c>
      <c r="AH36" s="33">
        <f t="shared" si="13"/>
        <v>219.72263345199997</v>
      </c>
      <c r="AI36" s="51">
        <v>53.948971132000004</v>
      </c>
      <c r="AL36" s="33">
        <f t="shared" si="14"/>
        <v>3329.5147912999996</v>
      </c>
      <c r="AM36" s="33">
        <f t="shared" si="15"/>
        <v>3329.5147912999996</v>
      </c>
      <c r="AN36" s="51">
        <f t="shared" si="16"/>
        <v>817.5029332999999</v>
      </c>
      <c r="AP36" s="51"/>
      <c r="AQ36" s="33">
        <f t="shared" si="17"/>
        <v>844.8245105</v>
      </c>
      <c r="AR36" s="51">
        <f t="shared" si="18"/>
        <v>844.8245105</v>
      </c>
      <c r="AS36" s="51">
        <f t="shared" si="19"/>
        <v>207.4315805</v>
      </c>
      <c r="AU36" s="51"/>
      <c r="AV36" s="33">
        <f t="shared" si="20"/>
        <v>904.1799544</v>
      </c>
      <c r="AW36" s="51">
        <f t="shared" si="21"/>
        <v>904.1799544</v>
      </c>
      <c r="AX36" s="51">
        <f t="shared" si="22"/>
        <v>222.0052504</v>
      </c>
      <c r="BA36" s="33">
        <f t="shared" si="23"/>
        <v>916.4590383</v>
      </c>
      <c r="BB36" s="33">
        <f t="shared" si="24"/>
        <v>916.4590383</v>
      </c>
      <c r="BC36" s="51">
        <f t="shared" si="25"/>
        <v>225.0201603</v>
      </c>
      <c r="BF36" s="33">
        <f t="shared" si="26"/>
        <v>182.14628290000002</v>
      </c>
      <c r="BG36" s="51">
        <f t="shared" si="27"/>
        <v>182.14628290000002</v>
      </c>
      <c r="BH36" s="51">
        <f t="shared" si="28"/>
        <v>44.7227689</v>
      </c>
      <c r="BK36" s="33">
        <f t="shared" si="29"/>
        <v>1478.2369343</v>
      </c>
      <c r="BL36" s="51">
        <f t="shared" si="30"/>
        <v>1478.2369343</v>
      </c>
      <c r="BM36" s="51">
        <f t="shared" si="31"/>
        <v>362.95469629999997</v>
      </c>
      <c r="BP36" s="33">
        <v>45.003430948000016</v>
      </c>
      <c r="BQ36" s="51">
        <f t="shared" si="32"/>
        <v>45.003430948000016</v>
      </c>
      <c r="BR36" s="33">
        <v>11.049789268000005</v>
      </c>
      <c r="BT36" s="51"/>
      <c r="BU36" s="51">
        <f t="shared" si="33"/>
        <v>1294.8352817999998</v>
      </c>
      <c r="BV36" s="33">
        <f t="shared" si="34"/>
        <v>1294.8352817999998</v>
      </c>
      <c r="BW36" s="51">
        <f t="shared" si="35"/>
        <v>317.92369379999997</v>
      </c>
      <c r="BY36" s="51"/>
      <c r="BZ36" s="51">
        <f t="shared" si="36"/>
        <v>815.0879431</v>
      </c>
      <c r="CA36" s="33">
        <f t="shared" si="37"/>
        <v>815.0879431</v>
      </c>
      <c r="CB36" s="51">
        <f t="shared" si="38"/>
        <v>200.1302971</v>
      </c>
      <c r="CE36" s="33">
        <f t="shared" si="39"/>
        <v>31217.9819886</v>
      </c>
      <c r="CF36" s="51">
        <f t="shared" si="40"/>
        <v>31217.9819886</v>
      </c>
      <c r="CG36" s="51">
        <f t="shared" si="41"/>
        <v>7665.0183126</v>
      </c>
      <c r="CJ36" s="33">
        <f t="shared" si="42"/>
        <v>356.28958459999996</v>
      </c>
      <c r="CK36" s="33">
        <f t="shared" si="43"/>
        <v>356.28958459999996</v>
      </c>
      <c r="CL36" s="51">
        <f t="shared" si="44"/>
        <v>87.48054859999999</v>
      </c>
      <c r="CO36" s="33">
        <f t="shared" si="45"/>
        <v>43523.507110800005</v>
      </c>
      <c r="CP36" s="51">
        <f t="shared" si="46"/>
        <v>43523.507110800005</v>
      </c>
      <c r="CQ36" s="51">
        <f t="shared" si="47"/>
        <v>10686.4203828</v>
      </c>
      <c r="CT36" s="33">
        <f t="shared" si="48"/>
        <v>419.76421</v>
      </c>
      <c r="CU36" s="51">
        <f t="shared" si="49"/>
        <v>419.76421</v>
      </c>
      <c r="CV36" s="51">
        <f t="shared" si="50"/>
        <v>103.06560999999999</v>
      </c>
      <c r="CY36" s="33">
        <f t="shared" si="51"/>
        <v>290.34345030000003</v>
      </c>
      <c r="CZ36" s="51">
        <f t="shared" si="52"/>
        <v>290.34345030000003</v>
      </c>
      <c r="DA36" s="51">
        <f t="shared" si="53"/>
        <v>71.28865230000001</v>
      </c>
      <c r="DD36" s="51">
        <f t="shared" si="54"/>
        <v>179.0470892</v>
      </c>
      <c r="DE36" s="51">
        <f t="shared" si="55"/>
        <v>179.0470892</v>
      </c>
      <c r="DF36" s="51">
        <f t="shared" si="56"/>
        <v>43.9618172</v>
      </c>
      <c r="DI36" s="33">
        <f t="shared" si="57"/>
        <v>4.4722542</v>
      </c>
      <c r="DJ36" s="51">
        <f t="shared" si="58"/>
        <v>4.4722542</v>
      </c>
      <c r="DK36" s="51">
        <f t="shared" si="59"/>
        <v>1.0980822</v>
      </c>
      <c r="DN36" s="33">
        <f t="shared" si="60"/>
        <v>1102.0968179</v>
      </c>
      <c r="DO36" s="33">
        <f t="shared" si="61"/>
        <v>1102.0968179</v>
      </c>
      <c r="DP36" s="51">
        <f t="shared" si="62"/>
        <v>270.6002039</v>
      </c>
      <c r="DS36" s="33">
        <f t="shared" si="63"/>
        <v>2650.3206074</v>
      </c>
      <c r="DT36" s="51">
        <f t="shared" si="64"/>
        <v>2650.3206074</v>
      </c>
      <c r="DU36" s="51">
        <f t="shared" si="65"/>
        <v>650.7389234</v>
      </c>
      <c r="DX36" s="33">
        <f t="shared" si="66"/>
        <v>755.8894204</v>
      </c>
      <c r="DY36" s="51">
        <f t="shared" si="67"/>
        <v>755.8894204</v>
      </c>
      <c r="DZ36" s="51">
        <f t="shared" si="68"/>
        <v>185.5951564</v>
      </c>
    </row>
    <row r="37" spans="1:130" ht="12">
      <c r="A37" s="78">
        <v>46478</v>
      </c>
      <c r="C37" s="41"/>
      <c r="D37" s="41"/>
      <c r="E37" s="41">
        <v>6545000</v>
      </c>
      <c r="F37" s="41">
        <v>392303</v>
      </c>
      <c r="G37" s="35">
        <v>6545000</v>
      </c>
      <c r="H37" s="35">
        <v>392303</v>
      </c>
      <c r="I37" s="35">
        <f t="shared" si="0"/>
        <v>6937303</v>
      </c>
      <c r="J37" s="35">
        <v>96323</v>
      </c>
      <c r="L37" s="71">
        <f t="shared" si="69"/>
        <v>2104567.6574999997</v>
      </c>
      <c r="M37" s="71">
        <f t="shared" si="1"/>
        <v>126146.4027105</v>
      </c>
      <c r="N37" s="71">
        <f t="shared" si="2"/>
        <v>2230714.0602105</v>
      </c>
      <c r="O37" s="71">
        <f t="shared" si="3"/>
        <v>30972.997780500005</v>
      </c>
      <c r="Q37" s="33">
        <f t="shared" si="70"/>
        <v>289230.09500000003</v>
      </c>
      <c r="R37" s="33">
        <f t="shared" si="4"/>
        <v>17336.261873</v>
      </c>
      <c r="S37" s="33">
        <f t="shared" si="5"/>
        <v>306566.35687300004</v>
      </c>
      <c r="T37" s="51">
        <f t="shared" si="6"/>
        <v>4256.609693</v>
      </c>
      <c r="V37" s="33">
        <f t="shared" si="71"/>
        <v>295114.05</v>
      </c>
      <c r="W37" s="51">
        <f t="shared" si="7"/>
        <v>17688.94227</v>
      </c>
      <c r="X37" s="51">
        <f t="shared" si="8"/>
        <v>312802.99227</v>
      </c>
      <c r="Y37" s="51">
        <f t="shared" si="9"/>
        <v>4343.20407</v>
      </c>
      <c r="AA37" s="33">
        <f t="shared" si="72"/>
        <v>9867.8965</v>
      </c>
      <c r="AB37" s="51">
        <f t="shared" si="10"/>
        <v>591.4752331</v>
      </c>
      <c r="AC37" s="51">
        <f t="shared" si="11"/>
        <v>10459.3717331</v>
      </c>
      <c r="AD37" s="51">
        <f t="shared" si="12"/>
        <v>145.2261871</v>
      </c>
      <c r="AF37" s="33">
        <v>3665.7497799999996</v>
      </c>
      <c r="AG37" s="33">
        <v>219.72263345199997</v>
      </c>
      <c r="AH37" s="33">
        <f t="shared" si="13"/>
        <v>3885.4724134519997</v>
      </c>
      <c r="AI37" s="51">
        <v>53.948971132000004</v>
      </c>
      <c r="AK37" s="33">
        <f t="shared" si="73"/>
        <v>55548.0695</v>
      </c>
      <c r="AL37" s="33">
        <f t="shared" si="14"/>
        <v>3329.5147912999996</v>
      </c>
      <c r="AM37" s="33">
        <f t="shared" si="15"/>
        <v>58877.584291299994</v>
      </c>
      <c r="AN37" s="51">
        <f t="shared" si="16"/>
        <v>817.5029332999999</v>
      </c>
      <c r="AP37" s="51">
        <f t="shared" si="74"/>
        <v>14094.6575</v>
      </c>
      <c r="AQ37" s="33">
        <f t="shared" si="17"/>
        <v>844.8245105</v>
      </c>
      <c r="AR37" s="51">
        <f t="shared" si="18"/>
        <v>14939.4820105</v>
      </c>
      <c r="AS37" s="51">
        <f t="shared" si="19"/>
        <v>207.4315805</v>
      </c>
      <c r="AU37" s="51">
        <f t="shared" si="75"/>
        <v>15084.916000000001</v>
      </c>
      <c r="AV37" s="33">
        <f t="shared" si="20"/>
        <v>904.1799544</v>
      </c>
      <c r="AW37" s="51">
        <f t="shared" si="21"/>
        <v>15989.095954400002</v>
      </c>
      <c r="AX37" s="51">
        <f t="shared" si="22"/>
        <v>222.0052504</v>
      </c>
      <c r="AZ37" s="33">
        <f t="shared" si="76"/>
        <v>15289.7745</v>
      </c>
      <c r="BA37" s="33">
        <f t="shared" si="23"/>
        <v>916.4590383</v>
      </c>
      <c r="BB37" s="33">
        <f t="shared" si="24"/>
        <v>16206.233538299999</v>
      </c>
      <c r="BC37" s="51">
        <f t="shared" si="25"/>
        <v>225.0201603</v>
      </c>
      <c r="BE37" s="33">
        <f t="shared" si="77"/>
        <v>3038.8435</v>
      </c>
      <c r="BF37" s="33">
        <f t="shared" si="26"/>
        <v>182.14628290000002</v>
      </c>
      <c r="BG37" s="51">
        <f t="shared" si="27"/>
        <v>3220.9897829</v>
      </c>
      <c r="BH37" s="51">
        <f t="shared" si="28"/>
        <v>44.7227689</v>
      </c>
      <c r="BJ37" s="33">
        <f t="shared" si="78"/>
        <v>24662.2145</v>
      </c>
      <c r="BK37" s="33">
        <f t="shared" si="29"/>
        <v>1478.2369343</v>
      </c>
      <c r="BL37" s="51">
        <f t="shared" si="30"/>
        <v>26140.451434299997</v>
      </c>
      <c r="BM37" s="51">
        <f t="shared" si="31"/>
        <v>362.95469629999997</v>
      </c>
      <c r="BO37" s="33">
        <v>750.8162200000002</v>
      </c>
      <c r="BP37" s="33">
        <v>45.003430948000016</v>
      </c>
      <c r="BQ37" s="51">
        <f t="shared" si="32"/>
        <v>795.8196509480001</v>
      </c>
      <c r="BR37" s="33">
        <v>11.049789268000005</v>
      </c>
      <c r="BT37" s="51">
        <f t="shared" si="79"/>
        <v>21602.427</v>
      </c>
      <c r="BU37" s="51">
        <f t="shared" si="33"/>
        <v>1294.8352817999998</v>
      </c>
      <c r="BV37" s="33">
        <f t="shared" si="34"/>
        <v>22897.262281799998</v>
      </c>
      <c r="BW37" s="51">
        <f t="shared" si="35"/>
        <v>317.92369379999997</v>
      </c>
      <c r="BY37" s="51">
        <f t="shared" si="80"/>
        <v>13598.5465</v>
      </c>
      <c r="BZ37" s="51">
        <f t="shared" si="36"/>
        <v>815.0879431</v>
      </c>
      <c r="CA37" s="33">
        <f t="shared" si="37"/>
        <v>14413.6344431</v>
      </c>
      <c r="CB37" s="51">
        <f t="shared" si="38"/>
        <v>200.1302971</v>
      </c>
      <c r="CD37" s="33">
        <f t="shared" si="81"/>
        <v>520826.229</v>
      </c>
      <c r="CE37" s="33">
        <f t="shared" si="39"/>
        <v>31217.9819886</v>
      </c>
      <c r="CF37" s="51">
        <f t="shared" si="40"/>
        <v>552044.2109886</v>
      </c>
      <c r="CG37" s="51">
        <f t="shared" si="41"/>
        <v>7665.0183126</v>
      </c>
      <c r="CI37" s="33">
        <f t="shared" si="82"/>
        <v>5944.169</v>
      </c>
      <c r="CJ37" s="33">
        <f t="shared" si="42"/>
        <v>356.28958459999996</v>
      </c>
      <c r="CK37" s="33">
        <f t="shared" si="43"/>
        <v>6300.4585846</v>
      </c>
      <c r="CL37" s="51">
        <f t="shared" si="44"/>
        <v>87.48054859999999</v>
      </c>
      <c r="CN37" s="33">
        <f t="shared" si="83"/>
        <v>726125.862</v>
      </c>
      <c r="CO37" s="33">
        <f t="shared" si="45"/>
        <v>43523.507110800005</v>
      </c>
      <c r="CP37" s="51">
        <f t="shared" si="46"/>
        <v>769649.3691108</v>
      </c>
      <c r="CQ37" s="51">
        <f t="shared" si="47"/>
        <v>10686.4203828</v>
      </c>
      <c r="CS37" s="33">
        <f t="shared" si="84"/>
        <v>7003.15</v>
      </c>
      <c r="CT37" s="33">
        <f t="shared" si="48"/>
        <v>419.76421</v>
      </c>
      <c r="CU37" s="51">
        <f t="shared" si="49"/>
        <v>7422.91421</v>
      </c>
      <c r="CV37" s="51">
        <f t="shared" si="50"/>
        <v>103.06560999999999</v>
      </c>
      <c r="CX37" s="33">
        <f t="shared" si="85"/>
        <v>4843.954500000001</v>
      </c>
      <c r="CY37" s="33">
        <f t="shared" si="51"/>
        <v>290.34345030000003</v>
      </c>
      <c r="CZ37" s="51">
        <f t="shared" si="52"/>
        <v>5134.297950300001</v>
      </c>
      <c r="DA37" s="51">
        <f t="shared" si="53"/>
        <v>71.28865230000001</v>
      </c>
      <c r="DC37" s="33">
        <f t="shared" si="86"/>
        <v>2987.138</v>
      </c>
      <c r="DD37" s="51">
        <f t="shared" si="54"/>
        <v>179.0470892</v>
      </c>
      <c r="DE37" s="51">
        <f t="shared" si="55"/>
        <v>3166.1850891999998</v>
      </c>
      <c r="DF37" s="51">
        <f t="shared" si="56"/>
        <v>43.9618172</v>
      </c>
      <c r="DH37" s="33">
        <f t="shared" si="87"/>
        <v>74.613</v>
      </c>
      <c r="DI37" s="33">
        <f t="shared" si="57"/>
        <v>4.4722542</v>
      </c>
      <c r="DJ37" s="51">
        <f t="shared" si="58"/>
        <v>79.0852542</v>
      </c>
      <c r="DK37" s="51">
        <f t="shared" si="59"/>
        <v>1.0980822</v>
      </c>
      <c r="DM37" s="33">
        <f t="shared" si="88"/>
        <v>18386.8685</v>
      </c>
      <c r="DN37" s="33">
        <f t="shared" si="60"/>
        <v>1102.0968179</v>
      </c>
      <c r="DO37" s="33">
        <f t="shared" si="61"/>
        <v>19488.9653179</v>
      </c>
      <c r="DP37" s="51">
        <f t="shared" si="62"/>
        <v>270.6002039</v>
      </c>
      <c r="DR37" s="33">
        <f t="shared" si="89"/>
        <v>44216.711</v>
      </c>
      <c r="DS37" s="33">
        <f t="shared" si="63"/>
        <v>2650.3206074</v>
      </c>
      <c r="DT37" s="51">
        <f t="shared" si="64"/>
        <v>46867.0316074</v>
      </c>
      <c r="DU37" s="51">
        <f t="shared" si="65"/>
        <v>650.7389234</v>
      </c>
      <c r="DW37" s="33">
        <f t="shared" si="90"/>
        <v>12610.906</v>
      </c>
      <c r="DX37" s="33">
        <f t="shared" si="66"/>
        <v>755.8894204</v>
      </c>
      <c r="DY37" s="51">
        <f t="shared" si="67"/>
        <v>13366.795420400002</v>
      </c>
      <c r="DZ37" s="51">
        <f t="shared" si="68"/>
        <v>185.5951564</v>
      </c>
    </row>
    <row r="38" spans="1:130" ht="12">
      <c r="A38" s="78">
        <v>46661</v>
      </c>
      <c r="C38" s="41"/>
      <c r="D38" s="41"/>
      <c r="E38" s="41"/>
      <c r="F38" s="41">
        <v>267867</v>
      </c>
      <c r="H38" s="35">
        <v>267867</v>
      </c>
      <c r="I38" s="35">
        <f t="shared" si="0"/>
        <v>267867</v>
      </c>
      <c r="J38" s="35">
        <v>96323</v>
      </c>
      <c r="K38"/>
      <c r="L38" s="71"/>
      <c r="M38" s="71">
        <f t="shared" si="1"/>
        <v>86133.57138449998</v>
      </c>
      <c r="N38" s="71">
        <f t="shared" si="2"/>
        <v>86133.57138449998</v>
      </c>
      <c r="O38" s="71">
        <f t="shared" si="3"/>
        <v>30972.997780500005</v>
      </c>
      <c r="R38" s="33">
        <f t="shared" si="4"/>
        <v>11837.310597</v>
      </c>
      <c r="S38" s="33">
        <f t="shared" si="5"/>
        <v>11837.310597</v>
      </c>
      <c r="T38" s="51">
        <f t="shared" si="6"/>
        <v>4256.609693</v>
      </c>
      <c r="W38" s="51">
        <f t="shared" si="7"/>
        <v>12078.123029999999</v>
      </c>
      <c r="X38" s="51">
        <f t="shared" si="8"/>
        <v>12078.123029999999</v>
      </c>
      <c r="Y38" s="51">
        <f t="shared" si="9"/>
        <v>4343.20407</v>
      </c>
      <c r="AB38" s="51">
        <f t="shared" si="10"/>
        <v>403.8630759</v>
      </c>
      <c r="AC38" s="51">
        <f t="shared" si="11"/>
        <v>403.8630759</v>
      </c>
      <c r="AD38" s="51">
        <f t="shared" si="12"/>
        <v>145.2261871</v>
      </c>
      <c r="AG38" s="33">
        <v>150.028020828</v>
      </c>
      <c r="AH38" s="33">
        <f t="shared" si="13"/>
        <v>150.028020828</v>
      </c>
      <c r="AI38" s="51">
        <v>53.948971132000004</v>
      </c>
      <c r="AL38" s="33">
        <f t="shared" si="14"/>
        <v>2273.4140156999997</v>
      </c>
      <c r="AM38" s="33">
        <f t="shared" si="15"/>
        <v>2273.4140156999997</v>
      </c>
      <c r="AN38" s="51">
        <f t="shared" si="16"/>
        <v>817.5029332999999</v>
      </c>
      <c r="AP38" s="51"/>
      <c r="AQ38" s="33">
        <f t="shared" si="17"/>
        <v>576.8515845000001</v>
      </c>
      <c r="AR38" s="51">
        <f t="shared" si="18"/>
        <v>576.8515845000001</v>
      </c>
      <c r="AS38" s="51">
        <f t="shared" si="19"/>
        <v>207.4315805</v>
      </c>
      <c r="AU38" s="51"/>
      <c r="AV38" s="33">
        <f t="shared" si="20"/>
        <v>617.3798616</v>
      </c>
      <c r="AW38" s="51">
        <f t="shared" si="21"/>
        <v>617.3798616</v>
      </c>
      <c r="AX38" s="51">
        <f t="shared" si="22"/>
        <v>222.0052504</v>
      </c>
      <c r="BA38" s="33">
        <f t="shared" si="23"/>
        <v>625.7640987</v>
      </c>
      <c r="BB38" s="33">
        <f t="shared" si="24"/>
        <v>625.7640987</v>
      </c>
      <c r="BC38" s="51">
        <f t="shared" si="25"/>
        <v>225.0201603</v>
      </c>
      <c r="BF38" s="33">
        <f t="shared" si="26"/>
        <v>124.3706481</v>
      </c>
      <c r="BG38" s="51">
        <f t="shared" si="27"/>
        <v>124.3706481</v>
      </c>
      <c r="BH38" s="51">
        <f t="shared" si="28"/>
        <v>44.7227689</v>
      </c>
      <c r="BK38" s="33">
        <f t="shared" si="29"/>
        <v>1009.3496427</v>
      </c>
      <c r="BL38" s="51">
        <f t="shared" si="30"/>
        <v>1009.3496427</v>
      </c>
      <c r="BM38" s="51">
        <f t="shared" si="31"/>
        <v>362.95469629999997</v>
      </c>
      <c r="BP38" s="33">
        <v>30.728630772000002</v>
      </c>
      <c r="BQ38" s="51">
        <f t="shared" si="32"/>
        <v>30.728630772000002</v>
      </c>
      <c r="BR38" s="33">
        <v>11.049789268000005</v>
      </c>
      <c r="BT38" s="51"/>
      <c r="BU38" s="51">
        <f t="shared" si="33"/>
        <v>884.1218202</v>
      </c>
      <c r="BV38" s="33">
        <f t="shared" si="34"/>
        <v>884.1218202</v>
      </c>
      <c r="BW38" s="51">
        <f t="shared" si="35"/>
        <v>317.92369379999997</v>
      </c>
      <c r="BY38" s="51"/>
      <c r="BZ38" s="51">
        <f t="shared" si="36"/>
        <v>556.5472659</v>
      </c>
      <c r="CA38" s="33">
        <f t="shared" si="37"/>
        <v>556.5472659</v>
      </c>
      <c r="CB38" s="51">
        <f t="shared" si="38"/>
        <v>200.1302971</v>
      </c>
      <c r="CE38" s="33">
        <f t="shared" si="39"/>
        <v>21315.8379654</v>
      </c>
      <c r="CF38" s="51">
        <f t="shared" si="40"/>
        <v>21315.8379654</v>
      </c>
      <c r="CG38" s="51">
        <f t="shared" si="41"/>
        <v>7665.0183126</v>
      </c>
      <c r="CJ38" s="33">
        <f t="shared" si="42"/>
        <v>243.2768094</v>
      </c>
      <c r="CK38" s="33">
        <f t="shared" si="43"/>
        <v>243.2768094</v>
      </c>
      <c r="CL38" s="51">
        <f t="shared" si="44"/>
        <v>87.48054859999999</v>
      </c>
      <c r="CO38" s="33">
        <f t="shared" si="45"/>
        <v>29718.129301200002</v>
      </c>
      <c r="CP38" s="51">
        <f t="shared" si="46"/>
        <v>29718.129301200002</v>
      </c>
      <c r="CQ38" s="51">
        <f t="shared" si="47"/>
        <v>10686.4203828</v>
      </c>
      <c r="CT38" s="33">
        <f t="shared" si="48"/>
        <v>286.61769</v>
      </c>
      <c r="CU38" s="51">
        <f t="shared" si="49"/>
        <v>286.61769</v>
      </c>
      <c r="CV38" s="51">
        <f t="shared" si="50"/>
        <v>103.06560999999999</v>
      </c>
      <c r="CY38" s="33">
        <f t="shared" si="51"/>
        <v>198.24836670000002</v>
      </c>
      <c r="CZ38" s="51">
        <f t="shared" si="52"/>
        <v>198.24836670000002</v>
      </c>
      <c r="DA38" s="51">
        <f t="shared" si="53"/>
        <v>71.28865230000001</v>
      </c>
      <c r="DD38" s="51">
        <f t="shared" si="54"/>
        <v>122.2544988</v>
      </c>
      <c r="DE38" s="51">
        <f t="shared" si="55"/>
        <v>122.2544988</v>
      </c>
      <c r="DF38" s="51">
        <f t="shared" si="56"/>
        <v>43.9618172</v>
      </c>
      <c r="DI38" s="33">
        <f t="shared" si="57"/>
        <v>3.0536838</v>
      </c>
      <c r="DJ38" s="51">
        <f t="shared" si="58"/>
        <v>3.0536838</v>
      </c>
      <c r="DK38" s="51">
        <f t="shared" si="59"/>
        <v>1.0980822</v>
      </c>
      <c r="DN38" s="33">
        <f t="shared" si="60"/>
        <v>752.5187631</v>
      </c>
      <c r="DO38" s="33">
        <f t="shared" si="61"/>
        <v>752.5187631</v>
      </c>
      <c r="DP38" s="51">
        <f t="shared" si="62"/>
        <v>270.6002039</v>
      </c>
      <c r="DS38" s="33">
        <f t="shared" si="63"/>
        <v>1809.6558786</v>
      </c>
      <c r="DT38" s="51">
        <f t="shared" si="64"/>
        <v>1809.6558786</v>
      </c>
      <c r="DU38" s="51">
        <f t="shared" si="65"/>
        <v>650.7389234</v>
      </c>
      <c r="DX38" s="33">
        <f t="shared" si="66"/>
        <v>516.1261356</v>
      </c>
      <c r="DY38" s="51">
        <f t="shared" si="67"/>
        <v>516.1261356</v>
      </c>
      <c r="DZ38" s="51">
        <f t="shared" si="68"/>
        <v>185.5951564</v>
      </c>
    </row>
    <row r="39" spans="1:130" ht="12">
      <c r="A39" s="78">
        <v>46844</v>
      </c>
      <c r="C39" s="41"/>
      <c r="D39" s="41"/>
      <c r="E39" s="41">
        <v>6795000</v>
      </c>
      <c r="F39" s="41">
        <v>267867</v>
      </c>
      <c r="G39" s="35">
        <v>6795000</v>
      </c>
      <c r="H39" s="35">
        <v>267867</v>
      </c>
      <c r="I39" s="35">
        <f t="shared" si="0"/>
        <v>7062867</v>
      </c>
      <c r="J39" s="35">
        <v>96323</v>
      </c>
      <c r="K39"/>
      <c r="L39" s="71">
        <f t="shared" si="69"/>
        <v>2184956.0325</v>
      </c>
      <c r="M39" s="71">
        <f t="shared" si="1"/>
        <v>86133.57138449998</v>
      </c>
      <c r="N39" s="71">
        <f t="shared" si="2"/>
        <v>2271089.6038845</v>
      </c>
      <c r="O39" s="71">
        <f t="shared" si="3"/>
        <v>30972.997780500005</v>
      </c>
      <c r="Q39" s="33">
        <f t="shared" si="70"/>
        <v>300277.84500000003</v>
      </c>
      <c r="R39" s="33">
        <f t="shared" si="4"/>
        <v>11837.310597</v>
      </c>
      <c r="S39" s="33">
        <f t="shared" si="5"/>
        <v>312115.15559700003</v>
      </c>
      <c r="T39" s="51">
        <f t="shared" si="6"/>
        <v>4256.609693</v>
      </c>
      <c r="V39" s="33">
        <f t="shared" si="71"/>
        <v>306386.55</v>
      </c>
      <c r="W39" s="51">
        <f t="shared" si="7"/>
        <v>12078.123029999999</v>
      </c>
      <c r="X39" s="51">
        <f t="shared" si="8"/>
        <v>318464.67303</v>
      </c>
      <c r="Y39" s="51">
        <f t="shared" si="9"/>
        <v>4343.20407</v>
      </c>
      <c r="AA39" s="33">
        <f t="shared" si="72"/>
        <v>10244.8215</v>
      </c>
      <c r="AB39" s="51">
        <f t="shared" si="10"/>
        <v>403.8630759</v>
      </c>
      <c r="AC39" s="51">
        <f t="shared" si="11"/>
        <v>10648.6845759</v>
      </c>
      <c r="AD39" s="51">
        <f t="shared" si="12"/>
        <v>145.2261871</v>
      </c>
      <c r="AF39" s="33">
        <v>3805.7707800000003</v>
      </c>
      <c r="AG39" s="33">
        <v>150.028020828</v>
      </c>
      <c r="AH39" s="33">
        <f t="shared" si="13"/>
        <v>3955.7988008280004</v>
      </c>
      <c r="AI39" s="51">
        <v>53.948971132000004</v>
      </c>
      <c r="AK39" s="33">
        <f t="shared" si="73"/>
        <v>57669.84449999999</v>
      </c>
      <c r="AL39" s="33">
        <f t="shared" si="14"/>
        <v>2273.4140156999997</v>
      </c>
      <c r="AM39" s="33">
        <f t="shared" si="15"/>
        <v>59943.25851569999</v>
      </c>
      <c r="AN39" s="51">
        <f t="shared" si="16"/>
        <v>817.5029332999999</v>
      </c>
      <c r="AP39" s="51">
        <f t="shared" si="74"/>
        <v>14633.0325</v>
      </c>
      <c r="AQ39" s="33">
        <f t="shared" si="17"/>
        <v>576.8515845000001</v>
      </c>
      <c r="AR39" s="51">
        <f t="shared" si="18"/>
        <v>15209.8840845</v>
      </c>
      <c r="AS39" s="51">
        <f t="shared" si="19"/>
        <v>207.4315805</v>
      </c>
      <c r="AU39" s="51">
        <f t="shared" si="75"/>
        <v>15661.116</v>
      </c>
      <c r="AV39" s="33">
        <f t="shared" si="20"/>
        <v>617.3798616</v>
      </c>
      <c r="AW39" s="51">
        <f t="shared" si="21"/>
        <v>16278.4958616</v>
      </c>
      <c r="AX39" s="51">
        <f t="shared" si="22"/>
        <v>222.0052504</v>
      </c>
      <c r="AZ39" s="33">
        <f t="shared" si="76"/>
        <v>15873.7995</v>
      </c>
      <c r="BA39" s="33">
        <f t="shared" si="23"/>
        <v>625.7640987</v>
      </c>
      <c r="BB39" s="33">
        <f t="shared" si="24"/>
        <v>16499.5635987</v>
      </c>
      <c r="BC39" s="51">
        <f t="shared" si="25"/>
        <v>225.0201603</v>
      </c>
      <c r="BE39" s="33">
        <f t="shared" si="77"/>
        <v>3154.9185</v>
      </c>
      <c r="BF39" s="33">
        <f t="shared" si="26"/>
        <v>124.3706481</v>
      </c>
      <c r="BG39" s="51">
        <f t="shared" si="27"/>
        <v>3279.2891481</v>
      </c>
      <c r="BH39" s="51">
        <f t="shared" si="28"/>
        <v>44.7227689</v>
      </c>
      <c r="BJ39" s="33">
        <f t="shared" si="78"/>
        <v>25604.2395</v>
      </c>
      <c r="BK39" s="33">
        <f t="shared" si="29"/>
        <v>1009.3496427</v>
      </c>
      <c r="BL39" s="51">
        <f t="shared" si="30"/>
        <v>26613.5891427</v>
      </c>
      <c r="BM39" s="51">
        <f t="shared" si="31"/>
        <v>362.95469629999997</v>
      </c>
      <c r="BO39" s="33">
        <v>779.4952200000002</v>
      </c>
      <c r="BP39" s="33">
        <v>30.728630772000002</v>
      </c>
      <c r="BQ39" s="51">
        <f t="shared" si="32"/>
        <v>810.2238507720002</v>
      </c>
      <c r="BR39" s="33">
        <v>11.049789268000005</v>
      </c>
      <c r="BT39" s="51">
        <f t="shared" si="79"/>
        <v>22427.576999999997</v>
      </c>
      <c r="BU39" s="51">
        <f t="shared" si="33"/>
        <v>884.1218202</v>
      </c>
      <c r="BV39" s="33">
        <f t="shared" si="34"/>
        <v>23311.6988202</v>
      </c>
      <c r="BW39" s="51">
        <f t="shared" si="35"/>
        <v>317.92369379999997</v>
      </c>
      <c r="BY39" s="51">
        <f t="shared" si="80"/>
        <v>14117.9715</v>
      </c>
      <c r="BZ39" s="51">
        <f t="shared" si="36"/>
        <v>556.5472659</v>
      </c>
      <c r="CA39" s="33">
        <f t="shared" si="37"/>
        <v>14674.5187659</v>
      </c>
      <c r="CB39" s="51">
        <f t="shared" si="38"/>
        <v>200.1302971</v>
      </c>
      <c r="CD39" s="33">
        <f t="shared" si="81"/>
        <v>540720.279</v>
      </c>
      <c r="CE39" s="33">
        <f t="shared" si="39"/>
        <v>21315.8379654</v>
      </c>
      <c r="CF39" s="51">
        <f t="shared" si="40"/>
        <v>562036.1169653999</v>
      </c>
      <c r="CG39" s="51">
        <f t="shared" si="41"/>
        <v>7665.0183126</v>
      </c>
      <c r="CI39" s="33">
        <f t="shared" si="82"/>
        <v>6171.219</v>
      </c>
      <c r="CJ39" s="33">
        <f t="shared" si="42"/>
        <v>243.2768094</v>
      </c>
      <c r="CK39" s="33">
        <f t="shared" si="43"/>
        <v>6414.4958094</v>
      </c>
      <c r="CL39" s="51">
        <f t="shared" si="44"/>
        <v>87.48054859999999</v>
      </c>
      <c r="CN39" s="33">
        <f t="shared" si="83"/>
        <v>753861.762</v>
      </c>
      <c r="CO39" s="33">
        <f t="shared" si="45"/>
        <v>29718.129301200002</v>
      </c>
      <c r="CP39" s="51">
        <f t="shared" si="46"/>
        <v>783579.8913012</v>
      </c>
      <c r="CQ39" s="51">
        <f t="shared" si="47"/>
        <v>10686.4203828</v>
      </c>
      <c r="CS39" s="33">
        <f t="shared" si="84"/>
        <v>7270.65</v>
      </c>
      <c r="CT39" s="33">
        <f t="shared" si="48"/>
        <v>286.61769</v>
      </c>
      <c r="CU39" s="51">
        <f t="shared" si="49"/>
        <v>7557.26769</v>
      </c>
      <c r="CV39" s="51">
        <f t="shared" si="50"/>
        <v>103.06560999999999</v>
      </c>
      <c r="CX39" s="33">
        <f t="shared" si="85"/>
        <v>5028.9795</v>
      </c>
      <c r="CY39" s="33">
        <f t="shared" si="51"/>
        <v>198.24836670000002</v>
      </c>
      <c r="CZ39" s="51">
        <f t="shared" si="52"/>
        <v>5227.2278667</v>
      </c>
      <c r="DA39" s="51">
        <f t="shared" si="53"/>
        <v>71.28865230000001</v>
      </c>
      <c r="DC39" s="33">
        <f t="shared" si="86"/>
        <v>3101.238</v>
      </c>
      <c r="DD39" s="51">
        <f t="shared" si="54"/>
        <v>122.2544988</v>
      </c>
      <c r="DE39" s="51">
        <f t="shared" si="55"/>
        <v>3223.4924988</v>
      </c>
      <c r="DF39" s="51">
        <f t="shared" si="56"/>
        <v>43.9618172</v>
      </c>
      <c r="DH39" s="33">
        <f t="shared" si="87"/>
        <v>77.463</v>
      </c>
      <c r="DI39" s="33">
        <f t="shared" si="57"/>
        <v>3.0536838</v>
      </c>
      <c r="DJ39" s="51">
        <f t="shared" si="58"/>
        <v>80.5166838</v>
      </c>
      <c r="DK39" s="51">
        <f t="shared" si="59"/>
        <v>1.0980822</v>
      </c>
      <c r="DM39" s="33">
        <f t="shared" si="88"/>
        <v>19089.193499999998</v>
      </c>
      <c r="DN39" s="33">
        <f t="shared" si="60"/>
        <v>752.5187631</v>
      </c>
      <c r="DO39" s="33">
        <f t="shared" si="61"/>
        <v>19841.7122631</v>
      </c>
      <c r="DP39" s="51">
        <f t="shared" si="62"/>
        <v>270.6002039</v>
      </c>
      <c r="DR39" s="33">
        <f t="shared" si="89"/>
        <v>45905.661</v>
      </c>
      <c r="DS39" s="33">
        <f t="shared" si="63"/>
        <v>1809.6558786</v>
      </c>
      <c r="DT39" s="51">
        <f t="shared" si="64"/>
        <v>47715.3168786</v>
      </c>
      <c r="DU39" s="51">
        <f t="shared" si="65"/>
        <v>650.7389234</v>
      </c>
      <c r="DW39" s="33">
        <f t="shared" si="90"/>
        <v>13092.606</v>
      </c>
      <c r="DX39" s="33">
        <f t="shared" si="66"/>
        <v>516.1261356</v>
      </c>
      <c r="DY39" s="51">
        <f t="shared" si="67"/>
        <v>13608.7321356</v>
      </c>
      <c r="DZ39" s="51">
        <f t="shared" si="68"/>
        <v>185.5951564</v>
      </c>
    </row>
    <row r="40" spans="1:130" ht="12">
      <c r="A40" s="78">
        <v>47027</v>
      </c>
      <c r="C40" s="41"/>
      <c r="D40" s="41"/>
      <c r="E40" s="41"/>
      <c r="F40" s="41">
        <v>137573</v>
      </c>
      <c r="H40" s="35">
        <v>137573</v>
      </c>
      <c r="I40" s="35">
        <f t="shared" si="0"/>
        <v>137573</v>
      </c>
      <c r="J40" s="35">
        <v>96323</v>
      </c>
      <c r="K40"/>
      <c r="L40" s="71"/>
      <c r="M40" s="71">
        <f t="shared" si="1"/>
        <v>44237.0796555</v>
      </c>
      <c r="N40" s="71">
        <f t="shared" si="2"/>
        <v>44237.0796555</v>
      </c>
      <c r="O40" s="71">
        <f t="shared" si="3"/>
        <v>30972.997780500005</v>
      </c>
      <c r="P40"/>
      <c r="R40" s="33">
        <f t="shared" si="4"/>
        <v>6079.488443</v>
      </c>
      <c r="S40" s="33">
        <f t="shared" si="5"/>
        <v>6079.488443</v>
      </c>
      <c r="T40" s="51">
        <f t="shared" si="6"/>
        <v>4256.609693</v>
      </c>
      <c r="U40"/>
      <c r="W40" s="51">
        <f t="shared" si="7"/>
        <v>6203.166569999999</v>
      </c>
      <c r="X40" s="51">
        <f t="shared" si="8"/>
        <v>6203.166569999999</v>
      </c>
      <c r="Y40" s="51">
        <f t="shared" si="9"/>
        <v>4343.20407</v>
      </c>
      <c r="Z40"/>
      <c r="AB40" s="51">
        <f t="shared" si="10"/>
        <v>207.4188121</v>
      </c>
      <c r="AC40" s="51">
        <f t="shared" si="11"/>
        <v>207.4188121</v>
      </c>
      <c r="AD40" s="51">
        <f t="shared" si="12"/>
        <v>145.2261871</v>
      </c>
      <c r="AE40"/>
      <c r="AG40" s="33">
        <v>77.052436132</v>
      </c>
      <c r="AH40" s="33">
        <f t="shared" si="13"/>
        <v>77.052436132</v>
      </c>
      <c r="AI40" s="51">
        <v>53.948971132000004</v>
      </c>
      <c r="AL40" s="33">
        <f t="shared" si="14"/>
        <v>1167.5958082999998</v>
      </c>
      <c r="AM40" s="33">
        <f t="shared" si="15"/>
        <v>1167.5958082999998</v>
      </c>
      <c r="AN40" s="51">
        <f t="shared" si="16"/>
        <v>817.5029332999999</v>
      </c>
      <c r="AO40"/>
      <c r="AP40" s="51"/>
      <c r="AQ40" s="33">
        <f t="shared" si="17"/>
        <v>296.2634555</v>
      </c>
      <c r="AR40" s="51">
        <f t="shared" si="18"/>
        <v>296.2634555</v>
      </c>
      <c r="AS40" s="51">
        <f t="shared" si="19"/>
        <v>207.4315805</v>
      </c>
      <c r="AT40"/>
      <c r="AU40" s="51"/>
      <c r="AV40" s="33">
        <f t="shared" si="20"/>
        <v>317.0782504</v>
      </c>
      <c r="AW40" s="51">
        <f t="shared" si="21"/>
        <v>317.0782504</v>
      </c>
      <c r="AX40" s="51">
        <f t="shared" si="22"/>
        <v>222.0052504</v>
      </c>
      <c r="AY40"/>
      <c r="BA40" s="33">
        <f t="shared" si="23"/>
        <v>321.3842853</v>
      </c>
      <c r="BB40" s="33">
        <f t="shared" si="24"/>
        <v>321.3842853</v>
      </c>
      <c r="BC40" s="51">
        <f t="shared" si="25"/>
        <v>225.0201603</v>
      </c>
      <c r="BD40"/>
      <c r="BF40" s="33">
        <f t="shared" si="26"/>
        <v>63.875143900000005</v>
      </c>
      <c r="BG40" s="51">
        <f t="shared" si="27"/>
        <v>63.875143900000005</v>
      </c>
      <c r="BH40" s="51">
        <f t="shared" si="28"/>
        <v>44.7227689</v>
      </c>
      <c r="BK40" s="33">
        <f t="shared" si="29"/>
        <v>518.3888213</v>
      </c>
      <c r="BL40" s="51">
        <f t="shared" si="30"/>
        <v>518.3888213</v>
      </c>
      <c r="BM40" s="51">
        <f t="shared" si="31"/>
        <v>362.95469629999997</v>
      </c>
      <c r="BP40" s="33">
        <v>15.781824268000008</v>
      </c>
      <c r="BQ40" s="51">
        <f t="shared" si="32"/>
        <v>15.781824268000008</v>
      </c>
      <c r="BR40" s="33">
        <v>11.049789268000005</v>
      </c>
      <c r="BT40" s="51"/>
      <c r="BU40" s="51">
        <f t="shared" si="33"/>
        <v>454.0734438</v>
      </c>
      <c r="BV40" s="33">
        <f t="shared" si="34"/>
        <v>454.0734438</v>
      </c>
      <c r="BW40" s="51">
        <f t="shared" si="35"/>
        <v>317.92369379999997</v>
      </c>
      <c r="BY40" s="51"/>
      <c r="BZ40" s="51">
        <f t="shared" si="36"/>
        <v>285.8354221</v>
      </c>
      <c r="CA40" s="33">
        <f t="shared" si="37"/>
        <v>285.8354221</v>
      </c>
      <c r="CB40" s="51">
        <f t="shared" si="38"/>
        <v>200.1302971</v>
      </c>
      <c r="CE40" s="33">
        <f t="shared" si="39"/>
        <v>10947.5365626</v>
      </c>
      <c r="CF40" s="51">
        <f t="shared" si="40"/>
        <v>10947.5365626</v>
      </c>
      <c r="CG40" s="51">
        <f t="shared" si="41"/>
        <v>7665.0183126</v>
      </c>
      <c r="CJ40" s="33">
        <f t="shared" si="42"/>
        <v>124.9437986</v>
      </c>
      <c r="CK40" s="33">
        <f t="shared" si="43"/>
        <v>124.9437986</v>
      </c>
      <c r="CL40" s="51">
        <f t="shared" si="44"/>
        <v>87.48054859999999</v>
      </c>
      <c r="CO40" s="33">
        <f t="shared" si="45"/>
        <v>15262.8438828</v>
      </c>
      <c r="CP40" s="51">
        <f t="shared" si="46"/>
        <v>15262.8438828</v>
      </c>
      <c r="CQ40" s="51">
        <f t="shared" si="47"/>
        <v>10686.4203828</v>
      </c>
      <c r="CT40" s="33">
        <f t="shared" si="48"/>
        <v>147.20311</v>
      </c>
      <c r="CU40" s="51">
        <f t="shared" si="49"/>
        <v>147.20311</v>
      </c>
      <c r="CV40" s="51">
        <f t="shared" si="50"/>
        <v>103.06560999999999</v>
      </c>
      <c r="CY40" s="33">
        <f t="shared" si="51"/>
        <v>101.8177773</v>
      </c>
      <c r="CZ40" s="51">
        <f t="shared" si="52"/>
        <v>101.8177773</v>
      </c>
      <c r="DA40" s="51">
        <f t="shared" si="53"/>
        <v>71.28865230000001</v>
      </c>
      <c r="DD40" s="51">
        <f t="shared" si="54"/>
        <v>62.788317199999995</v>
      </c>
      <c r="DE40" s="51">
        <f t="shared" si="55"/>
        <v>62.788317199999995</v>
      </c>
      <c r="DF40" s="51">
        <f t="shared" si="56"/>
        <v>43.9618172</v>
      </c>
      <c r="DI40" s="33">
        <f t="shared" si="57"/>
        <v>1.5683322</v>
      </c>
      <c r="DJ40" s="51">
        <f t="shared" si="58"/>
        <v>1.5683322</v>
      </c>
      <c r="DK40" s="51">
        <f t="shared" si="59"/>
        <v>1.0980822</v>
      </c>
      <c r="DN40" s="33">
        <f t="shared" si="60"/>
        <v>386.4838289</v>
      </c>
      <c r="DO40" s="33">
        <f t="shared" si="61"/>
        <v>386.4838289</v>
      </c>
      <c r="DP40" s="51">
        <f t="shared" si="62"/>
        <v>270.6002039</v>
      </c>
      <c r="DS40" s="33">
        <f t="shared" si="63"/>
        <v>929.4156734000001</v>
      </c>
      <c r="DT40" s="51">
        <f t="shared" si="64"/>
        <v>929.4156734000001</v>
      </c>
      <c r="DU40" s="51">
        <f t="shared" si="65"/>
        <v>650.7389234</v>
      </c>
      <c r="DX40" s="33">
        <f t="shared" si="66"/>
        <v>265.0756564</v>
      </c>
      <c r="DY40" s="51">
        <f t="shared" si="67"/>
        <v>265.0756564</v>
      </c>
      <c r="DZ40" s="51">
        <f t="shared" si="68"/>
        <v>185.5951564</v>
      </c>
    </row>
    <row r="41" spans="1:130" ht="12">
      <c r="A41" s="78">
        <v>47209</v>
      </c>
      <c r="C41" s="41"/>
      <c r="D41" s="41"/>
      <c r="E41" s="41">
        <v>7055000</v>
      </c>
      <c r="F41" s="41">
        <v>137573</v>
      </c>
      <c r="G41" s="35">
        <v>7055000</v>
      </c>
      <c r="H41" s="35">
        <v>137573</v>
      </c>
      <c r="I41" s="35">
        <f t="shared" si="0"/>
        <v>7192573</v>
      </c>
      <c r="J41" s="35">
        <v>96315</v>
      </c>
      <c r="K41"/>
      <c r="L41" s="71">
        <f t="shared" si="69"/>
        <v>2268559.9425000004</v>
      </c>
      <c r="M41" s="71">
        <f t="shared" si="1"/>
        <v>44237.0796555</v>
      </c>
      <c r="N41" s="71">
        <f t="shared" si="2"/>
        <v>2312797.0221555005</v>
      </c>
      <c r="O41" s="71">
        <f t="shared" si="3"/>
        <v>30970.425352499995</v>
      </c>
      <c r="P41"/>
      <c r="Q41" s="33">
        <f t="shared" si="70"/>
        <v>311767.505</v>
      </c>
      <c r="R41" s="33">
        <f t="shared" si="4"/>
        <v>6079.488443</v>
      </c>
      <c r="S41" s="33">
        <f t="shared" si="5"/>
        <v>317846.993443</v>
      </c>
      <c r="T41" s="51">
        <f t="shared" si="6"/>
        <v>4256.256165</v>
      </c>
      <c r="U41"/>
      <c r="V41" s="33">
        <f t="shared" si="71"/>
        <v>318109.95</v>
      </c>
      <c r="W41" s="51">
        <f t="shared" si="7"/>
        <v>6203.166569999999</v>
      </c>
      <c r="X41" s="51">
        <f t="shared" si="8"/>
        <v>324313.11657</v>
      </c>
      <c r="Y41" s="51">
        <f t="shared" si="9"/>
        <v>4342.84335</v>
      </c>
      <c r="Z41"/>
      <c r="AA41" s="33">
        <f t="shared" si="72"/>
        <v>10636.8235</v>
      </c>
      <c r="AB41" s="51">
        <f t="shared" si="10"/>
        <v>207.4188121</v>
      </c>
      <c r="AC41" s="51">
        <f t="shared" si="11"/>
        <v>10844.242312100001</v>
      </c>
      <c r="AD41" s="51">
        <f t="shared" si="12"/>
        <v>145.2141255</v>
      </c>
      <c r="AE41"/>
      <c r="AF41" s="33">
        <v>3951.3926199999996</v>
      </c>
      <c r="AG41" s="33">
        <v>77.052436132</v>
      </c>
      <c r="AH41" s="33">
        <f t="shared" si="13"/>
        <v>4028.4450561319995</v>
      </c>
      <c r="AI41" s="51">
        <v>53.944490460000004</v>
      </c>
      <c r="AK41" s="33">
        <f t="shared" si="73"/>
        <v>59876.49049999999</v>
      </c>
      <c r="AL41" s="33">
        <f t="shared" si="14"/>
        <v>1167.5958082999998</v>
      </c>
      <c r="AM41" s="33">
        <f t="shared" si="15"/>
        <v>61044.08630829999</v>
      </c>
      <c r="AN41" s="51">
        <f t="shared" si="16"/>
        <v>817.4350364999999</v>
      </c>
      <c r="AO41"/>
      <c r="AP41" s="51">
        <f t="shared" si="74"/>
        <v>15192.942500000001</v>
      </c>
      <c r="AQ41" s="33">
        <f t="shared" si="17"/>
        <v>296.2634555</v>
      </c>
      <c r="AR41" s="51">
        <f t="shared" si="18"/>
        <v>15489.205955500001</v>
      </c>
      <c r="AS41" s="51">
        <f t="shared" si="19"/>
        <v>207.4143525</v>
      </c>
      <c r="AT41"/>
      <c r="AU41" s="51">
        <f t="shared" si="75"/>
        <v>16260.364000000001</v>
      </c>
      <c r="AV41" s="33">
        <f t="shared" si="20"/>
        <v>317.0782504</v>
      </c>
      <c r="AW41" s="51">
        <f t="shared" si="21"/>
        <v>16577.442250400003</v>
      </c>
      <c r="AX41" s="51">
        <f t="shared" si="22"/>
        <v>221.98681200000001</v>
      </c>
      <c r="AY41"/>
      <c r="AZ41" s="33">
        <f t="shared" si="76"/>
        <v>16481.1855</v>
      </c>
      <c r="BA41" s="33">
        <f t="shared" si="23"/>
        <v>321.3842853</v>
      </c>
      <c r="BB41" s="33">
        <f t="shared" si="24"/>
        <v>16802.5697853</v>
      </c>
      <c r="BC41" s="51">
        <f t="shared" si="25"/>
        <v>225.00147149999998</v>
      </c>
      <c r="BD41"/>
      <c r="BE41" s="33">
        <f t="shared" si="77"/>
        <v>3275.6365</v>
      </c>
      <c r="BF41" s="33">
        <f t="shared" si="26"/>
        <v>63.875143900000005</v>
      </c>
      <c r="BG41" s="51">
        <f t="shared" si="27"/>
        <v>3339.5116439</v>
      </c>
      <c r="BH41" s="51">
        <f t="shared" si="28"/>
        <v>44.7190545</v>
      </c>
      <c r="BJ41" s="33">
        <f t="shared" si="78"/>
        <v>26583.945499999998</v>
      </c>
      <c r="BK41" s="33">
        <f t="shared" si="29"/>
        <v>518.3888213</v>
      </c>
      <c r="BL41" s="51">
        <f t="shared" si="30"/>
        <v>27102.334321299997</v>
      </c>
      <c r="BM41" s="51">
        <f t="shared" si="31"/>
        <v>362.9245515</v>
      </c>
      <c r="BO41" s="33">
        <v>809.3213800000003</v>
      </c>
      <c r="BP41" s="33">
        <v>15.781824268000008</v>
      </c>
      <c r="BQ41" s="51">
        <f t="shared" si="32"/>
        <v>825.1032042680004</v>
      </c>
      <c r="BR41" s="33">
        <v>11.04887154</v>
      </c>
      <c r="BT41" s="51">
        <f t="shared" si="79"/>
        <v>23285.733</v>
      </c>
      <c r="BU41" s="51">
        <f t="shared" si="33"/>
        <v>454.0734438</v>
      </c>
      <c r="BV41" s="33">
        <f t="shared" si="34"/>
        <v>23739.8064438</v>
      </c>
      <c r="BW41" s="51">
        <f t="shared" si="35"/>
        <v>317.897289</v>
      </c>
      <c r="BY41" s="51">
        <f t="shared" si="80"/>
        <v>14658.1735</v>
      </c>
      <c r="BZ41" s="51">
        <f t="shared" si="36"/>
        <v>285.8354221</v>
      </c>
      <c r="CA41" s="33">
        <f t="shared" si="37"/>
        <v>14944.008922100002</v>
      </c>
      <c r="CB41" s="51">
        <f t="shared" si="38"/>
        <v>200.1136755</v>
      </c>
      <c r="CD41" s="33">
        <f t="shared" si="81"/>
        <v>561410.091</v>
      </c>
      <c r="CE41" s="33">
        <f t="shared" si="39"/>
        <v>10947.5365626</v>
      </c>
      <c r="CF41" s="51">
        <f t="shared" si="40"/>
        <v>572357.6275626001</v>
      </c>
      <c r="CG41" s="51">
        <f t="shared" si="41"/>
        <v>7664.381703</v>
      </c>
      <c r="CI41" s="33">
        <f t="shared" si="82"/>
        <v>6407.351</v>
      </c>
      <c r="CJ41" s="33">
        <f t="shared" si="42"/>
        <v>124.9437986</v>
      </c>
      <c r="CK41" s="33">
        <f t="shared" si="43"/>
        <v>6532.2947986</v>
      </c>
      <c r="CL41" s="51">
        <f t="shared" si="44"/>
        <v>87.473283</v>
      </c>
      <c r="CN41" s="33">
        <f t="shared" si="83"/>
        <v>782707.098</v>
      </c>
      <c r="CO41" s="33">
        <f t="shared" si="45"/>
        <v>15262.8438828</v>
      </c>
      <c r="CP41" s="51">
        <f t="shared" si="46"/>
        <v>797969.9418828</v>
      </c>
      <c r="CQ41" s="51">
        <f t="shared" si="47"/>
        <v>10685.532834</v>
      </c>
      <c r="CS41" s="33">
        <f t="shared" si="84"/>
        <v>7548.85</v>
      </c>
      <c r="CT41" s="33">
        <f t="shared" si="48"/>
        <v>147.20311</v>
      </c>
      <c r="CU41" s="51">
        <f t="shared" si="49"/>
        <v>7696.053110000001</v>
      </c>
      <c r="CV41" s="51">
        <f t="shared" si="50"/>
        <v>103.05705</v>
      </c>
      <c r="CX41" s="33">
        <f t="shared" si="85"/>
        <v>5221.405500000001</v>
      </c>
      <c r="CY41" s="33">
        <f t="shared" si="51"/>
        <v>101.8177773</v>
      </c>
      <c r="CZ41" s="51">
        <f t="shared" si="52"/>
        <v>5323.2232773000005</v>
      </c>
      <c r="DA41" s="51">
        <f t="shared" si="53"/>
        <v>71.28273150000001</v>
      </c>
      <c r="DC41" s="33">
        <f t="shared" si="86"/>
        <v>3219.902</v>
      </c>
      <c r="DD41" s="51">
        <f t="shared" si="54"/>
        <v>62.788317199999995</v>
      </c>
      <c r="DE41" s="51">
        <f t="shared" si="55"/>
        <v>3282.6903172</v>
      </c>
      <c r="DF41" s="51">
        <f t="shared" si="56"/>
        <v>43.958166</v>
      </c>
      <c r="DH41" s="33">
        <f t="shared" si="87"/>
        <v>80.42699999999999</v>
      </c>
      <c r="DI41" s="33">
        <f t="shared" si="57"/>
        <v>1.5683322</v>
      </c>
      <c r="DJ41" s="51">
        <f t="shared" si="58"/>
        <v>81.9953322</v>
      </c>
      <c r="DK41" s="51">
        <f t="shared" si="59"/>
        <v>1.097991</v>
      </c>
      <c r="DM41" s="33">
        <f t="shared" si="88"/>
        <v>19819.6115</v>
      </c>
      <c r="DN41" s="33">
        <f t="shared" si="60"/>
        <v>386.4838289</v>
      </c>
      <c r="DO41" s="33">
        <f t="shared" si="61"/>
        <v>20206.0953289</v>
      </c>
      <c r="DP41" s="51">
        <f t="shared" si="62"/>
        <v>270.5777295</v>
      </c>
      <c r="DR41" s="33">
        <f t="shared" si="89"/>
        <v>47662.169</v>
      </c>
      <c r="DS41" s="33">
        <f t="shared" si="63"/>
        <v>929.4156734000001</v>
      </c>
      <c r="DT41" s="51">
        <f t="shared" si="64"/>
        <v>48591.5846734</v>
      </c>
      <c r="DU41" s="51">
        <f t="shared" si="65"/>
        <v>650.684877</v>
      </c>
      <c r="DW41" s="33">
        <f t="shared" si="90"/>
        <v>13593.574</v>
      </c>
      <c r="DX41" s="33">
        <f t="shared" si="66"/>
        <v>265.0756564</v>
      </c>
      <c r="DY41" s="51">
        <f t="shared" si="67"/>
        <v>13858.6496564</v>
      </c>
      <c r="DZ41" s="51">
        <f t="shared" si="68"/>
        <v>185.579742</v>
      </c>
    </row>
    <row r="42" spans="3:130" ht="12">
      <c r="C42" s="41"/>
      <c r="D42" s="41"/>
      <c r="E42" s="41"/>
      <c r="F42" s="41"/>
      <c r="G42" s="41"/>
      <c r="H42" s="41"/>
      <c r="I42" s="41"/>
      <c r="J42" s="41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H42"/>
      <c r="BM42"/>
      <c r="BW42"/>
      <c r="CB42"/>
      <c r="CG42"/>
      <c r="CL42"/>
      <c r="CQ42"/>
      <c r="CV42"/>
      <c r="DA42"/>
      <c r="DF42"/>
      <c r="DK42"/>
      <c r="DP42"/>
      <c r="DU42"/>
      <c r="DZ42"/>
    </row>
    <row r="43" spans="1:130" ht="12.75" thickBot="1">
      <c r="A43" s="31" t="s">
        <v>4</v>
      </c>
      <c r="C43" s="50">
        <f>SUM(C8:C42)</f>
        <v>44760000</v>
      </c>
      <c r="D43" s="50">
        <f>SUM(D8:D42)</f>
        <v>11761500</v>
      </c>
      <c r="E43" s="50">
        <f>SUM(E8:E42)</f>
        <v>44290000</v>
      </c>
      <c r="F43" s="50">
        <f>SUM(F8:F42)</f>
        <v>23772560</v>
      </c>
      <c r="G43" s="50">
        <f>SUM(G8:G42)</f>
        <v>89050000</v>
      </c>
      <c r="H43" s="50">
        <f>SUM(H8:H42)</f>
        <v>35534060</v>
      </c>
      <c r="I43" s="50">
        <f>SUM(I8:I42)</f>
        <v>124584060</v>
      </c>
      <c r="J43" s="50">
        <f>SUM(J8:J42)</f>
        <v>3274974</v>
      </c>
      <c r="K43"/>
      <c r="L43" s="50">
        <f>SUM(L8:L42)</f>
        <v>28634339.174999993</v>
      </c>
      <c r="M43" s="50">
        <f>SUM(M8:M42)</f>
        <v>11426101.362210002</v>
      </c>
      <c r="N43" s="50">
        <f>SUM(N8:N42)</f>
        <v>40060440.537209995</v>
      </c>
      <c r="O43" s="50">
        <f>SUM(O8:O42)</f>
        <v>1053079.3521089996</v>
      </c>
      <c r="Q43" s="50">
        <f>SUM(Q8:Q42)</f>
        <v>3935208.5500000007</v>
      </c>
      <c r="R43" s="50">
        <f>SUM(R8:R42)</f>
        <v>1570285.6454600003</v>
      </c>
      <c r="S43" s="50">
        <f>SUM(S8:S42)</f>
        <v>5505494.19546</v>
      </c>
      <c r="T43" s="50">
        <f>SUM(T8:T42)</f>
        <v>144724.37603400007</v>
      </c>
      <c r="U43"/>
      <c r="V43" s="50">
        <f>SUM(V8:V42)</f>
        <v>4015264.4999999995</v>
      </c>
      <c r="W43" s="50">
        <f>SUM(W8:W42)</f>
        <v>1602230.7654</v>
      </c>
      <c r="X43" s="50">
        <f>SUM(X8:X42)</f>
        <v>5617495.265400001</v>
      </c>
      <c r="Y43" s="50">
        <f>SUM(Y8:Y42)</f>
        <v>147668.57766000013</v>
      </c>
      <c r="Z43"/>
      <c r="AA43" s="50">
        <f>SUM(AA8:AA42)</f>
        <v>134260.68500000003</v>
      </c>
      <c r="AB43" s="50">
        <f>SUM(AB8:AB42)</f>
        <v>53574.702262</v>
      </c>
      <c r="AC43" s="50">
        <f>SUM(AC8:AC42)</f>
        <v>187835.38726200003</v>
      </c>
      <c r="AD43" s="50">
        <f>SUM(AD8:AD42)</f>
        <v>4937.678299800001</v>
      </c>
      <c r="AE43"/>
      <c r="AF43" s="50">
        <f>SUM(AF8:AF42)</f>
        <v>49875.4802</v>
      </c>
      <c r="AG43" s="50">
        <f>SUM(AG8:AG42)</f>
        <v>19902.058461039993</v>
      </c>
      <c r="AH43" s="50">
        <f>SUM(AH8:AH42)</f>
        <v>69777.53866103999</v>
      </c>
      <c r="AI43" s="50">
        <f>SUM(AI8:AI42)</f>
        <v>1834.2605378160001</v>
      </c>
      <c r="AJ43" s="50"/>
      <c r="AK43" s="50">
        <f>SUM(AK8:AK42)</f>
        <v>755776.2549999999</v>
      </c>
      <c r="AL43" s="50">
        <f>SUM(AL8:AL42)</f>
        <v>301581.120626</v>
      </c>
      <c r="AM43" s="50">
        <f>SUM(AM8:AM42)</f>
        <v>1057357.3756259999</v>
      </c>
      <c r="AN43" s="50">
        <f>SUM(AN8:AN42)</f>
        <v>27795.031835399983</v>
      </c>
      <c r="AO43"/>
      <c r="AP43" s="50">
        <f>SUM(AP8:AP42)</f>
        <v>191769.17500000002</v>
      </c>
      <c r="AQ43" s="50">
        <f>SUM(AQ8:AQ42)</f>
        <v>76522.59821</v>
      </c>
      <c r="AR43" s="50">
        <f>SUM(AR8:AR42)</f>
        <v>268291.77320999996</v>
      </c>
      <c r="AS43" s="50">
        <f>SUM(AS8:AS42)</f>
        <v>7052.656508999997</v>
      </c>
      <c r="AT43"/>
      <c r="AU43" s="50">
        <f>SUM(AU8:AU42)</f>
        <v>205242.44</v>
      </c>
      <c r="AV43" s="50">
        <f>SUM(AV8:AV42)</f>
        <v>81898.90148799996</v>
      </c>
      <c r="AW43" s="50">
        <f>SUM(AW8:AW42)</f>
        <v>287141.34148800006</v>
      </c>
      <c r="AX43" s="50">
        <f>SUM(AX8:AX42)</f>
        <v>7548.160075199994</v>
      </c>
      <c r="AY43"/>
      <c r="AZ43" s="50">
        <f>SUM(AZ8:AZ42)</f>
        <v>208029.705</v>
      </c>
      <c r="BA43" s="50">
        <f>SUM(BA8:BA42)</f>
        <v>83011.117566</v>
      </c>
      <c r="BB43" s="50">
        <f>SUM(BB8:BB42)</f>
        <v>291040.82256599993</v>
      </c>
      <c r="BC43" s="50">
        <f>SUM(BC8:BC42)</f>
        <v>7650.666761399994</v>
      </c>
      <c r="BD43"/>
      <c r="BE43" s="50">
        <f>SUM(BE8:BE42)</f>
        <v>41345.915</v>
      </c>
      <c r="BF43" s="50">
        <f>SUM(BF8:BF42)</f>
        <v>16498.464058000005</v>
      </c>
      <c r="BG43" s="50">
        <f>SUM(BG8:BG42)</f>
        <v>57844.379058</v>
      </c>
      <c r="BH43" s="50">
        <f>SUM(BH8:BH42)</f>
        <v>1520.570428199999</v>
      </c>
      <c r="BJ43" s="50">
        <f>SUM(BJ8:BJ42)</f>
        <v>335549.30499999993</v>
      </c>
      <c r="BK43" s="50">
        <f>SUM(BK8:BK42)</f>
        <v>133895.891486</v>
      </c>
      <c r="BL43" s="50">
        <f>SUM(BL8:BL42)</f>
        <v>469445.1964859999</v>
      </c>
      <c r="BM43" s="50">
        <f>SUM(BM8:BM42)</f>
        <v>12340.429529399995</v>
      </c>
      <c r="BO43" s="50">
        <f>SUM(BO8:BO42)</f>
        <v>10215.4598</v>
      </c>
      <c r="BP43" s="50">
        <f>SUM(BP8:BP42)</f>
        <v>4076.3252269600016</v>
      </c>
      <c r="BQ43" s="50">
        <f>SUM(BQ8:BQ42)</f>
        <v>14291.78502696</v>
      </c>
      <c r="BR43" s="50">
        <f>SUM(BR8:BR42)</f>
        <v>375.6919173840001</v>
      </c>
      <c r="BT43" s="50">
        <f>SUM(BT8:BT42)</f>
        <v>293918.43</v>
      </c>
      <c r="BU43" s="50">
        <f>SUM(BU8:BU42)</f>
        <v>117283.718436</v>
      </c>
      <c r="BV43" s="50">
        <f>SUM(BV8:BV42)</f>
        <v>411202.14843599993</v>
      </c>
      <c r="BW43" s="50">
        <f>SUM(BW8:BW42)</f>
        <v>10809.3791844</v>
      </c>
      <c r="BY43" s="50">
        <f>SUM(BY8:BY42)</f>
        <v>185019.18500000003</v>
      </c>
      <c r="BZ43" s="50">
        <f>SUM(BZ8:BZ42)</f>
        <v>73829.11646199999</v>
      </c>
      <c r="CA43" s="50">
        <f>SUM(CA8:CA42)</f>
        <v>258848.301462</v>
      </c>
      <c r="CB43" s="50">
        <f>SUM(CB8:CB42)</f>
        <v>6804.413479800006</v>
      </c>
      <c r="CD43" s="50">
        <f>SUM(CD8:CD42)</f>
        <v>7086260.609999999</v>
      </c>
      <c r="CE43" s="50">
        <f>SUM(CE8:CE42)</f>
        <v>2827665.465372001</v>
      </c>
      <c r="CF43" s="50">
        <f>SUM(CF8:CF42)</f>
        <v>9913926.075372</v>
      </c>
      <c r="CG43" s="50">
        <f>SUM(CG8:CG42)</f>
        <v>260609.9860188001</v>
      </c>
      <c r="CI43" s="50">
        <f>SUM(CI8:CI42)</f>
        <v>80875.20999999999</v>
      </c>
      <c r="CJ43" s="50">
        <f>SUM(CJ8:CJ42)</f>
        <v>32272.033292</v>
      </c>
      <c r="CK43" s="50">
        <f>SUM(CK8:CK42)</f>
        <v>113147.243292</v>
      </c>
      <c r="CL43" s="50">
        <f>SUM(CL8:CL42)</f>
        <v>2974.3313868</v>
      </c>
      <c r="CN43" s="50">
        <f>SUM(CN8:CN42)</f>
        <v>9879527.58</v>
      </c>
      <c r="CO43" s="50">
        <f>SUM(CO8:CO42)</f>
        <v>3942276.539016</v>
      </c>
      <c r="CP43" s="50">
        <f>SUM(CP8:CP42)</f>
        <v>13821804.119016003</v>
      </c>
      <c r="CQ43" s="50">
        <f>SUM(CQ8:CQ42)</f>
        <v>363337.4054663998</v>
      </c>
      <c r="CS43" s="50">
        <f>SUM(CS8:CS42)</f>
        <v>95283.5</v>
      </c>
      <c r="CT43" s="50">
        <f>SUM(CT8:CT42)</f>
        <v>38021.444200000005</v>
      </c>
      <c r="CU43" s="50">
        <f>SUM(CU8:CU42)</f>
        <v>133304.9442</v>
      </c>
      <c r="CV43" s="50">
        <f>SUM(CV8:CV42)</f>
        <v>3504.222180000002</v>
      </c>
      <c r="CX43" s="50">
        <f>SUM(CX8:CX42)</f>
        <v>65905.905</v>
      </c>
      <c r="CY43" s="50">
        <f>SUM(CY8:CY42)</f>
        <v>26298.757805999994</v>
      </c>
      <c r="CZ43" s="50">
        <f>SUM(CZ8:CZ42)</f>
        <v>92204.66280600001</v>
      </c>
      <c r="DA43" s="50">
        <f>SUM(DA8:DA42)</f>
        <v>2423.8082574000005</v>
      </c>
      <c r="DC43" s="50">
        <f>SUM(DC8:DC42)</f>
        <v>40642.42</v>
      </c>
      <c r="DD43" s="50">
        <f>SUM(DD8:DD42)</f>
        <v>16217.744984</v>
      </c>
      <c r="DE43" s="50">
        <f>SUM(DE8:DE42)</f>
        <v>56860.164984</v>
      </c>
      <c r="DF43" s="50">
        <f>SUM(DF8:DF42)</f>
        <v>1494.6981336000006</v>
      </c>
      <c r="DH43" s="50">
        <f>SUM(DH8:DH42)</f>
        <v>1015.17</v>
      </c>
      <c r="DI43" s="50">
        <f>SUM(DI8:DI42)</f>
        <v>405.088284</v>
      </c>
      <c r="DJ43" s="50">
        <f>SUM(DJ8:DJ42)</f>
        <v>1420.2582839999998</v>
      </c>
      <c r="DK43" s="50">
        <f>SUM(DK8:DK42)</f>
        <v>37.334703600000005</v>
      </c>
      <c r="DM43" s="50">
        <f>SUM(DM8:DM42)</f>
        <v>250168.16499999995</v>
      </c>
      <c r="DN43" s="50">
        <f>SUM(DN8:DN42)</f>
        <v>99825.83475800001</v>
      </c>
      <c r="DO43" s="50">
        <f>SUM(DO8:DO42)</f>
        <v>349993.9997579999</v>
      </c>
      <c r="DP43" s="50">
        <f>SUM(DP8:DP42)</f>
        <v>9200.384458199993</v>
      </c>
      <c r="DR43" s="50">
        <f>SUM(DR8:DR42)</f>
        <v>601603.9900000001</v>
      </c>
      <c r="DS43" s="50">
        <f>SUM(DS8:DS42)</f>
        <v>240061.00254800005</v>
      </c>
      <c r="DT43" s="50">
        <f>SUM(DT8:DT42)</f>
        <v>841664.9925480004</v>
      </c>
      <c r="DU43" s="50">
        <f>SUM(DU8:DU42)</f>
        <v>22125.069349200003</v>
      </c>
      <c r="DW43" s="50">
        <f>SUM(DW8:DW42)</f>
        <v>171581.53999999995</v>
      </c>
      <c r="DX43" s="50">
        <f>SUM(DX8:DX42)</f>
        <v>68467.02680799998</v>
      </c>
      <c r="DY43" s="50">
        <f>SUM(DY8:DY42)</f>
        <v>240048.56680800003</v>
      </c>
      <c r="DZ43" s="50">
        <f>SUM(DZ8:DZ42)</f>
        <v>6310.219903199999</v>
      </c>
    </row>
    <row r="44" spans="11:58" ht="12.75" thickTop="1"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1:58" ht="12"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1:58" ht="12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1:58" ht="12"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1:58" ht="12"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1:58" ht="12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1:58" ht="12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1:58" ht="12"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1:58" ht="12"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1:58" ht="12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1:58" ht="12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1:58" ht="12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1:58" ht="12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3:58" ht="12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3:58" ht="12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3:58" ht="12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3:58" ht="1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3:58" ht="12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3:58" ht="12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3:58" ht="12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3:58" ht="12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58" ht="12">
      <c r="C65"/>
      <c r="D65"/>
      <c r="E65"/>
      <c r="F65"/>
      <c r="G65"/>
      <c r="H65"/>
      <c r="I65"/>
      <c r="J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3:58" ht="12">
      <c r="C66"/>
      <c r="D66"/>
      <c r="E66"/>
      <c r="F66"/>
      <c r="G66"/>
      <c r="H66"/>
      <c r="I66"/>
      <c r="J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3:10" ht="12">
      <c r="C67"/>
      <c r="D67"/>
      <c r="E67"/>
      <c r="F67"/>
      <c r="G67"/>
      <c r="H67"/>
      <c r="I67"/>
      <c r="J67"/>
    </row>
    <row r="68" spans="3:10" ht="12">
      <c r="C68"/>
      <c r="D68"/>
      <c r="E68"/>
      <c r="F68"/>
      <c r="G68"/>
      <c r="H68"/>
      <c r="I68"/>
      <c r="J68"/>
    </row>
    <row r="69" spans="3:10" ht="12">
      <c r="C69"/>
      <c r="D69"/>
      <c r="E69"/>
      <c r="F69"/>
      <c r="G69"/>
      <c r="H69"/>
      <c r="I69"/>
      <c r="J69"/>
    </row>
    <row r="70" spans="3:10" ht="12">
      <c r="C70"/>
      <c r="D70"/>
      <c r="E70"/>
      <c r="F70"/>
      <c r="G70"/>
      <c r="H70"/>
      <c r="I70"/>
      <c r="J70"/>
    </row>
    <row r="71" spans="3:10" ht="12">
      <c r="C71"/>
      <c r="D71"/>
      <c r="E71"/>
      <c r="F71"/>
      <c r="G71"/>
      <c r="H71"/>
      <c r="I71"/>
      <c r="J71"/>
    </row>
    <row r="72" spans="3:10" ht="12">
      <c r="C72"/>
      <c r="D72"/>
      <c r="E72"/>
      <c r="F72"/>
      <c r="G72"/>
      <c r="H72"/>
      <c r="I72"/>
      <c r="J72"/>
    </row>
    <row r="73" spans="3:10" ht="12">
      <c r="C73"/>
      <c r="D73"/>
      <c r="E73"/>
      <c r="F73"/>
      <c r="G73"/>
      <c r="H73"/>
      <c r="I73"/>
      <c r="J73"/>
    </row>
    <row r="74" spans="3:10" ht="12">
      <c r="C74"/>
      <c r="D74"/>
      <c r="E74"/>
      <c r="F74"/>
      <c r="G74"/>
      <c r="H74"/>
      <c r="I74"/>
      <c r="J74"/>
    </row>
    <row r="75" spans="3:10" ht="12">
      <c r="C75"/>
      <c r="D75"/>
      <c r="E75"/>
      <c r="F75"/>
      <c r="G75"/>
      <c r="H75"/>
      <c r="I75"/>
      <c r="J75"/>
    </row>
    <row r="76" spans="3:10" ht="12">
      <c r="C76"/>
      <c r="D76"/>
      <c r="E76"/>
      <c r="F76"/>
      <c r="G76"/>
      <c r="H76"/>
      <c r="I76"/>
      <c r="J76"/>
    </row>
    <row r="77" spans="3:10" ht="12">
      <c r="C77"/>
      <c r="D77"/>
      <c r="E77"/>
      <c r="F77"/>
      <c r="G77"/>
      <c r="H77"/>
      <c r="I77"/>
      <c r="J77"/>
    </row>
    <row r="78" spans="3:10" ht="12">
      <c r="C78"/>
      <c r="D78"/>
      <c r="E78"/>
      <c r="F78"/>
      <c r="G78"/>
      <c r="H78"/>
      <c r="I78"/>
      <c r="J78"/>
    </row>
    <row r="79" spans="3:10" ht="12">
      <c r="C79"/>
      <c r="D79"/>
      <c r="E79"/>
      <c r="F79"/>
      <c r="G79"/>
      <c r="H79"/>
      <c r="I79"/>
      <c r="J79"/>
    </row>
    <row r="80" spans="3:10" ht="12">
      <c r="C80"/>
      <c r="D80"/>
      <c r="E80"/>
      <c r="F80"/>
      <c r="G80"/>
      <c r="H80"/>
      <c r="I80"/>
      <c r="J80"/>
    </row>
    <row r="81" spans="3:10" ht="12">
      <c r="C81"/>
      <c r="D81"/>
      <c r="E81"/>
      <c r="F81"/>
      <c r="G81"/>
      <c r="H81"/>
      <c r="I81"/>
      <c r="J81"/>
    </row>
    <row r="82" spans="3:10" ht="12">
      <c r="C82"/>
      <c r="D82"/>
      <c r="E82"/>
      <c r="F82"/>
      <c r="G82"/>
      <c r="H82"/>
      <c r="I82"/>
      <c r="J82"/>
    </row>
    <row r="83" spans="3:10" ht="12">
      <c r="C83"/>
      <c r="D83"/>
      <c r="E83"/>
      <c r="F83"/>
      <c r="G83"/>
      <c r="H83"/>
      <c r="I83"/>
      <c r="J83"/>
    </row>
  </sheetData>
  <sheetProtection/>
  <printOptions/>
  <pageMargins left="0.5" right="0" top="0" bottom="0.25" header="0.2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">
      <c r="A1" s="18" t="s">
        <v>116</v>
      </c>
    </row>
    <row r="3" spans="1:20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8" t="s">
        <v>0</v>
      </c>
    </row>
    <row r="4" spans="1:20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34</v>
      </c>
      <c r="H4" s="4" t="s">
        <v>34</v>
      </c>
      <c r="I4" s="4" t="s">
        <v>15</v>
      </c>
      <c r="J4" s="4" t="s">
        <v>16</v>
      </c>
      <c r="K4" s="4" t="s">
        <v>90</v>
      </c>
      <c r="L4" s="4" t="s">
        <v>22</v>
      </c>
      <c r="M4" s="4" t="s">
        <v>17</v>
      </c>
      <c r="N4" s="4" t="s">
        <v>42</v>
      </c>
      <c r="O4" s="4" t="s">
        <v>18</v>
      </c>
      <c r="P4" s="4" t="s">
        <v>44</v>
      </c>
      <c r="Q4" s="4" t="s">
        <v>19</v>
      </c>
      <c r="R4" s="4" t="s">
        <v>20</v>
      </c>
      <c r="S4" s="4" t="s">
        <v>20</v>
      </c>
      <c r="T4" s="59" t="s">
        <v>6</v>
      </c>
    </row>
    <row r="5" spans="1:20" s="11" customFormat="1" ht="12.7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2.7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">
      <c r="A7" s="55" t="s">
        <v>5</v>
      </c>
      <c r="B7" s="55" t="s">
        <v>89</v>
      </c>
      <c r="C7" s="55" t="s">
        <v>86</v>
      </c>
      <c r="D7" s="5">
        <f aca="true" t="shared" si="1" ref="D7:D53">SUM(E7:S7)</f>
        <v>4506724.630000001</v>
      </c>
      <c r="E7" s="76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">
      <c r="A8" s="55" t="s">
        <v>5</v>
      </c>
      <c r="B8" s="55" t="s">
        <v>87</v>
      </c>
      <c r="C8" s="55" t="s">
        <v>88</v>
      </c>
      <c r="D8" s="5">
        <f t="shared" si="1"/>
        <v>4598404.04</v>
      </c>
      <c r="E8" s="76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">
      <c r="A9" s="55" t="s">
        <v>5</v>
      </c>
      <c r="B9" s="55" t="s">
        <v>94</v>
      </c>
      <c r="C9" s="55" t="s">
        <v>93</v>
      </c>
      <c r="D9" s="5">
        <f t="shared" si="1"/>
        <v>153759.05</v>
      </c>
      <c r="E9" s="76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">
      <c r="A10" s="55" t="s">
        <v>14</v>
      </c>
      <c r="B10" s="55" t="s">
        <v>92</v>
      </c>
      <c r="C10" s="55" t="s">
        <v>86</v>
      </c>
      <c r="D10" s="5">
        <f t="shared" si="1"/>
        <v>865542.81</v>
      </c>
      <c r="E10" s="76"/>
      <c r="F10" s="76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">
      <c r="A11" s="55" t="s">
        <v>14</v>
      </c>
      <c r="B11" s="55" t="s">
        <v>87</v>
      </c>
      <c r="C11" s="55" t="s">
        <v>117</v>
      </c>
      <c r="D11" s="5">
        <f t="shared" si="1"/>
        <v>219621.15</v>
      </c>
      <c r="E11" s="76"/>
      <c r="F11" s="76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">
      <c r="A12" s="55" t="s">
        <v>14</v>
      </c>
      <c r="B12" s="55" t="s">
        <v>97</v>
      </c>
      <c r="C12" s="55" t="s">
        <v>93</v>
      </c>
      <c r="D12" s="5">
        <f t="shared" si="1"/>
        <v>235054.96</v>
      </c>
      <c r="E12" s="76"/>
      <c r="F12" s="76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">
      <c r="A13" s="55" t="s">
        <v>34</v>
      </c>
      <c r="B13" s="55" t="s">
        <v>94</v>
      </c>
      <c r="C13" s="55" t="s">
        <v>93</v>
      </c>
      <c r="D13" s="5">
        <f t="shared" si="1"/>
        <v>68820.04</v>
      </c>
      <c r="E13" s="76"/>
      <c r="F13" s="76"/>
      <c r="G13" s="7"/>
      <c r="H13" s="76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">
      <c r="A14" s="55" t="s">
        <v>15</v>
      </c>
      <c r="B14" s="55" t="s">
        <v>118</v>
      </c>
      <c r="C14" s="55" t="s">
        <v>86</v>
      </c>
      <c r="D14" s="5">
        <f t="shared" si="1"/>
        <v>238245</v>
      </c>
      <c r="E14" s="76"/>
      <c r="F14" s="76"/>
      <c r="G14" s="7"/>
      <c r="H14" s="7"/>
      <c r="I14" s="76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">
      <c r="A15" s="55" t="s">
        <v>15</v>
      </c>
      <c r="B15" s="55" t="s">
        <v>99</v>
      </c>
      <c r="C15" s="55" t="s">
        <v>100</v>
      </c>
      <c r="D15" s="5">
        <f t="shared" si="1"/>
        <v>47351.130000000005</v>
      </c>
      <c r="E15" s="76"/>
      <c r="F15" s="76"/>
      <c r="G15" s="7"/>
      <c r="H15" s="7"/>
      <c r="I15" s="76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">
      <c r="A16" s="55" t="s">
        <v>16</v>
      </c>
      <c r="B16" s="55" t="s">
        <v>121</v>
      </c>
      <c r="C16" s="55" t="s">
        <v>86</v>
      </c>
      <c r="D16" s="5">
        <f t="shared" si="1"/>
        <v>384277.72</v>
      </c>
      <c r="E16" s="76"/>
      <c r="F16" s="76"/>
      <c r="G16" s="7"/>
      <c r="H16" s="7"/>
      <c r="I16" s="76"/>
      <c r="J16" s="76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">
      <c r="A17" s="55" t="s">
        <v>90</v>
      </c>
      <c r="B17" s="55" t="s">
        <v>119</v>
      </c>
      <c r="C17" s="55" t="s">
        <v>86</v>
      </c>
      <c r="D17" s="5">
        <f t="shared" si="1"/>
        <v>336603.6</v>
      </c>
      <c r="E17" s="76"/>
      <c r="F17" s="76"/>
      <c r="G17" s="7"/>
      <c r="H17" s="7"/>
      <c r="I17" s="76"/>
      <c r="J17" s="7"/>
      <c r="K17" s="76">
        <f>299999.6+3642+32962</f>
        <v>336603.6</v>
      </c>
      <c r="L17" s="76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">
      <c r="A18" s="55" t="s">
        <v>22</v>
      </c>
      <c r="B18" s="55" t="s">
        <v>94</v>
      </c>
      <c r="C18" s="55" t="s">
        <v>95</v>
      </c>
      <c r="D18" s="5">
        <f t="shared" si="1"/>
        <v>211892.24</v>
      </c>
      <c r="E18" s="76"/>
      <c r="F18" s="76"/>
      <c r="G18" s="7"/>
      <c r="H18" s="7"/>
      <c r="I18" s="76"/>
      <c r="J18" s="7"/>
      <c r="K18" s="76"/>
      <c r="L18" s="76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">
      <c r="A19" s="55" t="s">
        <v>17</v>
      </c>
      <c r="B19" s="55" t="s">
        <v>85</v>
      </c>
      <c r="C19" s="55" t="s">
        <v>106</v>
      </c>
      <c r="D19" s="5">
        <f t="shared" si="1"/>
        <v>8115408.2</v>
      </c>
      <c r="E19" s="76"/>
      <c r="F19" s="7"/>
      <c r="G19" s="7"/>
      <c r="H19" s="7"/>
      <c r="I19" s="7"/>
      <c r="J19" s="7"/>
      <c r="K19" s="7"/>
      <c r="L19" s="7"/>
      <c r="M19" s="76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">
      <c r="A20" s="55" t="s">
        <v>42</v>
      </c>
      <c r="B20" s="55" t="s">
        <v>87</v>
      </c>
      <c r="C20" s="55" t="s">
        <v>86</v>
      </c>
      <c r="D20" s="5">
        <f t="shared" si="1"/>
        <v>92624</v>
      </c>
      <c r="E20" s="76"/>
      <c r="F20" s="7"/>
      <c r="G20" s="7"/>
      <c r="H20" s="7"/>
      <c r="I20" s="7"/>
      <c r="J20" s="7"/>
      <c r="K20" s="7"/>
      <c r="L20" s="7"/>
      <c r="M20" s="76"/>
      <c r="N20" s="76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">
      <c r="A21" s="55" t="s">
        <v>42</v>
      </c>
      <c r="B21" s="55" t="s">
        <v>91</v>
      </c>
      <c r="C21" s="55" t="s">
        <v>105</v>
      </c>
      <c r="D21" s="5">
        <f t="shared" si="1"/>
        <v>11314346.92</v>
      </c>
      <c r="E21" s="76"/>
      <c r="F21" s="7"/>
      <c r="G21" s="7"/>
      <c r="H21" s="7"/>
      <c r="I21" s="7"/>
      <c r="J21" s="7"/>
      <c r="K21" s="7"/>
      <c r="L21" s="7"/>
      <c r="M21" s="76"/>
      <c r="N21" s="76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">
      <c r="A22" s="55" t="s">
        <v>42</v>
      </c>
      <c r="B22" s="55" t="s">
        <v>99</v>
      </c>
      <c r="C22" s="55" t="s">
        <v>93</v>
      </c>
      <c r="D22" s="5">
        <f t="shared" si="1"/>
        <v>109125</v>
      </c>
      <c r="E22" s="76"/>
      <c r="F22" s="7"/>
      <c r="G22" s="7"/>
      <c r="H22" s="7"/>
      <c r="I22" s="7"/>
      <c r="J22" s="7"/>
      <c r="K22" s="7"/>
      <c r="L22" s="7"/>
      <c r="M22" s="76"/>
      <c r="N22" s="76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">
      <c r="A23" s="55" t="s">
        <v>18</v>
      </c>
      <c r="B23" s="55" t="s">
        <v>89</v>
      </c>
      <c r="C23" s="55" t="s">
        <v>86</v>
      </c>
      <c r="D23" s="5">
        <f t="shared" si="1"/>
        <v>75473</v>
      </c>
      <c r="E23" s="76"/>
      <c r="F23" s="7"/>
      <c r="G23" s="7"/>
      <c r="H23" s="7"/>
      <c r="I23" s="7"/>
      <c r="J23" s="7"/>
      <c r="K23" s="7"/>
      <c r="L23" s="7"/>
      <c r="M23" s="76"/>
      <c r="N23" s="76"/>
      <c r="O23" s="76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">
      <c r="A24" s="55" t="s">
        <v>18</v>
      </c>
      <c r="B24" s="55" t="s">
        <v>129</v>
      </c>
      <c r="C24" s="55" t="s">
        <v>120</v>
      </c>
      <c r="D24" s="5">
        <f t="shared" si="1"/>
        <v>46548.09</v>
      </c>
      <c r="E24" s="76"/>
      <c r="F24" s="7"/>
      <c r="G24" s="7"/>
      <c r="H24" s="7"/>
      <c r="I24" s="7"/>
      <c r="J24" s="7"/>
      <c r="K24" s="7"/>
      <c r="L24" s="7"/>
      <c r="M24" s="76"/>
      <c r="N24" s="76"/>
      <c r="O24" s="76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">
      <c r="A25" s="55" t="s">
        <v>18</v>
      </c>
      <c r="B25" s="55" t="s">
        <v>99</v>
      </c>
      <c r="C25" s="55" t="s">
        <v>93</v>
      </c>
      <c r="D25" s="5">
        <f t="shared" si="1"/>
        <v>1159.34</v>
      </c>
      <c r="E25" s="76"/>
      <c r="F25" s="7"/>
      <c r="G25" s="7"/>
      <c r="H25" s="7"/>
      <c r="I25" s="7"/>
      <c r="J25" s="7"/>
      <c r="K25" s="7"/>
      <c r="L25" s="7"/>
      <c r="M25" s="76"/>
      <c r="N25" s="76"/>
      <c r="O25" s="76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">
      <c r="A26" s="55" t="s">
        <v>44</v>
      </c>
      <c r="B26" s="55" t="s">
        <v>121</v>
      </c>
      <c r="C26" s="55" t="s">
        <v>86</v>
      </c>
      <c r="D26" s="5">
        <f t="shared" si="1"/>
        <v>286505.42</v>
      </c>
      <c r="E26" s="76"/>
      <c r="F26" s="7"/>
      <c r="G26" s="7"/>
      <c r="H26" s="7"/>
      <c r="I26" s="7"/>
      <c r="J26" s="7"/>
      <c r="K26" s="7"/>
      <c r="L26" s="7"/>
      <c r="M26" s="76"/>
      <c r="N26" s="76"/>
      <c r="O26" s="76"/>
      <c r="P26" s="76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">
      <c r="A27" s="55" t="s">
        <v>19</v>
      </c>
      <c r="B27" s="55" t="s">
        <v>96</v>
      </c>
      <c r="C27" s="55" t="s">
        <v>86</v>
      </c>
      <c r="D27" s="5">
        <f t="shared" si="1"/>
        <v>688971.45</v>
      </c>
      <c r="E27" s="76"/>
      <c r="F27" s="7"/>
      <c r="G27" s="7"/>
      <c r="H27" s="7"/>
      <c r="I27" s="7"/>
      <c r="J27" s="7"/>
      <c r="K27" s="7"/>
      <c r="L27" s="7"/>
      <c r="M27" s="76"/>
      <c r="N27" s="76"/>
      <c r="O27" s="76"/>
      <c r="P27" s="7"/>
      <c r="Q27" s="76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">
      <c r="A28" s="55" t="s">
        <v>20</v>
      </c>
      <c r="B28" s="55" t="s">
        <v>98</v>
      </c>
      <c r="C28" s="55" t="s">
        <v>93</v>
      </c>
      <c r="D28" s="5">
        <f t="shared" si="1"/>
        <v>196500</v>
      </c>
      <c r="E28" s="76"/>
      <c r="F28" s="7"/>
      <c r="G28" s="7"/>
      <c r="H28" s="7"/>
      <c r="I28" s="7"/>
      <c r="J28" s="7"/>
      <c r="K28" s="7"/>
      <c r="L28" s="7"/>
      <c r="M28" s="76"/>
      <c r="N28" s="76"/>
      <c r="O28" s="76"/>
      <c r="P28" s="7"/>
      <c r="Q28" s="76"/>
      <c r="R28" s="7"/>
      <c r="S28" s="76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">
      <c r="A29" s="30" t="s">
        <v>5</v>
      </c>
      <c r="B29" s="30" t="s">
        <v>35</v>
      </c>
      <c r="C29" t="s">
        <v>58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">
      <c r="A30" s="30" t="s">
        <v>5</v>
      </c>
      <c r="B30" s="30" t="s">
        <v>80</v>
      </c>
      <c r="C30" t="s">
        <v>39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">
      <c r="A31" s="30" t="s">
        <v>5</v>
      </c>
      <c r="B31" s="30" t="s">
        <v>38</v>
      </c>
      <c r="C31" t="s">
        <v>40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">
      <c r="A32" s="30" t="s">
        <v>5</v>
      </c>
      <c r="B32" s="30" t="s">
        <v>35</v>
      </c>
      <c r="C32" t="s">
        <v>41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">
      <c r="A33" s="30" t="s">
        <v>14</v>
      </c>
      <c r="B33" s="30" t="s">
        <v>82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">
      <c r="A34" s="30" t="s">
        <v>15</v>
      </c>
      <c r="B34" s="30" t="s">
        <v>74</v>
      </c>
      <c r="C34" t="s">
        <v>55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">
      <c r="A35" s="30" t="s">
        <v>16</v>
      </c>
      <c r="B35" s="30" t="s">
        <v>38</v>
      </c>
      <c r="C35" t="s">
        <v>60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">
      <c r="A36" s="30" t="s">
        <v>16</v>
      </c>
      <c r="B36" s="30" t="s">
        <v>38</v>
      </c>
      <c r="C36" t="s">
        <v>75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">
      <c r="A37" s="30" t="s">
        <v>16</v>
      </c>
      <c r="B37" s="30" t="s">
        <v>80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">
      <c r="A38" s="30" t="s">
        <v>16</v>
      </c>
      <c r="B38" s="30" t="s">
        <v>35</v>
      </c>
      <c r="C38" t="s">
        <v>122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">
      <c r="A39" s="30" t="s">
        <v>22</v>
      </c>
      <c r="B39" s="30" t="s">
        <v>38</v>
      </c>
      <c r="C39" t="s">
        <v>61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">
      <c r="A40" s="30" t="s">
        <v>17</v>
      </c>
      <c r="B40" s="30" t="s">
        <v>103</v>
      </c>
      <c r="C40" t="s">
        <v>123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">
      <c r="A41" s="30" t="s">
        <v>17</v>
      </c>
      <c r="B41" s="30" t="s">
        <v>24</v>
      </c>
      <c r="C41" t="s">
        <v>46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">
      <c r="A42" s="30" t="s">
        <v>42</v>
      </c>
      <c r="B42" s="30" t="s">
        <v>35</v>
      </c>
      <c r="C42" t="s">
        <v>43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">
      <c r="A43" s="30" t="s">
        <v>18</v>
      </c>
      <c r="B43" s="30" t="s">
        <v>81</v>
      </c>
      <c r="C43" t="s">
        <v>45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">
      <c r="A44" s="30" t="s">
        <v>44</v>
      </c>
      <c r="B44" s="30" t="s">
        <v>101</v>
      </c>
      <c r="C44" t="s">
        <v>62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">
      <c r="A45" s="30" t="s">
        <v>44</v>
      </c>
      <c r="B45" s="30" t="s">
        <v>54</v>
      </c>
      <c r="C45" t="s">
        <v>63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">
      <c r="A46" s="30" t="s">
        <v>44</v>
      </c>
      <c r="B46" s="30" t="s">
        <v>124</v>
      </c>
      <c r="C46" t="s">
        <v>125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">
      <c r="A47" s="30" t="s">
        <v>19</v>
      </c>
      <c r="B47" s="30" t="s">
        <v>126</v>
      </c>
      <c r="C47" t="s">
        <v>127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">
      <c r="A48" s="30" t="s">
        <v>19</v>
      </c>
      <c r="B48" s="30" t="s">
        <v>128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">
      <c r="A49" s="30" t="s">
        <v>19</v>
      </c>
      <c r="B49" s="30" t="s">
        <v>35</v>
      </c>
      <c r="C49" t="s">
        <v>30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">
      <c r="A50" s="30" t="s">
        <v>19</v>
      </c>
      <c r="B50" s="30" t="s">
        <v>35</v>
      </c>
      <c r="C50" t="s">
        <v>31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">
      <c r="A51" s="30" t="s">
        <v>19</v>
      </c>
      <c r="B51" s="30" t="s">
        <v>102</v>
      </c>
      <c r="C51" t="s">
        <v>53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">
      <c r="A52" s="30" t="s">
        <v>19</v>
      </c>
      <c r="B52" s="30" t="s">
        <v>38</v>
      </c>
      <c r="C52" t="s">
        <v>36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">
      <c r="A53" s="30" t="s">
        <v>19</v>
      </c>
      <c r="B53" s="30" t="s">
        <v>103</v>
      </c>
      <c r="C53" t="s">
        <v>104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2.75" thickBot="1">
      <c r="B55" s="56"/>
      <c r="C55" s="13" t="s">
        <v>8</v>
      </c>
      <c r="D55" s="60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2.75" thickTop="1">
      <c r="A56" s="34"/>
      <c r="C56" s="1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s="53" customFormat="1" ht="12">
      <c r="A57" s="55"/>
      <c r="B57" s="6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8"/>
  <sheetViews>
    <sheetView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8515625" defaultRowHeight="12.75"/>
  <cols>
    <col min="1" max="1" width="8.8515625" style="0" customWidth="1"/>
    <col min="2" max="5" width="12.7109375" style="0" customWidth="1"/>
    <col min="6" max="6" width="8.85156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">
      <c r="B4" s="81">
        <v>1</v>
      </c>
      <c r="G4" s="81">
        <v>0.83</v>
      </c>
      <c r="H4">
        <f>C6*0.83</f>
        <v>0.000560084</v>
      </c>
      <c r="L4" s="81">
        <v>0.17</v>
      </c>
    </row>
    <row r="5" spans="2:15" ht="12">
      <c r="B5" s="61" t="s">
        <v>76</v>
      </c>
      <c r="C5" s="70"/>
      <c r="D5" s="38"/>
      <c r="E5" s="49"/>
      <c r="G5" s="82" t="s">
        <v>145</v>
      </c>
      <c r="H5" s="70"/>
      <c r="I5" s="38"/>
      <c r="J5" s="83"/>
      <c r="L5" s="82" t="s">
        <v>146</v>
      </c>
      <c r="M5" s="70"/>
      <c r="N5" s="38"/>
      <c r="O5" s="83"/>
    </row>
    <row r="6" spans="2:15" ht="12">
      <c r="B6" s="68"/>
      <c r="C6" s="12">
        <v>0.0006748</v>
      </c>
      <c r="D6" s="74"/>
      <c r="E6" s="80" t="s">
        <v>143</v>
      </c>
      <c r="G6" s="68"/>
      <c r="H6" s="12">
        <v>0.00056</v>
      </c>
      <c r="I6" s="74"/>
      <c r="J6" s="80" t="s">
        <v>143</v>
      </c>
      <c r="L6" s="68"/>
      <c r="M6" s="12">
        <f>C6-H6</f>
        <v>0.00011480000000000008</v>
      </c>
      <c r="N6" s="74"/>
      <c r="O6" s="80" t="s">
        <v>143</v>
      </c>
    </row>
    <row r="7" spans="2:15" ht="12">
      <c r="B7" s="40" t="s">
        <v>11</v>
      </c>
      <c r="C7" s="40" t="s">
        <v>12</v>
      </c>
      <c r="D7" s="40" t="s">
        <v>4</v>
      </c>
      <c r="E7" s="40" t="s">
        <v>144</v>
      </c>
      <c r="G7" s="40" t="s">
        <v>11</v>
      </c>
      <c r="H7" s="40" t="s">
        <v>12</v>
      </c>
      <c r="I7" s="40" t="s">
        <v>4</v>
      </c>
      <c r="J7" s="40" t="s">
        <v>144</v>
      </c>
      <c r="L7" s="40" t="s">
        <v>11</v>
      </c>
      <c r="M7" s="40" t="s">
        <v>12</v>
      </c>
      <c r="N7" s="40" t="s">
        <v>4</v>
      </c>
      <c r="O7" s="40" t="s">
        <v>144</v>
      </c>
    </row>
    <row r="8" spans="1:15" ht="12">
      <c r="A8" s="78">
        <v>40452</v>
      </c>
      <c r="B8" s="77"/>
      <c r="C8" s="77">
        <v>1427.0757499999997</v>
      </c>
      <c r="D8" s="77">
        <v>1427.0757499999997</v>
      </c>
      <c r="E8" s="51">
        <v>64.99876040000001</v>
      </c>
      <c r="H8" s="84">
        <f>$C8*$G$4</f>
        <v>1184.4728724999998</v>
      </c>
      <c r="I8" s="84">
        <f>SUM(G8:H8)</f>
        <v>1184.4728724999998</v>
      </c>
      <c r="J8" s="84">
        <f>$G$4*$E8</f>
        <v>53.948971132000004</v>
      </c>
      <c r="L8" s="84"/>
      <c r="M8" s="84">
        <f>C8-H8</f>
        <v>242.60287749999998</v>
      </c>
      <c r="N8" s="84">
        <f>SUM(L8:M8)</f>
        <v>242.60287749999998</v>
      </c>
      <c r="O8" s="84">
        <f>E8-J8</f>
        <v>11.049789268000005</v>
      </c>
    </row>
    <row r="9" spans="1:15" ht="12">
      <c r="A9" s="31">
        <v>40634</v>
      </c>
      <c r="B9" s="33">
        <v>2250.458</v>
      </c>
      <c r="C9" s="33">
        <v>1347.798284</v>
      </c>
      <c r="D9" s="33">
        <v>3598.256284</v>
      </c>
      <c r="E9" s="51">
        <v>64.99876040000001</v>
      </c>
      <c r="G9" s="84">
        <f>$G$4*$B9</f>
        <v>1867.88014</v>
      </c>
      <c r="H9" s="84">
        <f aca="true" t="shared" si="0" ref="H9:H45">$C9*$G$4</f>
        <v>1118.67257572</v>
      </c>
      <c r="I9" s="84">
        <f aca="true" t="shared" si="1" ref="I9:I45">SUM(G9:H9)</f>
        <v>2986.55271572</v>
      </c>
      <c r="J9" s="84">
        <f aca="true" t="shared" si="2" ref="J9:J45">$G$4*$E9</f>
        <v>53.948971132000004</v>
      </c>
      <c r="L9" s="84">
        <f aca="true" t="shared" si="3" ref="L9:L45">B9-G9</f>
        <v>382.5778600000001</v>
      </c>
      <c r="M9" s="84">
        <f aca="true" t="shared" si="4" ref="M9:M45">C9-H9</f>
        <v>229.12570828000003</v>
      </c>
      <c r="N9" s="84">
        <f aca="true" t="shared" si="5" ref="N9:N45">SUM(L9:M9)</f>
        <v>611.7035682800001</v>
      </c>
      <c r="O9" s="84">
        <f aca="true" t="shared" si="6" ref="O9:O45">E9-J9</f>
        <v>11.049789268000005</v>
      </c>
    </row>
    <row r="10" spans="1:15" ht="12">
      <c r="A10" s="31">
        <v>40817</v>
      </c>
      <c r="B10" s="33"/>
      <c r="C10" s="33">
        <v>1314.041414</v>
      </c>
      <c r="D10" s="33">
        <v>1314.041414</v>
      </c>
      <c r="E10" s="51">
        <v>64.99876040000001</v>
      </c>
      <c r="G10" s="84"/>
      <c r="H10" s="84">
        <f t="shared" si="0"/>
        <v>1090.65437362</v>
      </c>
      <c r="I10" s="84">
        <f t="shared" si="1"/>
        <v>1090.65437362</v>
      </c>
      <c r="J10" s="84">
        <f t="shared" si="2"/>
        <v>53.948971132000004</v>
      </c>
      <c r="L10" s="84"/>
      <c r="M10" s="84">
        <f t="shared" si="4"/>
        <v>223.38704038000014</v>
      </c>
      <c r="N10" s="84">
        <f t="shared" si="5"/>
        <v>223.38704038000014</v>
      </c>
      <c r="O10" s="84">
        <f t="shared" si="6"/>
        <v>11.049789268000005</v>
      </c>
    </row>
    <row r="11" spans="1:15" ht="12">
      <c r="A11" s="31">
        <v>41000</v>
      </c>
      <c r="B11" s="33">
        <v>2317.938</v>
      </c>
      <c r="C11" s="33">
        <v>1314.041414</v>
      </c>
      <c r="D11" s="33">
        <v>3631.9794140000004</v>
      </c>
      <c r="E11" s="51">
        <v>64.99876040000001</v>
      </c>
      <c r="G11" s="84">
        <f aca="true" t="shared" si="7" ref="G11:G45">$G$4*$B11</f>
        <v>1923.88854</v>
      </c>
      <c r="H11" s="84">
        <f t="shared" si="0"/>
        <v>1090.65437362</v>
      </c>
      <c r="I11" s="84">
        <f t="shared" si="1"/>
        <v>3014.54291362</v>
      </c>
      <c r="J11" s="84">
        <f t="shared" si="2"/>
        <v>53.948971132000004</v>
      </c>
      <c r="L11" s="84">
        <f t="shared" si="3"/>
        <v>394.0494600000002</v>
      </c>
      <c r="M11" s="84">
        <f t="shared" si="4"/>
        <v>223.38704038000014</v>
      </c>
      <c r="N11" s="84">
        <f t="shared" si="5"/>
        <v>617.4365003800003</v>
      </c>
      <c r="O11" s="84">
        <f t="shared" si="6"/>
        <v>11.049789268000005</v>
      </c>
    </row>
    <row r="12" spans="1:15" ht="12">
      <c r="A12" s="31">
        <v>41183</v>
      </c>
      <c r="B12" s="33"/>
      <c r="C12" s="33">
        <v>1267.682654</v>
      </c>
      <c r="D12" s="33">
        <v>1267.682654</v>
      </c>
      <c r="E12" s="51">
        <v>64.99876040000001</v>
      </c>
      <c r="G12" s="84"/>
      <c r="H12" s="84">
        <f t="shared" si="0"/>
        <v>1052.17660282</v>
      </c>
      <c r="I12" s="84">
        <f t="shared" si="1"/>
        <v>1052.17660282</v>
      </c>
      <c r="J12" s="84">
        <f t="shared" si="2"/>
        <v>53.948971132000004</v>
      </c>
      <c r="L12" s="84"/>
      <c r="M12" s="84">
        <f t="shared" si="4"/>
        <v>215.50605118</v>
      </c>
      <c r="N12" s="84">
        <f t="shared" si="5"/>
        <v>215.50605118</v>
      </c>
      <c r="O12" s="84">
        <f t="shared" si="6"/>
        <v>11.049789268000005</v>
      </c>
    </row>
    <row r="13" spans="1:15" ht="12">
      <c r="A13" s="31">
        <v>41365</v>
      </c>
      <c r="B13" s="33">
        <v>2409.036</v>
      </c>
      <c r="C13" s="33">
        <v>1267.682654</v>
      </c>
      <c r="D13" s="33">
        <v>3676.7186540000002</v>
      </c>
      <c r="E13" s="51">
        <v>64.99876040000001</v>
      </c>
      <c r="G13" s="84">
        <f t="shared" si="7"/>
        <v>1999.4998799999998</v>
      </c>
      <c r="H13" s="84">
        <f t="shared" si="0"/>
        <v>1052.17660282</v>
      </c>
      <c r="I13" s="84">
        <f t="shared" si="1"/>
        <v>3051.67648282</v>
      </c>
      <c r="J13" s="84">
        <f t="shared" si="2"/>
        <v>53.948971132000004</v>
      </c>
      <c r="L13" s="84">
        <f t="shared" si="3"/>
        <v>409.5361200000002</v>
      </c>
      <c r="M13" s="84">
        <f t="shared" si="4"/>
        <v>215.50605118</v>
      </c>
      <c r="N13" s="84">
        <f t="shared" si="5"/>
        <v>625.0421711800002</v>
      </c>
      <c r="O13" s="84">
        <f t="shared" si="6"/>
        <v>11.049789268000005</v>
      </c>
    </row>
    <row r="14" spans="1:15" ht="12">
      <c r="A14" s="31">
        <v>41548</v>
      </c>
      <c r="B14" s="33"/>
      <c r="C14" s="33">
        <v>1207.456754</v>
      </c>
      <c r="D14" s="33">
        <v>1207.456754</v>
      </c>
      <c r="E14" s="51">
        <v>64.99876040000001</v>
      </c>
      <c r="G14" s="84"/>
      <c r="H14" s="84">
        <f t="shared" si="0"/>
        <v>1002.18910582</v>
      </c>
      <c r="I14" s="84">
        <f t="shared" si="1"/>
        <v>1002.18910582</v>
      </c>
      <c r="J14" s="84">
        <f t="shared" si="2"/>
        <v>53.948971132000004</v>
      </c>
      <c r="L14" s="84"/>
      <c r="M14" s="84">
        <f t="shared" si="4"/>
        <v>205.26764818000004</v>
      </c>
      <c r="N14" s="84">
        <f t="shared" si="5"/>
        <v>205.26764818000004</v>
      </c>
      <c r="O14" s="84">
        <f t="shared" si="6"/>
        <v>11.049789268000005</v>
      </c>
    </row>
    <row r="15" spans="1:15" ht="12">
      <c r="A15" s="31">
        <v>41730</v>
      </c>
      <c r="B15" s="33">
        <v>2530.5</v>
      </c>
      <c r="C15" s="33">
        <v>1207.456754</v>
      </c>
      <c r="D15" s="33">
        <v>3737.956754</v>
      </c>
      <c r="E15" s="51">
        <v>64.99876040000001</v>
      </c>
      <c r="G15" s="84">
        <f t="shared" si="7"/>
        <v>2100.315</v>
      </c>
      <c r="H15" s="84">
        <f t="shared" si="0"/>
        <v>1002.18910582</v>
      </c>
      <c r="I15" s="84">
        <f t="shared" si="1"/>
        <v>3102.50410582</v>
      </c>
      <c r="J15" s="84">
        <f t="shared" si="2"/>
        <v>53.948971132000004</v>
      </c>
      <c r="L15" s="84">
        <f t="shared" si="3"/>
        <v>430.18499999999995</v>
      </c>
      <c r="M15" s="84">
        <f t="shared" si="4"/>
        <v>205.26764818000004</v>
      </c>
      <c r="N15" s="84">
        <f t="shared" si="5"/>
        <v>635.45264818</v>
      </c>
      <c r="O15" s="84">
        <f t="shared" si="6"/>
        <v>11.049789268000005</v>
      </c>
    </row>
    <row r="16" spans="1:15" ht="12">
      <c r="A16" s="31">
        <v>41913</v>
      </c>
      <c r="B16" s="33"/>
      <c r="C16" s="33">
        <v>1144.194254</v>
      </c>
      <c r="D16" s="33">
        <v>1144.194254</v>
      </c>
      <c r="E16" s="51">
        <v>64.99876040000001</v>
      </c>
      <c r="G16" s="84"/>
      <c r="H16" s="84">
        <f t="shared" si="0"/>
        <v>949.68123082</v>
      </c>
      <c r="I16" s="84">
        <f t="shared" si="1"/>
        <v>949.68123082</v>
      </c>
      <c r="J16" s="84">
        <f t="shared" si="2"/>
        <v>53.948971132000004</v>
      </c>
      <c r="L16" s="84"/>
      <c r="M16" s="84">
        <f t="shared" si="4"/>
        <v>194.51302318</v>
      </c>
      <c r="N16" s="84">
        <f t="shared" si="5"/>
        <v>194.51302318</v>
      </c>
      <c r="O16" s="84">
        <f t="shared" si="6"/>
        <v>11.049789268000005</v>
      </c>
    </row>
    <row r="17" spans="1:15" ht="12">
      <c r="A17" s="31">
        <v>42095</v>
      </c>
      <c r="B17" s="33">
        <v>2655.338</v>
      </c>
      <c r="C17" s="33">
        <v>1144.194254</v>
      </c>
      <c r="D17" s="33">
        <v>3799.532254</v>
      </c>
      <c r="E17" s="51">
        <v>64.99876040000001</v>
      </c>
      <c r="G17" s="84">
        <f t="shared" si="7"/>
        <v>2203.93054</v>
      </c>
      <c r="H17" s="84">
        <f t="shared" si="0"/>
        <v>949.68123082</v>
      </c>
      <c r="I17" s="84">
        <f t="shared" si="1"/>
        <v>3153.61177082</v>
      </c>
      <c r="J17" s="84">
        <f t="shared" si="2"/>
        <v>53.948971132000004</v>
      </c>
      <c r="L17" s="84">
        <f t="shared" si="3"/>
        <v>451.40746000000036</v>
      </c>
      <c r="M17" s="84">
        <f t="shared" si="4"/>
        <v>194.51302318</v>
      </c>
      <c r="N17" s="84">
        <f t="shared" si="5"/>
        <v>645.9204831800004</v>
      </c>
      <c r="O17" s="84">
        <f t="shared" si="6"/>
        <v>11.049789268000005</v>
      </c>
    </row>
    <row r="18" spans="1:15" ht="12">
      <c r="A18" s="31">
        <v>42278</v>
      </c>
      <c r="B18" s="33"/>
      <c r="C18" s="33">
        <v>1077.810804</v>
      </c>
      <c r="D18" s="33">
        <v>1077.810804</v>
      </c>
      <c r="E18" s="51">
        <v>64.99876040000001</v>
      </c>
      <c r="G18" s="84"/>
      <c r="H18" s="84">
        <f t="shared" si="0"/>
        <v>894.58296732</v>
      </c>
      <c r="I18" s="84">
        <f t="shared" si="1"/>
        <v>894.58296732</v>
      </c>
      <c r="J18" s="84">
        <f t="shared" si="2"/>
        <v>53.948971132000004</v>
      </c>
      <c r="L18" s="84"/>
      <c r="M18" s="84">
        <f t="shared" si="4"/>
        <v>183.22783668</v>
      </c>
      <c r="N18" s="84">
        <f t="shared" si="5"/>
        <v>183.22783668</v>
      </c>
      <c r="O18" s="84">
        <f t="shared" si="6"/>
        <v>11.049789268000005</v>
      </c>
    </row>
    <row r="19" spans="1:15" ht="12">
      <c r="A19" s="31">
        <v>42461</v>
      </c>
      <c r="B19" s="33">
        <v>2790.2980000000002</v>
      </c>
      <c r="C19" s="33">
        <v>1077.810804</v>
      </c>
      <c r="D19" s="33">
        <v>3868.1088040000004</v>
      </c>
      <c r="E19" s="51">
        <v>64.99876040000001</v>
      </c>
      <c r="G19" s="84">
        <f t="shared" si="7"/>
        <v>2315.94734</v>
      </c>
      <c r="H19" s="84">
        <f t="shared" si="0"/>
        <v>894.58296732</v>
      </c>
      <c r="I19" s="84">
        <f t="shared" si="1"/>
        <v>3210.5303073200002</v>
      </c>
      <c r="J19" s="84">
        <f t="shared" si="2"/>
        <v>53.948971132000004</v>
      </c>
      <c r="L19" s="84">
        <f t="shared" si="3"/>
        <v>474.35066000000006</v>
      </c>
      <c r="M19" s="84">
        <f t="shared" si="4"/>
        <v>183.22783668</v>
      </c>
      <c r="N19" s="84">
        <f t="shared" si="5"/>
        <v>657.5784966800001</v>
      </c>
      <c r="O19" s="84">
        <f t="shared" si="6"/>
        <v>11.049789268000005</v>
      </c>
    </row>
    <row r="20" spans="1:15" ht="12">
      <c r="A20" s="31">
        <v>42644</v>
      </c>
      <c r="B20" s="33"/>
      <c r="C20" s="33">
        <v>1008.053354</v>
      </c>
      <c r="D20" s="33">
        <v>1008.053354</v>
      </c>
      <c r="E20" s="51">
        <v>64.99876040000001</v>
      </c>
      <c r="G20" s="84"/>
      <c r="H20" s="84">
        <f t="shared" si="0"/>
        <v>836.68428382</v>
      </c>
      <c r="I20" s="84">
        <f t="shared" si="1"/>
        <v>836.68428382</v>
      </c>
      <c r="J20" s="84">
        <f t="shared" si="2"/>
        <v>53.948971132000004</v>
      </c>
      <c r="L20" s="84"/>
      <c r="M20" s="84">
        <f t="shared" si="4"/>
        <v>171.36907018</v>
      </c>
      <c r="N20" s="84">
        <f t="shared" si="5"/>
        <v>171.36907018</v>
      </c>
      <c r="O20" s="84">
        <f t="shared" si="6"/>
        <v>11.049789268000005</v>
      </c>
    </row>
    <row r="21" spans="1:15" ht="12">
      <c r="A21" s="31">
        <v>42826</v>
      </c>
      <c r="B21" s="33">
        <v>2928.632</v>
      </c>
      <c r="C21" s="33">
        <v>1008.053354</v>
      </c>
      <c r="D21" s="33">
        <v>3936.685354</v>
      </c>
      <c r="E21" s="51">
        <v>64.99876040000001</v>
      </c>
      <c r="G21" s="84">
        <f t="shared" si="7"/>
        <v>2430.76456</v>
      </c>
      <c r="H21" s="84">
        <f t="shared" si="0"/>
        <v>836.68428382</v>
      </c>
      <c r="I21" s="84">
        <f t="shared" si="1"/>
        <v>3267.44884382</v>
      </c>
      <c r="J21" s="84">
        <f t="shared" si="2"/>
        <v>53.948971132000004</v>
      </c>
      <c r="L21" s="84">
        <f t="shared" si="3"/>
        <v>497.86744</v>
      </c>
      <c r="M21" s="84">
        <f t="shared" si="4"/>
        <v>171.36907018</v>
      </c>
      <c r="N21" s="84">
        <f t="shared" si="5"/>
        <v>669.23651018</v>
      </c>
      <c r="O21" s="84">
        <f t="shared" si="6"/>
        <v>11.049789268000005</v>
      </c>
    </row>
    <row r="22" spans="1:15" ht="12">
      <c r="A22" s="31">
        <v>43009</v>
      </c>
      <c r="B22" s="33"/>
      <c r="C22" s="33">
        <v>934.8375540000001</v>
      </c>
      <c r="D22" s="33">
        <v>934.8375540000001</v>
      </c>
      <c r="E22" s="51">
        <v>64.99876040000001</v>
      </c>
      <c r="G22" s="84"/>
      <c r="H22" s="84">
        <f t="shared" si="0"/>
        <v>775.9151698200001</v>
      </c>
      <c r="I22" s="84">
        <f t="shared" si="1"/>
        <v>775.9151698200001</v>
      </c>
      <c r="J22" s="84">
        <f t="shared" si="2"/>
        <v>53.948971132000004</v>
      </c>
      <c r="L22" s="84"/>
      <c r="M22" s="84">
        <f t="shared" si="4"/>
        <v>158.92238418</v>
      </c>
      <c r="N22" s="84">
        <f t="shared" si="5"/>
        <v>158.92238418</v>
      </c>
      <c r="O22" s="84">
        <f t="shared" si="6"/>
        <v>11.049789268000005</v>
      </c>
    </row>
    <row r="23" spans="1:15" ht="12">
      <c r="A23" s="31">
        <v>43191</v>
      </c>
      <c r="B23" s="33">
        <v>3077.088</v>
      </c>
      <c r="C23" s="33">
        <v>934.8375540000001</v>
      </c>
      <c r="D23" s="33">
        <v>4011.9255540000004</v>
      </c>
      <c r="E23" s="51">
        <v>64.99876040000001</v>
      </c>
      <c r="G23" s="84">
        <f t="shared" si="7"/>
        <v>2553.98304</v>
      </c>
      <c r="H23" s="84">
        <f t="shared" si="0"/>
        <v>775.9151698200001</v>
      </c>
      <c r="I23" s="84">
        <f t="shared" si="1"/>
        <v>3329.8982098200004</v>
      </c>
      <c r="J23" s="84">
        <f t="shared" si="2"/>
        <v>53.948971132000004</v>
      </c>
      <c r="L23" s="84">
        <f t="shared" si="3"/>
        <v>523.1049600000001</v>
      </c>
      <c r="M23" s="84">
        <f t="shared" si="4"/>
        <v>158.92238418</v>
      </c>
      <c r="N23" s="84">
        <f t="shared" si="5"/>
        <v>682.0273441800001</v>
      </c>
      <c r="O23" s="84">
        <f t="shared" si="6"/>
        <v>11.049789268000005</v>
      </c>
    </row>
    <row r="24" spans="1:15" ht="12">
      <c r="A24" s="31">
        <v>43374</v>
      </c>
      <c r="B24" s="33"/>
      <c r="C24" s="33">
        <v>857.910354</v>
      </c>
      <c r="D24" s="33">
        <v>857.910354</v>
      </c>
      <c r="E24" s="51">
        <v>64.99876040000001</v>
      </c>
      <c r="G24" s="84"/>
      <c r="H24" s="84">
        <f t="shared" si="0"/>
        <v>712.06559382</v>
      </c>
      <c r="I24" s="84">
        <f t="shared" si="1"/>
        <v>712.06559382</v>
      </c>
      <c r="J24" s="84">
        <f t="shared" si="2"/>
        <v>53.948971132000004</v>
      </c>
      <c r="L24" s="84"/>
      <c r="M24" s="84">
        <f t="shared" si="4"/>
        <v>145.84476017999998</v>
      </c>
      <c r="N24" s="84">
        <f t="shared" si="5"/>
        <v>145.84476017999998</v>
      </c>
      <c r="O24" s="84">
        <f t="shared" si="6"/>
        <v>11.049789268000005</v>
      </c>
    </row>
    <row r="25" spans="1:15" ht="12">
      <c r="A25" s="31">
        <v>43556</v>
      </c>
      <c r="B25" s="33">
        <v>3228.918</v>
      </c>
      <c r="C25" s="33">
        <v>857.910354</v>
      </c>
      <c r="D25" s="33">
        <v>4086.828354</v>
      </c>
      <c r="E25" s="51">
        <v>64.99876040000001</v>
      </c>
      <c r="G25" s="84">
        <f t="shared" si="7"/>
        <v>2680.00194</v>
      </c>
      <c r="H25" s="84">
        <f t="shared" si="0"/>
        <v>712.06559382</v>
      </c>
      <c r="I25" s="84">
        <f t="shared" si="1"/>
        <v>3392.06753382</v>
      </c>
      <c r="J25" s="84">
        <f t="shared" si="2"/>
        <v>53.948971132000004</v>
      </c>
      <c r="L25" s="84">
        <f t="shared" si="3"/>
        <v>548.91606</v>
      </c>
      <c r="M25" s="84">
        <f t="shared" si="4"/>
        <v>145.84476017999998</v>
      </c>
      <c r="N25" s="84">
        <f t="shared" si="5"/>
        <v>694.76082018</v>
      </c>
      <c r="O25" s="84">
        <f t="shared" si="6"/>
        <v>11.049789268000005</v>
      </c>
    </row>
    <row r="26" spans="1:15" ht="12">
      <c r="A26" s="31">
        <v>43739</v>
      </c>
      <c r="B26" s="33"/>
      <c r="C26" s="33">
        <v>777.187404</v>
      </c>
      <c r="D26" s="33">
        <v>777.187404</v>
      </c>
      <c r="E26" s="51">
        <v>64.99876040000001</v>
      </c>
      <c r="G26" s="84"/>
      <c r="H26" s="84">
        <f t="shared" si="0"/>
        <v>645.06554532</v>
      </c>
      <c r="I26" s="84">
        <f t="shared" si="1"/>
        <v>645.06554532</v>
      </c>
      <c r="J26" s="84">
        <f t="shared" si="2"/>
        <v>53.948971132000004</v>
      </c>
      <c r="L26" s="84"/>
      <c r="M26" s="84">
        <f t="shared" si="4"/>
        <v>132.12185868000006</v>
      </c>
      <c r="N26" s="84">
        <f t="shared" si="5"/>
        <v>132.12185868000006</v>
      </c>
      <c r="O26" s="84">
        <f t="shared" si="6"/>
        <v>11.049789268000005</v>
      </c>
    </row>
    <row r="27" spans="1:15" ht="12">
      <c r="A27" s="78">
        <v>43922</v>
      </c>
      <c r="B27" s="33">
        <v>3390.8700000000003</v>
      </c>
      <c r="C27" s="33">
        <v>777.187404</v>
      </c>
      <c r="D27" s="33">
        <v>4168.057404</v>
      </c>
      <c r="E27" s="51">
        <v>64.99876040000001</v>
      </c>
      <c r="G27" s="84">
        <f t="shared" si="7"/>
        <v>2814.4221000000002</v>
      </c>
      <c r="H27" s="84">
        <f t="shared" si="0"/>
        <v>645.06554532</v>
      </c>
      <c r="I27" s="84">
        <f t="shared" si="1"/>
        <v>3459.4876453200004</v>
      </c>
      <c r="J27" s="84">
        <f t="shared" si="2"/>
        <v>53.948971132000004</v>
      </c>
      <c r="L27" s="84">
        <f t="shared" si="3"/>
        <v>576.4479000000001</v>
      </c>
      <c r="M27" s="84">
        <f t="shared" si="4"/>
        <v>132.12185868000006</v>
      </c>
      <c r="N27" s="84">
        <f t="shared" si="5"/>
        <v>708.5697586800002</v>
      </c>
      <c r="O27" s="84">
        <f t="shared" si="6"/>
        <v>11.049789268000005</v>
      </c>
    </row>
    <row r="28" spans="1:15" ht="12">
      <c r="A28" s="78">
        <v>44105</v>
      </c>
      <c r="B28" s="33"/>
      <c r="C28" s="33">
        <v>709.370004</v>
      </c>
      <c r="D28" s="33">
        <v>709.370004</v>
      </c>
      <c r="E28" s="51">
        <v>64.99876040000001</v>
      </c>
      <c r="G28" s="84"/>
      <c r="H28" s="84">
        <f t="shared" si="0"/>
        <v>588.7771033199999</v>
      </c>
      <c r="I28" s="84">
        <f t="shared" si="1"/>
        <v>588.7771033199999</v>
      </c>
      <c r="J28" s="84">
        <f t="shared" si="2"/>
        <v>53.948971132000004</v>
      </c>
      <c r="L28" s="84"/>
      <c r="M28" s="84">
        <f t="shared" si="4"/>
        <v>120.59290068000007</v>
      </c>
      <c r="N28" s="84">
        <f t="shared" si="5"/>
        <v>120.59290068000007</v>
      </c>
      <c r="O28" s="84">
        <f t="shared" si="6"/>
        <v>11.049789268000005</v>
      </c>
    </row>
    <row r="29" spans="1:15" ht="12">
      <c r="A29" s="78">
        <v>44287</v>
      </c>
      <c r="B29" s="33">
        <v>3525.8300000000004</v>
      </c>
      <c r="C29" s="33">
        <v>709.370004</v>
      </c>
      <c r="D29" s="33">
        <v>4235.200004</v>
      </c>
      <c r="E29" s="51">
        <v>64.99876040000001</v>
      </c>
      <c r="G29" s="84">
        <f t="shared" si="7"/>
        <v>2926.4389</v>
      </c>
      <c r="H29" s="84">
        <f t="shared" si="0"/>
        <v>588.7771033199999</v>
      </c>
      <c r="I29" s="84">
        <f t="shared" si="1"/>
        <v>3515.21600332</v>
      </c>
      <c r="J29" s="84">
        <f t="shared" si="2"/>
        <v>53.948971132000004</v>
      </c>
      <c r="L29" s="84">
        <f t="shared" si="3"/>
        <v>599.3911000000003</v>
      </c>
      <c r="M29" s="84">
        <f t="shared" si="4"/>
        <v>120.59290068000007</v>
      </c>
      <c r="N29" s="84">
        <f t="shared" si="5"/>
        <v>719.9840006800003</v>
      </c>
      <c r="O29" s="84">
        <f t="shared" si="6"/>
        <v>11.049789268000005</v>
      </c>
    </row>
    <row r="30" spans="1:15" ht="12">
      <c r="A30" s="78">
        <v>44470</v>
      </c>
      <c r="B30" s="33"/>
      <c r="C30" s="33">
        <v>638.8534040000001</v>
      </c>
      <c r="D30" s="33">
        <v>638.8534040000001</v>
      </c>
      <c r="E30" s="51">
        <v>64.99876040000001</v>
      </c>
      <c r="G30" s="84"/>
      <c r="H30" s="84">
        <f t="shared" si="0"/>
        <v>530.24832532</v>
      </c>
      <c r="I30" s="84">
        <f t="shared" si="1"/>
        <v>530.24832532</v>
      </c>
      <c r="J30" s="84">
        <f t="shared" si="2"/>
        <v>53.948971132000004</v>
      </c>
      <c r="L30" s="84"/>
      <c r="M30" s="84">
        <f t="shared" si="4"/>
        <v>108.60507868000002</v>
      </c>
      <c r="N30" s="84">
        <f t="shared" si="5"/>
        <v>108.60507868000002</v>
      </c>
      <c r="O30" s="84">
        <f t="shared" si="6"/>
        <v>11.049789268000005</v>
      </c>
    </row>
    <row r="31" spans="1:15" ht="12">
      <c r="A31" s="78">
        <v>44652</v>
      </c>
      <c r="B31" s="33">
        <v>3667.538</v>
      </c>
      <c r="C31" s="33">
        <v>638.8534040000001</v>
      </c>
      <c r="D31" s="33">
        <v>4306.391404</v>
      </c>
      <c r="E31" s="51">
        <v>64.99876040000001</v>
      </c>
      <c r="G31" s="84">
        <f t="shared" si="7"/>
        <v>3044.05654</v>
      </c>
      <c r="H31" s="84">
        <f t="shared" si="0"/>
        <v>530.24832532</v>
      </c>
      <c r="I31" s="84">
        <f t="shared" si="1"/>
        <v>3574.3048653200003</v>
      </c>
      <c r="J31" s="84">
        <f t="shared" si="2"/>
        <v>53.948971132000004</v>
      </c>
      <c r="L31" s="84">
        <f t="shared" si="3"/>
        <v>623.48146</v>
      </c>
      <c r="M31" s="84">
        <f t="shared" si="4"/>
        <v>108.60507868000002</v>
      </c>
      <c r="N31" s="84">
        <f t="shared" si="5"/>
        <v>732.08653868</v>
      </c>
      <c r="O31" s="84">
        <f t="shared" si="6"/>
        <v>11.049789268000005</v>
      </c>
    </row>
    <row r="32" spans="1:15" ht="12">
      <c r="A32" s="78">
        <v>44835</v>
      </c>
      <c r="B32" s="33"/>
      <c r="C32" s="33">
        <v>565.502644</v>
      </c>
      <c r="D32" s="33">
        <v>565.502644</v>
      </c>
      <c r="E32" s="51">
        <v>64.99876040000001</v>
      </c>
      <c r="G32" s="84"/>
      <c r="H32" s="84">
        <f t="shared" si="0"/>
        <v>469.36719452</v>
      </c>
      <c r="I32" s="84">
        <f t="shared" si="1"/>
        <v>469.36719452</v>
      </c>
      <c r="J32" s="84">
        <f t="shared" si="2"/>
        <v>53.948971132000004</v>
      </c>
      <c r="L32" s="84"/>
      <c r="M32" s="84">
        <f t="shared" si="4"/>
        <v>96.13544948000003</v>
      </c>
      <c r="N32" s="84">
        <f t="shared" si="5"/>
        <v>96.13544948000003</v>
      </c>
      <c r="O32" s="84">
        <f t="shared" si="6"/>
        <v>11.049789268000005</v>
      </c>
    </row>
    <row r="33" spans="1:15" ht="12">
      <c r="A33" s="78">
        <v>45017</v>
      </c>
      <c r="B33" s="33">
        <v>3812.6200000000003</v>
      </c>
      <c r="C33" s="33">
        <v>565.502644</v>
      </c>
      <c r="D33" s="33">
        <v>4378.122644</v>
      </c>
      <c r="E33" s="51">
        <v>64.99876040000001</v>
      </c>
      <c r="G33" s="84">
        <f t="shared" si="7"/>
        <v>3164.4746</v>
      </c>
      <c r="H33" s="84">
        <f t="shared" si="0"/>
        <v>469.36719452</v>
      </c>
      <c r="I33" s="84">
        <f t="shared" si="1"/>
        <v>3633.84179452</v>
      </c>
      <c r="J33" s="84">
        <f t="shared" si="2"/>
        <v>53.948971132000004</v>
      </c>
      <c r="L33" s="84">
        <f t="shared" si="3"/>
        <v>648.1454000000003</v>
      </c>
      <c r="M33" s="84">
        <f t="shared" si="4"/>
        <v>96.13544948000003</v>
      </c>
      <c r="N33" s="84">
        <f t="shared" si="5"/>
        <v>744.2808494800004</v>
      </c>
      <c r="O33" s="84">
        <f t="shared" si="6"/>
        <v>11.049789268000005</v>
      </c>
    </row>
    <row r="34" spans="1:15" ht="12">
      <c r="A34" s="78">
        <v>45200</v>
      </c>
      <c r="B34" s="33"/>
      <c r="C34" s="33">
        <v>495.4928188</v>
      </c>
      <c r="D34" s="33">
        <v>495.4928188</v>
      </c>
      <c r="E34" s="51">
        <v>64.99876040000001</v>
      </c>
      <c r="G34" s="84"/>
      <c r="H34" s="84">
        <f t="shared" si="0"/>
        <v>411.259039604</v>
      </c>
      <c r="I34" s="84">
        <f t="shared" si="1"/>
        <v>411.259039604</v>
      </c>
      <c r="J34" s="84">
        <f t="shared" si="2"/>
        <v>53.948971132000004</v>
      </c>
      <c r="L34" s="84"/>
      <c r="M34" s="84">
        <f t="shared" si="4"/>
        <v>84.233779196</v>
      </c>
      <c r="N34" s="84">
        <f t="shared" si="5"/>
        <v>84.233779196</v>
      </c>
      <c r="O34" s="84">
        <f t="shared" si="6"/>
        <v>11.049789268000005</v>
      </c>
    </row>
    <row r="35" spans="1:15" ht="12">
      <c r="A35" s="78">
        <v>45383</v>
      </c>
      <c r="B35" s="33">
        <v>3954.328</v>
      </c>
      <c r="C35" s="33">
        <v>495.4928188</v>
      </c>
      <c r="D35" s="33">
        <v>4449.8208188</v>
      </c>
      <c r="E35" s="51">
        <v>64.99876040000001</v>
      </c>
      <c r="G35" s="84">
        <f t="shared" si="7"/>
        <v>3282.09224</v>
      </c>
      <c r="H35" s="84">
        <f t="shared" si="0"/>
        <v>411.259039604</v>
      </c>
      <c r="I35" s="84">
        <f t="shared" si="1"/>
        <v>3693.351279604</v>
      </c>
      <c r="J35" s="84">
        <f t="shared" si="2"/>
        <v>53.948971132000004</v>
      </c>
      <c r="L35" s="84">
        <f t="shared" si="3"/>
        <v>672.23576</v>
      </c>
      <c r="M35" s="84">
        <f t="shared" si="4"/>
        <v>84.233779196</v>
      </c>
      <c r="N35" s="84">
        <f t="shared" si="5"/>
        <v>756.469539196</v>
      </c>
      <c r="O35" s="84">
        <f t="shared" si="6"/>
        <v>11.049789268000005</v>
      </c>
    </row>
    <row r="36" spans="1:15" ht="12">
      <c r="A36" s="78">
        <v>45566</v>
      </c>
      <c r="B36" s="33"/>
      <c r="C36" s="33">
        <v>421.5968204</v>
      </c>
      <c r="D36" s="33">
        <v>421.5968204</v>
      </c>
      <c r="E36" s="51">
        <v>64.99876040000001</v>
      </c>
      <c r="G36" s="84"/>
      <c r="H36" s="84">
        <f t="shared" si="0"/>
        <v>349.925360932</v>
      </c>
      <c r="I36" s="84">
        <f t="shared" si="1"/>
        <v>349.925360932</v>
      </c>
      <c r="J36" s="84">
        <f t="shared" si="2"/>
        <v>53.948971132000004</v>
      </c>
      <c r="L36" s="84"/>
      <c r="M36" s="84">
        <f t="shared" si="4"/>
        <v>71.67145946800002</v>
      </c>
      <c r="N36" s="84">
        <f t="shared" si="5"/>
        <v>71.67145946800002</v>
      </c>
      <c r="O36" s="84">
        <f t="shared" si="6"/>
        <v>11.049789268000005</v>
      </c>
    </row>
    <row r="37" spans="1:15" ht="12">
      <c r="A37" s="78">
        <v>45748</v>
      </c>
      <c r="B37" s="33">
        <v>4102.784000000001</v>
      </c>
      <c r="C37" s="33">
        <v>421.5968204</v>
      </c>
      <c r="D37" s="33">
        <v>4524.380820400001</v>
      </c>
      <c r="E37" s="51">
        <v>64.99876040000001</v>
      </c>
      <c r="G37" s="84">
        <f t="shared" si="7"/>
        <v>3405.3107200000004</v>
      </c>
      <c r="H37" s="84">
        <f t="shared" si="0"/>
        <v>349.925360932</v>
      </c>
      <c r="I37" s="84">
        <f t="shared" si="1"/>
        <v>3755.2360809320003</v>
      </c>
      <c r="J37" s="84">
        <f t="shared" si="2"/>
        <v>53.948971132000004</v>
      </c>
      <c r="L37" s="84">
        <f t="shared" si="3"/>
        <v>697.4732800000002</v>
      </c>
      <c r="M37" s="84">
        <f t="shared" si="4"/>
        <v>71.67145946800002</v>
      </c>
      <c r="N37" s="84">
        <f t="shared" si="5"/>
        <v>769.1447394680001</v>
      </c>
      <c r="O37" s="84">
        <f t="shared" si="6"/>
        <v>11.049789268000005</v>
      </c>
    </row>
    <row r="38" spans="1:15" ht="12">
      <c r="A38" s="78">
        <v>45931</v>
      </c>
      <c r="B38" s="33"/>
      <c r="C38" s="33">
        <v>344.9260444</v>
      </c>
      <c r="D38" s="33">
        <v>344.9260444</v>
      </c>
      <c r="E38" s="51">
        <v>64.99876040000001</v>
      </c>
      <c r="G38" s="84"/>
      <c r="H38" s="84">
        <f t="shared" si="0"/>
        <v>286.288616852</v>
      </c>
      <c r="I38" s="84">
        <f t="shared" si="1"/>
        <v>286.288616852</v>
      </c>
      <c r="J38" s="84">
        <f t="shared" si="2"/>
        <v>53.948971132000004</v>
      </c>
      <c r="L38" s="84"/>
      <c r="M38" s="84">
        <f t="shared" si="4"/>
        <v>58.637427548000005</v>
      </c>
      <c r="N38" s="84">
        <f t="shared" si="5"/>
        <v>58.637427548000005</v>
      </c>
      <c r="O38" s="84">
        <f t="shared" si="6"/>
        <v>11.049789268000005</v>
      </c>
    </row>
    <row r="39" spans="1:15" ht="12">
      <c r="A39" s="78">
        <v>46113</v>
      </c>
      <c r="B39" s="33">
        <v>4254.6140000000005</v>
      </c>
      <c r="C39" s="33">
        <v>344.9260444</v>
      </c>
      <c r="D39" s="33">
        <v>4599.540044400001</v>
      </c>
      <c r="E39" s="51">
        <v>64.99876040000001</v>
      </c>
      <c r="G39" s="84">
        <f t="shared" si="7"/>
        <v>3531.3296200000004</v>
      </c>
      <c r="H39" s="84">
        <f t="shared" si="0"/>
        <v>286.288616852</v>
      </c>
      <c r="I39" s="84">
        <f t="shared" si="1"/>
        <v>3817.6182368520003</v>
      </c>
      <c r="J39" s="84">
        <f t="shared" si="2"/>
        <v>53.948971132000004</v>
      </c>
      <c r="L39" s="84">
        <f t="shared" si="3"/>
        <v>723.28438</v>
      </c>
      <c r="M39" s="84">
        <f t="shared" si="4"/>
        <v>58.637427548000005</v>
      </c>
      <c r="N39" s="84">
        <f t="shared" si="5"/>
        <v>781.9218075480001</v>
      </c>
      <c r="O39" s="84">
        <f t="shared" si="6"/>
        <v>11.049789268000005</v>
      </c>
    </row>
    <row r="40" spans="1:15" ht="12">
      <c r="A40" s="78">
        <v>46296</v>
      </c>
      <c r="B40" s="33"/>
      <c r="C40" s="33">
        <v>264.7260644</v>
      </c>
      <c r="D40" s="33">
        <v>264.7260644</v>
      </c>
      <c r="E40" s="51">
        <v>64.99876040000001</v>
      </c>
      <c r="G40" s="84"/>
      <c r="H40" s="84">
        <f t="shared" si="0"/>
        <v>219.72263345199997</v>
      </c>
      <c r="I40" s="84">
        <f t="shared" si="1"/>
        <v>219.72263345199997</v>
      </c>
      <c r="J40" s="84">
        <f t="shared" si="2"/>
        <v>53.948971132000004</v>
      </c>
      <c r="L40" s="84"/>
      <c r="M40" s="84">
        <f t="shared" si="4"/>
        <v>45.003430948000016</v>
      </c>
      <c r="N40" s="84">
        <f t="shared" si="5"/>
        <v>45.003430948000016</v>
      </c>
      <c r="O40" s="84">
        <f t="shared" si="6"/>
        <v>11.049789268000005</v>
      </c>
    </row>
    <row r="41" spans="1:15" ht="12">
      <c r="A41" s="78">
        <v>46478</v>
      </c>
      <c r="B41" s="33">
        <v>4416.566</v>
      </c>
      <c r="C41" s="33">
        <v>264.7260644</v>
      </c>
      <c r="D41" s="33">
        <v>4681.2920644</v>
      </c>
      <c r="E41" s="51">
        <v>64.99876040000001</v>
      </c>
      <c r="G41" s="84">
        <f t="shared" si="7"/>
        <v>3665.7497799999996</v>
      </c>
      <c r="H41" s="84">
        <f t="shared" si="0"/>
        <v>219.72263345199997</v>
      </c>
      <c r="I41" s="84">
        <f t="shared" si="1"/>
        <v>3885.4724134519997</v>
      </c>
      <c r="J41" s="84">
        <f t="shared" si="2"/>
        <v>53.948971132000004</v>
      </c>
      <c r="L41" s="84">
        <f t="shared" si="3"/>
        <v>750.8162200000002</v>
      </c>
      <c r="M41" s="84">
        <f t="shared" si="4"/>
        <v>45.003430948000016</v>
      </c>
      <c r="N41" s="84">
        <f t="shared" si="5"/>
        <v>795.8196509480001</v>
      </c>
      <c r="O41" s="84">
        <f t="shared" si="6"/>
        <v>11.049789268000005</v>
      </c>
    </row>
    <row r="42" spans="1:15" ht="12">
      <c r="A42" s="78">
        <v>46661</v>
      </c>
      <c r="B42" s="33"/>
      <c r="C42" s="33">
        <v>180.7566516</v>
      </c>
      <c r="D42" s="33">
        <v>180.7566516</v>
      </c>
      <c r="E42" s="51">
        <v>64.99876040000001</v>
      </c>
      <c r="G42" s="84"/>
      <c r="H42" s="84">
        <f t="shared" si="0"/>
        <v>150.028020828</v>
      </c>
      <c r="I42" s="84">
        <f t="shared" si="1"/>
        <v>150.028020828</v>
      </c>
      <c r="J42" s="84">
        <f t="shared" si="2"/>
        <v>53.948971132000004</v>
      </c>
      <c r="L42" s="84"/>
      <c r="M42" s="84">
        <f t="shared" si="4"/>
        <v>30.728630772000002</v>
      </c>
      <c r="N42" s="84">
        <f t="shared" si="5"/>
        <v>30.728630772000002</v>
      </c>
      <c r="O42" s="84">
        <f t="shared" si="6"/>
        <v>11.049789268000005</v>
      </c>
    </row>
    <row r="43" spans="1:15" ht="12">
      <c r="A43" s="78">
        <v>46844</v>
      </c>
      <c r="B43" s="33">
        <v>4585.2660000000005</v>
      </c>
      <c r="C43" s="33">
        <v>180.7566516</v>
      </c>
      <c r="D43" s="33">
        <v>4766.0226516</v>
      </c>
      <c r="E43" s="51">
        <v>64.99876040000001</v>
      </c>
      <c r="G43" s="84">
        <f t="shared" si="7"/>
        <v>3805.7707800000003</v>
      </c>
      <c r="H43" s="84">
        <f t="shared" si="0"/>
        <v>150.028020828</v>
      </c>
      <c r="I43" s="84">
        <f t="shared" si="1"/>
        <v>3955.7988008280004</v>
      </c>
      <c r="J43" s="84">
        <f t="shared" si="2"/>
        <v>53.948971132000004</v>
      </c>
      <c r="L43" s="84">
        <f t="shared" si="3"/>
        <v>779.4952200000002</v>
      </c>
      <c r="M43" s="84">
        <f t="shared" si="4"/>
        <v>30.728630772000002</v>
      </c>
      <c r="N43" s="84">
        <f t="shared" si="5"/>
        <v>810.2238507720002</v>
      </c>
      <c r="O43" s="84">
        <f t="shared" si="6"/>
        <v>11.049789268000005</v>
      </c>
    </row>
    <row r="44" spans="1:15" ht="12">
      <c r="A44" s="78">
        <v>47027</v>
      </c>
      <c r="B44" s="33"/>
      <c r="C44" s="33">
        <v>92.8342604</v>
      </c>
      <c r="D44" s="33">
        <v>92.8342604</v>
      </c>
      <c r="E44" s="51">
        <v>64.99876040000001</v>
      </c>
      <c r="G44" s="84"/>
      <c r="H44" s="84">
        <f t="shared" si="0"/>
        <v>77.052436132</v>
      </c>
      <c r="I44" s="84">
        <f t="shared" si="1"/>
        <v>77.052436132</v>
      </c>
      <c r="J44" s="84">
        <f t="shared" si="2"/>
        <v>53.948971132000004</v>
      </c>
      <c r="L44" s="84"/>
      <c r="M44" s="84">
        <f t="shared" si="4"/>
        <v>15.781824268000008</v>
      </c>
      <c r="N44" s="84">
        <f t="shared" si="5"/>
        <v>15.781824268000008</v>
      </c>
      <c r="O44" s="84">
        <f t="shared" si="6"/>
        <v>11.049789268000005</v>
      </c>
    </row>
    <row r="45" spans="1:15" ht="12">
      <c r="A45" s="78">
        <v>47209</v>
      </c>
      <c r="B45" s="33">
        <v>4760.714</v>
      </c>
      <c r="C45" s="33">
        <v>92.8342604</v>
      </c>
      <c r="D45" s="33">
        <v>4853.5482604</v>
      </c>
      <c r="E45" s="51">
        <v>64.993362</v>
      </c>
      <c r="G45" s="84">
        <f t="shared" si="7"/>
        <v>3951.3926199999996</v>
      </c>
      <c r="H45" s="84">
        <f t="shared" si="0"/>
        <v>77.052436132</v>
      </c>
      <c r="I45" s="84">
        <f t="shared" si="1"/>
        <v>4028.4450561319995</v>
      </c>
      <c r="J45" s="84">
        <f t="shared" si="2"/>
        <v>53.944490460000004</v>
      </c>
      <c r="L45" s="84">
        <f t="shared" si="3"/>
        <v>809.3213800000003</v>
      </c>
      <c r="M45" s="84">
        <f t="shared" si="4"/>
        <v>15.781824268000008</v>
      </c>
      <c r="N45" s="84">
        <f t="shared" si="5"/>
        <v>825.1032042680004</v>
      </c>
      <c r="O45" s="84">
        <f t="shared" si="6"/>
        <v>11.04887154</v>
      </c>
    </row>
    <row r="46" spans="1:15" ht="12">
      <c r="A46" s="31"/>
      <c r="L46" s="84"/>
      <c r="M46" s="84"/>
      <c r="N46" s="84"/>
      <c r="O46" s="84"/>
    </row>
    <row r="47" spans="1:15" ht="12.75" thickBot="1">
      <c r="A47" s="31" t="s">
        <v>4</v>
      </c>
      <c r="B47" s="50">
        <f>SUM(B8:B46)</f>
        <v>64659.33600000001</v>
      </c>
      <c r="C47" s="50">
        <f>SUM(C8:C46)</f>
        <v>29381.340550000008</v>
      </c>
      <c r="D47" s="50">
        <f>SUM(D8:D46)</f>
        <v>94040.67654999997</v>
      </c>
      <c r="E47" s="50">
        <f>SUM(E8:E46)</f>
        <v>2469.9474968</v>
      </c>
      <c r="G47" s="50">
        <f>SUM(G8:G46)</f>
        <v>53667.24888000001</v>
      </c>
      <c r="H47" s="50">
        <f>SUM(H8:H46)</f>
        <v>24386.512656500003</v>
      </c>
      <c r="I47" s="50">
        <f>SUM(I8:I46)</f>
        <v>78053.76153649997</v>
      </c>
      <c r="J47" s="50">
        <f>SUM(J8:J46)</f>
        <v>2050.056422344</v>
      </c>
      <c r="L47" s="85">
        <f>SUM(L8:L46)</f>
        <v>10992.087120000004</v>
      </c>
      <c r="M47" s="85">
        <f>SUM(M8:M46)</f>
        <v>4994.827893499998</v>
      </c>
      <c r="N47" s="85">
        <f>SUM(N8:N46)</f>
        <v>15986.915013500002</v>
      </c>
      <c r="O47" s="85">
        <f>SUM(O8:O46)</f>
        <v>419.891074456</v>
      </c>
    </row>
    <row r="48" spans="12:15" ht="12.75" thickTop="1">
      <c r="L48" s="84"/>
      <c r="M48" s="84"/>
      <c r="N48" s="84"/>
      <c r="O48" s="84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2013-01-31T21:39:02Z</cp:lastPrinted>
  <dcterms:created xsi:type="dcterms:W3CDTF">1998-02-23T20:58:01Z</dcterms:created>
  <dcterms:modified xsi:type="dcterms:W3CDTF">2013-01-31T21:39:23Z</dcterms:modified>
  <cp:category/>
  <cp:version/>
  <cp:contentType/>
  <cp:contentStatus/>
</cp:coreProperties>
</file>