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32000" windowHeight="19480" tabRatio="500"/>
  </bookViews>
  <sheets>
    <sheet name="05A" sheetId="3" r:id="rId1"/>
    <sheet name="08A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5" i="3" l="1"/>
  <c r="K213" i="3"/>
  <c r="M213" i="3"/>
  <c r="K214" i="3"/>
  <c r="M214" i="3"/>
  <c r="K215" i="3"/>
  <c r="M215" i="3"/>
  <c r="K216" i="3"/>
  <c r="M216" i="3"/>
  <c r="K217" i="3"/>
  <c r="M217" i="3"/>
  <c r="K218" i="3"/>
  <c r="M218" i="3"/>
  <c r="K219" i="3"/>
  <c r="M219" i="3"/>
  <c r="K220" i="3"/>
  <c r="M220" i="3"/>
  <c r="K221" i="3"/>
  <c r="M221" i="3"/>
  <c r="K222" i="3"/>
  <c r="M222" i="3"/>
  <c r="K223" i="3"/>
  <c r="M223" i="3"/>
  <c r="K224" i="3"/>
  <c r="M224" i="3"/>
  <c r="K225" i="3"/>
  <c r="G225" i="3"/>
  <c r="M225" i="3"/>
  <c r="M227" i="3"/>
  <c r="K227" i="3"/>
  <c r="J227" i="3"/>
  <c r="I227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227" i="3"/>
  <c r="F227" i="3"/>
  <c r="E227" i="3"/>
  <c r="D227" i="3"/>
  <c r="G210" i="3"/>
  <c r="F210" i="3"/>
  <c r="E210" i="3"/>
  <c r="D210" i="3"/>
  <c r="G192" i="3"/>
  <c r="F192" i="3"/>
  <c r="E192" i="3"/>
  <c r="D192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5" i="3"/>
  <c r="G26" i="3"/>
  <c r="G27" i="3"/>
  <c r="G28" i="3"/>
  <c r="G29" i="3"/>
  <c r="G30" i="3"/>
  <c r="G31" i="3"/>
  <c r="G32" i="3"/>
  <c r="G33" i="3"/>
  <c r="G34" i="3"/>
  <c r="G35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5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71" i="3"/>
  <c r="G173" i="3"/>
  <c r="F125" i="3"/>
  <c r="F171" i="3"/>
  <c r="F173" i="3"/>
  <c r="E125" i="3"/>
  <c r="E171" i="3"/>
  <c r="E173" i="3"/>
  <c r="D125" i="3"/>
  <c r="D171" i="3"/>
  <c r="D173" i="3"/>
  <c r="J10" i="4"/>
  <c r="F10" i="4"/>
  <c r="L10" i="4"/>
  <c r="J11" i="4"/>
  <c r="F11" i="4"/>
  <c r="L11" i="4"/>
  <c r="J12" i="4"/>
  <c r="F12" i="4"/>
  <c r="L12" i="4"/>
  <c r="J13" i="4"/>
  <c r="F13" i="4"/>
  <c r="L13" i="4"/>
  <c r="J14" i="4"/>
  <c r="F14" i="4"/>
  <c r="L14" i="4"/>
  <c r="J15" i="4"/>
  <c r="F15" i="4"/>
  <c r="L15" i="4"/>
  <c r="J16" i="4"/>
  <c r="F16" i="4"/>
  <c r="L16" i="4"/>
  <c r="J17" i="4"/>
  <c r="F17" i="4"/>
  <c r="L17" i="4"/>
  <c r="J18" i="4"/>
  <c r="F18" i="4"/>
  <c r="L18" i="4"/>
  <c r="J19" i="4"/>
  <c r="F19" i="4"/>
  <c r="L19" i="4"/>
  <c r="J20" i="4"/>
  <c r="F20" i="4"/>
  <c r="L20" i="4"/>
  <c r="J21" i="4"/>
  <c r="F21" i="4"/>
  <c r="L21" i="4"/>
  <c r="J22" i="4"/>
  <c r="F22" i="4"/>
  <c r="L22" i="4"/>
  <c r="J23" i="4"/>
  <c r="F23" i="4"/>
  <c r="L23" i="4"/>
  <c r="J24" i="4"/>
  <c r="F24" i="4"/>
  <c r="L24" i="4"/>
  <c r="J25" i="4"/>
  <c r="F25" i="4"/>
  <c r="L25" i="4"/>
  <c r="J26" i="4"/>
  <c r="F26" i="4"/>
  <c r="L26" i="4"/>
  <c r="J27" i="4"/>
  <c r="F27" i="4"/>
  <c r="L27" i="4"/>
  <c r="J28" i="4"/>
  <c r="F28" i="4"/>
  <c r="L28" i="4"/>
  <c r="J29" i="4"/>
  <c r="F29" i="4"/>
  <c r="L29" i="4"/>
  <c r="J30" i="4"/>
  <c r="F30" i="4"/>
  <c r="L30" i="4"/>
  <c r="J32" i="4"/>
  <c r="F32" i="4"/>
  <c r="L32" i="4"/>
  <c r="J33" i="4"/>
  <c r="F33" i="4"/>
  <c r="L33" i="4"/>
  <c r="J34" i="4"/>
  <c r="F34" i="4"/>
  <c r="L34" i="4"/>
  <c r="J35" i="4"/>
  <c r="F35" i="4"/>
  <c r="L35" i="4"/>
  <c r="J36" i="4"/>
  <c r="F36" i="4"/>
  <c r="L36" i="4"/>
  <c r="J37" i="4"/>
  <c r="F37" i="4"/>
  <c r="L37" i="4"/>
  <c r="J38" i="4"/>
  <c r="F38" i="4"/>
  <c r="L38" i="4"/>
  <c r="J39" i="4"/>
  <c r="F39" i="4"/>
  <c r="L39" i="4"/>
  <c r="J40" i="4"/>
  <c r="F40" i="4"/>
  <c r="L40" i="4"/>
  <c r="J41" i="4"/>
  <c r="F41" i="4"/>
  <c r="L41" i="4"/>
  <c r="J42" i="4"/>
  <c r="F42" i="4"/>
  <c r="L42" i="4"/>
  <c r="J43" i="4"/>
  <c r="F43" i="4"/>
  <c r="L43" i="4"/>
  <c r="J44" i="4"/>
  <c r="F44" i="4"/>
  <c r="L44" i="4"/>
  <c r="J45" i="4"/>
  <c r="F45" i="4"/>
  <c r="L45" i="4"/>
  <c r="J46" i="4"/>
  <c r="F46" i="4"/>
  <c r="L46" i="4"/>
  <c r="J47" i="4"/>
  <c r="F47" i="4"/>
  <c r="L47" i="4"/>
  <c r="J48" i="4"/>
  <c r="F48" i="4"/>
  <c r="L48" i="4"/>
  <c r="J49" i="4"/>
  <c r="F49" i="4"/>
  <c r="L49" i="4"/>
  <c r="J50" i="4"/>
  <c r="F50" i="4"/>
  <c r="L50" i="4"/>
  <c r="J51" i="4"/>
  <c r="F51" i="4"/>
  <c r="L51" i="4"/>
  <c r="J52" i="4"/>
  <c r="F52" i="4"/>
  <c r="L52" i="4"/>
  <c r="L53" i="4"/>
  <c r="L56" i="4"/>
  <c r="J56" i="4"/>
  <c r="I56" i="4"/>
  <c r="H56" i="4"/>
  <c r="I52" i="4"/>
  <c r="E52" i="4"/>
  <c r="L61" i="4"/>
  <c r="L79" i="4"/>
  <c r="L98" i="4"/>
  <c r="L62" i="4"/>
  <c r="L80" i="4"/>
  <c r="L99" i="4"/>
  <c r="L63" i="4"/>
  <c r="L81" i="4"/>
  <c r="L100" i="4"/>
  <c r="L64" i="4"/>
  <c r="L82" i="4"/>
  <c r="L101" i="4"/>
  <c r="L65" i="4"/>
  <c r="L83" i="4"/>
  <c r="L102" i="4"/>
  <c r="L66" i="4"/>
  <c r="L84" i="4"/>
  <c r="L103" i="4"/>
  <c r="L67" i="4"/>
  <c r="L85" i="4"/>
  <c r="L104" i="4"/>
  <c r="L68" i="4"/>
  <c r="L105" i="4"/>
  <c r="L69" i="4"/>
  <c r="L87" i="4"/>
  <c r="L106" i="4"/>
  <c r="L107" i="4"/>
  <c r="L71" i="4"/>
  <c r="L89" i="4"/>
  <c r="L108" i="4"/>
  <c r="L72" i="4"/>
  <c r="L109" i="4"/>
  <c r="L73" i="4"/>
  <c r="L91" i="4"/>
  <c r="L110" i="4"/>
  <c r="L112" i="4"/>
  <c r="L93" i="4"/>
  <c r="L75" i="4"/>
  <c r="J61" i="4"/>
  <c r="J79" i="4"/>
  <c r="J98" i="4"/>
  <c r="J62" i="4"/>
  <c r="J80" i="4"/>
  <c r="J99" i="4"/>
  <c r="J63" i="4"/>
  <c r="J81" i="4"/>
  <c r="J100" i="4"/>
  <c r="J64" i="4"/>
  <c r="J82" i="4"/>
  <c r="J101" i="4"/>
  <c r="J65" i="4"/>
  <c r="J83" i="4"/>
  <c r="J102" i="4"/>
  <c r="J66" i="4"/>
  <c r="J84" i="4"/>
  <c r="J103" i="4"/>
  <c r="J67" i="4"/>
  <c r="J85" i="4"/>
  <c r="J104" i="4"/>
  <c r="J68" i="4"/>
  <c r="J105" i="4"/>
  <c r="J69" i="4"/>
  <c r="J87" i="4"/>
  <c r="J106" i="4"/>
  <c r="J107" i="4"/>
  <c r="J71" i="4"/>
  <c r="J89" i="4"/>
  <c r="J108" i="4"/>
  <c r="J72" i="4"/>
  <c r="J109" i="4"/>
  <c r="J73" i="4"/>
  <c r="J91" i="4"/>
  <c r="J110" i="4"/>
  <c r="J112" i="4"/>
  <c r="I61" i="4"/>
  <c r="I79" i="4"/>
  <c r="I98" i="4"/>
  <c r="I62" i="4"/>
  <c r="I80" i="4"/>
  <c r="I99" i="4"/>
  <c r="I63" i="4"/>
  <c r="I81" i="4"/>
  <c r="I100" i="4"/>
  <c r="I64" i="4"/>
  <c r="I82" i="4"/>
  <c r="I101" i="4"/>
  <c r="I65" i="4"/>
  <c r="I83" i="4"/>
  <c r="I102" i="4"/>
  <c r="I66" i="4"/>
  <c r="I84" i="4"/>
  <c r="I103" i="4"/>
  <c r="I67" i="4"/>
  <c r="I85" i="4"/>
  <c r="I104" i="4"/>
  <c r="I68" i="4"/>
  <c r="I105" i="4"/>
  <c r="I69" i="4"/>
  <c r="I87" i="4"/>
  <c r="I106" i="4"/>
  <c r="I107" i="4"/>
  <c r="I71" i="4"/>
  <c r="I89" i="4"/>
  <c r="I108" i="4"/>
  <c r="I72" i="4"/>
  <c r="I109" i="4"/>
  <c r="I73" i="4"/>
  <c r="I91" i="4"/>
  <c r="I110" i="4"/>
  <c r="I112" i="4"/>
  <c r="H61" i="4"/>
  <c r="H79" i="4"/>
  <c r="H98" i="4"/>
  <c r="H62" i="4"/>
  <c r="H80" i="4"/>
  <c r="H99" i="4"/>
  <c r="H63" i="4"/>
  <c r="H81" i="4"/>
  <c r="H100" i="4"/>
  <c r="H64" i="4"/>
  <c r="H82" i="4"/>
  <c r="H101" i="4"/>
  <c r="H65" i="4"/>
  <c r="H83" i="4"/>
  <c r="H102" i="4"/>
  <c r="H66" i="4"/>
  <c r="H84" i="4"/>
  <c r="H103" i="4"/>
  <c r="H67" i="4"/>
  <c r="H85" i="4"/>
  <c r="H104" i="4"/>
  <c r="H68" i="4"/>
  <c r="H105" i="4"/>
  <c r="H69" i="4"/>
  <c r="H87" i="4"/>
  <c r="H106" i="4"/>
  <c r="H107" i="4"/>
  <c r="H71" i="4"/>
  <c r="H89" i="4"/>
  <c r="H108" i="4"/>
  <c r="H72" i="4"/>
  <c r="H109" i="4"/>
  <c r="H73" i="4"/>
  <c r="H91" i="4"/>
  <c r="H110" i="4"/>
  <c r="H112" i="4"/>
  <c r="J93" i="4"/>
  <c r="I93" i="4"/>
  <c r="H93" i="4"/>
  <c r="J75" i="4"/>
  <c r="I75" i="4"/>
  <c r="H75" i="4"/>
  <c r="F61" i="4"/>
  <c r="F79" i="4"/>
  <c r="F98" i="4"/>
  <c r="F62" i="4"/>
  <c r="F80" i="4"/>
  <c r="F99" i="4"/>
  <c r="F63" i="4"/>
  <c r="F81" i="4"/>
  <c r="F100" i="4"/>
  <c r="F64" i="4"/>
  <c r="F82" i="4"/>
  <c r="F101" i="4"/>
  <c r="F65" i="4"/>
  <c r="F83" i="4"/>
  <c r="F102" i="4"/>
  <c r="F66" i="4"/>
  <c r="F84" i="4"/>
  <c r="F103" i="4"/>
  <c r="F67" i="4"/>
  <c r="F85" i="4"/>
  <c r="F104" i="4"/>
  <c r="F68" i="4"/>
  <c r="F105" i="4"/>
  <c r="F69" i="4"/>
  <c r="F87" i="4"/>
  <c r="F106" i="4"/>
  <c r="F107" i="4"/>
  <c r="F71" i="4"/>
  <c r="F89" i="4"/>
  <c r="F108" i="4"/>
  <c r="F72" i="4"/>
  <c r="F109" i="4"/>
  <c r="F73" i="4"/>
  <c r="F91" i="4"/>
  <c r="F110" i="4"/>
  <c r="F112" i="4"/>
  <c r="E61" i="4"/>
  <c r="E79" i="4"/>
  <c r="E98" i="4"/>
  <c r="E62" i="4"/>
  <c r="E80" i="4"/>
  <c r="E99" i="4"/>
  <c r="E63" i="4"/>
  <c r="E81" i="4"/>
  <c r="E100" i="4"/>
  <c r="E64" i="4"/>
  <c r="E82" i="4"/>
  <c r="E101" i="4"/>
  <c r="E65" i="4"/>
  <c r="E83" i="4"/>
  <c r="E102" i="4"/>
  <c r="E66" i="4"/>
  <c r="E84" i="4"/>
  <c r="E103" i="4"/>
  <c r="E67" i="4"/>
  <c r="E85" i="4"/>
  <c r="E104" i="4"/>
  <c r="E68" i="4"/>
  <c r="E105" i="4"/>
  <c r="E69" i="4"/>
  <c r="E87" i="4"/>
  <c r="E106" i="4"/>
  <c r="E107" i="4"/>
  <c r="E71" i="4"/>
  <c r="E89" i="4"/>
  <c r="E108" i="4"/>
  <c r="E72" i="4"/>
  <c r="E109" i="4"/>
  <c r="E73" i="4"/>
  <c r="E91" i="4"/>
  <c r="E110" i="4"/>
  <c r="E112" i="4"/>
  <c r="F93" i="4"/>
  <c r="E93" i="4"/>
  <c r="F75" i="4"/>
  <c r="E75" i="4"/>
  <c r="D91" i="4"/>
  <c r="D89" i="4"/>
  <c r="D87" i="4"/>
  <c r="D85" i="4"/>
  <c r="D84" i="4"/>
  <c r="D83" i="4"/>
  <c r="D82" i="4"/>
  <c r="D81" i="4"/>
  <c r="D80" i="4"/>
  <c r="D79" i="4"/>
  <c r="D72" i="4"/>
  <c r="D71" i="4"/>
  <c r="D69" i="4"/>
  <c r="D68" i="4"/>
  <c r="D67" i="4"/>
  <c r="D66" i="4"/>
  <c r="D65" i="4"/>
  <c r="D64" i="4"/>
  <c r="D63" i="4"/>
  <c r="D62" i="4"/>
  <c r="D61" i="4"/>
  <c r="F56" i="4"/>
  <c r="E56" i="4"/>
  <c r="D98" i="4"/>
  <c r="D99" i="4"/>
  <c r="D100" i="4"/>
  <c r="D101" i="4"/>
  <c r="D102" i="4"/>
  <c r="D103" i="4"/>
  <c r="D104" i="4"/>
  <c r="D105" i="4"/>
  <c r="D106" i="4"/>
  <c r="D108" i="4"/>
  <c r="D73" i="4"/>
  <c r="D110" i="4"/>
  <c r="D107" i="4"/>
  <c r="D109" i="4"/>
  <c r="D112" i="4"/>
  <c r="D93" i="4"/>
  <c r="D75" i="4"/>
  <c r="D56" i="4"/>
  <c r="I7" i="4"/>
  <c r="J7" i="3"/>
</calcChain>
</file>

<file path=xl/sharedStrings.xml><?xml version="1.0" encoding="utf-8"?>
<sst xmlns="http://schemas.openxmlformats.org/spreadsheetml/2006/main" count="706" uniqueCount="170">
  <si>
    <t>University System of Maryland</t>
  </si>
  <si>
    <t>Recorded on</t>
  </si>
  <si>
    <t xml:space="preserve">Write off </t>
  </si>
  <si>
    <t>Net</t>
  </si>
  <si>
    <t>(Gain)\Loss</t>
  </si>
  <si>
    <t>Project</t>
  </si>
  <si>
    <t>Institution</t>
  </si>
  <si>
    <t>/Auxiliary</t>
  </si>
  <si>
    <t>Par Value</t>
  </si>
  <si>
    <t>Premium</t>
  </si>
  <si>
    <t>Carrying Value</t>
  </si>
  <si>
    <t>on Refunding</t>
  </si>
  <si>
    <t>BSU</t>
  </si>
  <si>
    <t>CSU</t>
  </si>
  <si>
    <t>FSU</t>
  </si>
  <si>
    <t>SU</t>
  </si>
  <si>
    <t>TU</t>
  </si>
  <si>
    <t>UB</t>
  </si>
  <si>
    <t>UMB</t>
  </si>
  <si>
    <t>UMBC</t>
  </si>
  <si>
    <t>UMCP</t>
  </si>
  <si>
    <t>UMES</t>
  </si>
  <si>
    <t>Academic</t>
  </si>
  <si>
    <t>UMUC</t>
  </si>
  <si>
    <t>Auxiliary</t>
  </si>
  <si>
    <t>Total</t>
  </si>
  <si>
    <t>Parking Garage</t>
  </si>
  <si>
    <t>SSU</t>
  </si>
  <si>
    <t>Allocation of Unamortized Loss on Refunding  - 08 Series A</t>
  </si>
  <si>
    <t>08 Series A Bond Refinanced</t>
  </si>
  <si>
    <t>08 Series A Recorded on 2015 Series A</t>
  </si>
  <si>
    <t>2015 Series A</t>
  </si>
  <si>
    <t>CSC</t>
  </si>
  <si>
    <t>CEES</t>
  </si>
  <si>
    <t xml:space="preserve">USMH </t>
  </si>
  <si>
    <t>Facilities Renewal</t>
  </si>
  <si>
    <t>Pharmacy Hall Additions</t>
  </si>
  <si>
    <t>New Journalism Building</t>
  </si>
  <si>
    <t>UMBI closeout</t>
  </si>
  <si>
    <t>Emergency Funds</t>
  </si>
  <si>
    <t>Emergency Projects</t>
  </si>
  <si>
    <t>Utilities Upgrade/ Site Improvements</t>
  </si>
  <si>
    <t>Health &amp; Human Services Bldg</t>
  </si>
  <si>
    <t>UMBI Closeout</t>
  </si>
  <si>
    <t>Shady Grove Education Center III</t>
  </si>
  <si>
    <t>New Campus Center</t>
  </si>
  <si>
    <t>Byrd Stadium Expansion</t>
  </si>
  <si>
    <t>Fraternity/Sorority Houses Expan</t>
  </si>
  <si>
    <t>Golf Course Improvements</t>
  </si>
  <si>
    <t>SCUB Utilities Facility</t>
  </si>
  <si>
    <t>Holmes Hall &amp; Tubman Hall Renov</t>
  </si>
  <si>
    <t>New Student Center</t>
  </si>
  <si>
    <t>Towsontown Garage Expansion</t>
  </si>
  <si>
    <t>Towson Center Arena</t>
  </si>
  <si>
    <t>West Village Dining Commons</t>
  </si>
  <si>
    <t>West Villiage Infrastructure &amp; Site</t>
  </si>
  <si>
    <t>Wicomico Hall Renovation</t>
  </si>
  <si>
    <t>Lane Center Renovation</t>
  </si>
  <si>
    <t>Dormitory Renovations</t>
  </si>
  <si>
    <t>New Parking Garage &amp; Property Acq</t>
  </si>
  <si>
    <t>Athletic Practice Fields</t>
  </si>
  <si>
    <t>Dining Hall Upgrades</t>
  </si>
  <si>
    <t>New Recreation &amp; Athletic</t>
  </si>
  <si>
    <t>Residence Hall Renovations</t>
  </si>
  <si>
    <t>Shady Grove Parking Lot 2</t>
  </si>
  <si>
    <t>Unused proceeds</t>
  </si>
  <si>
    <t xml:space="preserve">   Totals 2008 A &amp; B</t>
  </si>
  <si>
    <t>UMAB</t>
  </si>
  <si>
    <t>TSU</t>
  </si>
  <si>
    <t>USMH</t>
  </si>
  <si>
    <t xml:space="preserve">   Totals</t>
  </si>
  <si>
    <t>Academic/Auxiliary</t>
  </si>
  <si>
    <t>Acad</t>
  </si>
  <si>
    <t>Auxil</t>
  </si>
  <si>
    <t>Allocation of Unamortized Loss on Refunding  - 05 Series A</t>
  </si>
  <si>
    <t>05 Series A Bond Refinanced</t>
  </si>
  <si>
    <t>05 Series A Recorded on 2015 Series A</t>
  </si>
  <si>
    <t>Health Sciences Library</t>
  </si>
  <si>
    <t>Health Sciences  Facility Equip</t>
  </si>
  <si>
    <t>Performing Arts Center</t>
  </si>
  <si>
    <t>Steam Plant Improvements</t>
  </si>
  <si>
    <t>Holloway Hall Renovations</t>
  </si>
  <si>
    <t>Byrd Stadium Upper Deck</t>
  </si>
  <si>
    <t>Recreation Fields</t>
  </si>
  <si>
    <t>Ritchie Coliseum Renovations</t>
  </si>
  <si>
    <t>Health &amp; Human Performance</t>
  </si>
  <si>
    <t>Parking Garage - Planning</t>
  </si>
  <si>
    <t>Parking Garage III</t>
  </si>
  <si>
    <t>Golf Course clubhouse</t>
  </si>
  <si>
    <t xml:space="preserve">Stamp Union </t>
  </si>
  <si>
    <t>Richmond / Newell Hall Dining'</t>
  </si>
  <si>
    <t>Dining Facility</t>
  </si>
  <si>
    <t>Field House</t>
  </si>
  <si>
    <t>1998 Series A funded projects</t>
  </si>
  <si>
    <t>Health Sciences Library-constr</t>
  </si>
  <si>
    <t>Health Sciences Library-equip</t>
  </si>
  <si>
    <t>School of Nursing equip</t>
  </si>
  <si>
    <t>Pascault Row renovation</t>
  </si>
  <si>
    <t>Tech Advance Facility</t>
  </si>
  <si>
    <t xml:space="preserve">SCUB 3 </t>
  </si>
  <si>
    <t>Somerset Hall renovation</t>
  </si>
  <si>
    <t>7800 York Road renovation</t>
  </si>
  <si>
    <t>Minnegan stadium restrooms</t>
  </si>
  <si>
    <t>Student services building</t>
  </si>
  <si>
    <t>Athletic Facilities</t>
  </si>
  <si>
    <t>Residence Hall Network infra.</t>
  </si>
  <si>
    <t>University Commons Planning</t>
  </si>
  <si>
    <t>Power Plant Expansion</t>
  </si>
  <si>
    <t>2000 Series A funded projects</t>
  </si>
  <si>
    <t>SCUB 3</t>
  </si>
  <si>
    <t>Aux</t>
  </si>
  <si>
    <t>Stamp Student Union</t>
  </si>
  <si>
    <t>N. Campus Parking Garage</t>
  </si>
  <si>
    <t>Health Center</t>
  </si>
  <si>
    <t xml:space="preserve">South Campus Parking </t>
  </si>
  <si>
    <t>Arena</t>
  </si>
  <si>
    <t>New Parking Garage</t>
  </si>
  <si>
    <t>New Residence Hall</t>
  </si>
  <si>
    <t>University Commons</t>
  </si>
  <si>
    <t>Housing Centr Utility Plant</t>
  </si>
  <si>
    <t>UMCES</t>
  </si>
  <si>
    <t>Coastal Sciences Lab</t>
  </si>
  <si>
    <t>New residence Hall</t>
  </si>
  <si>
    <t>7800 York Road Garage</t>
  </si>
  <si>
    <t>Interim Fitness Center</t>
  </si>
  <si>
    <t>Holloway Hall renovation</t>
  </si>
  <si>
    <t>USM</t>
  </si>
  <si>
    <t>Emergency projects</t>
  </si>
  <si>
    <t>Steam Plant improvements</t>
  </si>
  <si>
    <t>Tech. Advancement Facility</t>
  </si>
  <si>
    <t>Symons Hall renovation</t>
  </si>
  <si>
    <t>School of Nursing equipment</t>
  </si>
  <si>
    <t>School of Law Library</t>
  </si>
  <si>
    <t>Renovate Key / Taliaferro</t>
  </si>
  <si>
    <t>Renov McKeldin / Hornbake</t>
  </si>
  <si>
    <t>Lane and Marshall Halls</t>
  </si>
  <si>
    <t>Refunding totals</t>
  </si>
  <si>
    <t>New Money</t>
  </si>
  <si>
    <t>Fine Arts Center</t>
  </si>
  <si>
    <t>New Dental School</t>
  </si>
  <si>
    <t xml:space="preserve">UMB </t>
  </si>
  <si>
    <t>Emergency Project</t>
  </si>
  <si>
    <t>Information Technology Building equipment</t>
  </si>
  <si>
    <t>Aquaculture Building</t>
  </si>
  <si>
    <t>Emergency Fund Projects</t>
  </si>
  <si>
    <t>Social Science, Education and Health</t>
  </si>
  <si>
    <t>Utilities Upgrade / Site Improvement</t>
  </si>
  <si>
    <t>Queen Anne's Hall</t>
  </si>
  <si>
    <t>South Campus Parking #5</t>
  </si>
  <si>
    <t>Pine Street Annex</t>
  </si>
  <si>
    <t>Murphy Hall Annex Renov</t>
  </si>
  <si>
    <t>Student Services Center</t>
  </si>
  <si>
    <t>Residence Hall Renov</t>
  </si>
  <si>
    <t>Dining Hall HVAC Upgrade</t>
  </si>
  <si>
    <t>New Parking Lot</t>
  </si>
  <si>
    <t>Holmes Hall &amp; Tubman Hall</t>
  </si>
  <si>
    <t>New Child Care Center</t>
  </si>
  <si>
    <t>Shady Grove Parking Lot #2</t>
  </si>
  <si>
    <t>Unused Proceeds</t>
  </si>
  <si>
    <t>Total New Money</t>
  </si>
  <si>
    <t>Totals - 2005 Series A</t>
  </si>
  <si>
    <t>Academic Projects</t>
  </si>
  <si>
    <t>USM Office</t>
  </si>
  <si>
    <t>Total academic projects</t>
  </si>
  <si>
    <t>Auxiliary Projects</t>
  </si>
  <si>
    <t>Total auxiliary projects</t>
  </si>
  <si>
    <t>Totals</t>
  </si>
  <si>
    <t>Total projects</t>
  </si>
  <si>
    <t>1997 Series A funded projects</t>
  </si>
  <si>
    <t>As of FYE 6/30/15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</si>
</sst>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37" fontId="2" fillId="0" borderId="0" xfId="0" applyNumberFormat="1" applyFont="1" applyAlignment="1" applyProtection="1"/>
    <xf numFmtId="0" fontId="1" fillId="0" borderId="0" xfId="0" applyFont="1"/>
    <xf numFmtId="37" fontId="3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Protection="1"/>
    <xf numFmtId="0" fontId="2" fillId="0" borderId="0" xfId="0" applyFont="1" applyProtection="1"/>
    <xf numFmtId="37" fontId="2" fillId="0" borderId="0" xfId="0" applyNumberFormat="1" applyFont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37" fontId="6" fillId="0" borderId="0" xfId="0" applyNumberFormat="1" applyFont="1" applyProtection="1"/>
    <xf numFmtId="0" fontId="6" fillId="0" borderId="0" xfId="0" applyFont="1"/>
    <xf numFmtId="0" fontId="2" fillId="0" borderId="0" xfId="0" applyFont="1"/>
    <xf numFmtId="37" fontId="0" fillId="0" borderId="0" xfId="0" applyNumberFormat="1" applyFont="1" applyProtection="1"/>
    <xf numFmtId="37" fontId="3" fillId="0" borderId="0" xfId="0" applyNumberFormat="1" applyFont="1" applyProtection="1"/>
    <xf numFmtId="37" fontId="6" fillId="0" borderId="1" xfId="0" applyNumberFormat="1" applyFont="1" applyBorder="1" applyProtection="1"/>
    <xf numFmtId="37" fontId="2" fillId="0" borderId="1" xfId="0" applyNumberFormat="1" applyFont="1" applyBorder="1" applyProtection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2" xfId="0" applyNumberFormat="1" applyFont="1" applyBorder="1" applyProtection="1"/>
    <xf numFmtId="37" fontId="6" fillId="0" borderId="0" xfId="0" applyNumberFormat="1" applyFont="1" applyBorder="1" applyProtection="1"/>
    <xf numFmtId="165" fontId="0" fillId="0" borderId="0" xfId="89" applyNumberFormat="1" applyFont="1"/>
    <xf numFmtId="0" fontId="6" fillId="0" borderId="0" xfId="0" applyFont="1" applyProtection="1"/>
    <xf numFmtId="0" fontId="3" fillId="0" borderId="0" xfId="0" quotePrefix="1" applyFont="1" applyAlignment="1" applyProtection="1">
      <alignment horizontal="center"/>
    </xf>
    <xf numFmtId="37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165" fontId="0" fillId="0" borderId="0" xfId="0" applyNumberFormat="1"/>
    <xf numFmtId="37" fontId="2" fillId="0" borderId="0" xfId="0" applyNumberFormat="1" applyFont="1" applyBorder="1" applyAlignment="1" applyProtection="1">
      <alignment horizontal="center"/>
    </xf>
    <xf numFmtId="166" fontId="6" fillId="0" borderId="0" xfId="0" applyNumberFormat="1" applyFont="1"/>
    <xf numFmtId="166" fontId="0" fillId="0" borderId="0" xfId="89" applyNumberFormat="1" applyFont="1"/>
    <xf numFmtId="165" fontId="7" fillId="0" borderId="0" xfId="89" applyNumberFormat="1" applyFont="1"/>
  </cellXfs>
  <cellStyles count="124">
    <cellStyle name="Comma" xfId="8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zoomScale="150" zoomScaleNormal="150" zoomScalePageLayoutView="150" workbookViewId="0">
      <pane ySplit="8" topLeftCell="A9" activePane="bottomLeft" state="frozen"/>
      <selection pane="bottomLeft" activeCell="A4" sqref="A4"/>
    </sheetView>
  </sheetViews>
  <sheetFormatPr baseColWidth="10" defaultRowHeight="15" x14ac:dyDescent="0"/>
  <cols>
    <col min="2" max="2" width="21.6640625" customWidth="1"/>
    <col min="4" max="4" width="14.1640625" bestFit="1" customWidth="1"/>
    <col min="5" max="5" width="13.1640625" bestFit="1" customWidth="1"/>
    <col min="6" max="6" width="13.1640625" customWidth="1"/>
    <col min="7" max="7" width="14" customWidth="1"/>
    <col min="9" max="9" width="13.1640625" bestFit="1" customWidth="1"/>
    <col min="10" max="10" width="14.1640625" bestFit="1" customWidth="1"/>
    <col min="11" max="11" width="11.5" bestFit="1" customWidth="1"/>
    <col min="13" max="13" width="11.5" bestFit="1" customWidth="1"/>
  </cols>
  <sheetData>
    <row r="1" spans="1:13">
      <c r="A1" s="1" t="s">
        <v>0</v>
      </c>
    </row>
    <row r="2" spans="1:13">
      <c r="A2" s="1" t="s">
        <v>74</v>
      </c>
    </row>
    <row r="3" spans="1:13">
      <c r="A3" s="1" t="s">
        <v>169</v>
      </c>
    </row>
    <row r="5" spans="1:13">
      <c r="A5" s="2"/>
      <c r="B5" s="2"/>
      <c r="C5" s="2"/>
      <c r="D5" s="3" t="s">
        <v>75</v>
      </c>
      <c r="E5" s="4"/>
      <c r="F5" s="4"/>
      <c r="G5" s="4"/>
      <c r="H5" s="2"/>
      <c r="I5" s="3" t="s">
        <v>76</v>
      </c>
      <c r="J5" s="3"/>
      <c r="K5" s="3"/>
      <c r="L5" s="3"/>
      <c r="M5" s="5"/>
    </row>
    <row r="6" spans="1:13">
      <c r="A6" s="2"/>
      <c r="B6" s="2"/>
      <c r="C6" s="2"/>
      <c r="D6" s="6"/>
      <c r="E6" s="6"/>
      <c r="F6" s="6"/>
      <c r="G6" s="5"/>
      <c r="H6" s="2"/>
      <c r="I6" s="7" t="s">
        <v>1</v>
      </c>
      <c r="J6" s="7" t="s">
        <v>1</v>
      </c>
      <c r="K6" s="5"/>
      <c r="L6" s="5"/>
      <c r="M6" s="5"/>
    </row>
    <row r="7" spans="1:13">
      <c r="A7" s="2"/>
      <c r="B7" s="2"/>
      <c r="C7" s="2"/>
      <c r="D7" s="7" t="s">
        <v>2</v>
      </c>
      <c r="E7" s="7" t="s">
        <v>2</v>
      </c>
      <c r="F7" s="7" t="s">
        <v>4</v>
      </c>
      <c r="G7" s="7" t="s">
        <v>3</v>
      </c>
      <c r="H7" s="2"/>
      <c r="I7" s="7" t="s">
        <v>31</v>
      </c>
      <c r="J7" s="7" t="str">
        <f>I7</f>
        <v>2015 Series A</v>
      </c>
      <c r="K7" s="7" t="s">
        <v>3</v>
      </c>
      <c r="L7" s="7"/>
      <c r="M7" s="7" t="s">
        <v>4</v>
      </c>
    </row>
    <row r="8" spans="1:13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11</v>
      </c>
      <c r="G8" s="8" t="s">
        <v>10</v>
      </c>
      <c r="H8" s="2"/>
      <c r="I8" s="8" t="s">
        <v>8</v>
      </c>
      <c r="J8" s="8" t="s">
        <v>9</v>
      </c>
      <c r="K8" s="8" t="s">
        <v>10</v>
      </c>
      <c r="L8" s="7"/>
      <c r="M8" s="8" t="s">
        <v>11</v>
      </c>
    </row>
    <row r="9" spans="1:13" hidden="1">
      <c r="A9" s="31"/>
      <c r="B9" s="31"/>
      <c r="C9" s="31"/>
      <c r="D9" s="31"/>
      <c r="E9" s="31"/>
      <c r="F9" s="31"/>
      <c r="G9" s="31"/>
      <c r="H9" s="2"/>
      <c r="I9" s="31"/>
      <c r="J9" s="31"/>
      <c r="K9" s="31"/>
      <c r="L9" s="7"/>
      <c r="M9" s="31"/>
    </row>
    <row r="10" spans="1:13" hidden="1">
      <c r="A10" s="31"/>
      <c r="B10" s="24" t="s">
        <v>168</v>
      </c>
      <c r="C10" s="31"/>
      <c r="D10" s="31"/>
      <c r="E10" s="31"/>
      <c r="F10" s="31"/>
      <c r="G10" s="31"/>
      <c r="H10" s="2"/>
      <c r="I10" s="31"/>
      <c r="J10" s="31"/>
      <c r="K10" s="31"/>
      <c r="L10" s="7"/>
      <c r="M10" s="31"/>
    </row>
    <row r="11" spans="1:13" hidden="1">
      <c r="A11" s="9" t="s">
        <v>67</v>
      </c>
      <c r="B11" s="10" t="s">
        <v>77</v>
      </c>
      <c r="C11" s="9" t="s">
        <v>72</v>
      </c>
      <c r="D11" s="22">
        <v>1341676</v>
      </c>
      <c r="E11" s="22">
        <v>80769</v>
      </c>
      <c r="F11" s="22">
        <v>57586</v>
      </c>
      <c r="G11" s="30">
        <f>D11+E11-F11</f>
        <v>1364859</v>
      </c>
      <c r="I11" s="32">
        <v>1259121</v>
      </c>
    </row>
    <row r="12" spans="1:13" hidden="1">
      <c r="A12" s="9" t="s">
        <v>67</v>
      </c>
      <c r="B12" s="10" t="s">
        <v>78</v>
      </c>
      <c r="C12" s="9" t="s">
        <v>72</v>
      </c>
      <c r="D12" s="22">
        <v>38273</v>
      </c>
      <c r="E12" s="22">
        <v>2305</v>
      </c>
      <c r="F12" s="22">
        <v>1641</v>
      </c>
      <c r="G12" s="30">
        <f t="shared" ref="G12:G35" si="0">D12+E12-F12</f>
        <v>38937</v>
      </c>
      <c r="I12" s="32">
        <v>35920</v>
      </c>
    </row>
    <row r="13" spans="1:13" hidden="1">
      <c r="A13" s="9" t="s">
        <v>67</v>
      </c>
      <c r="B13" s="10" t="s">
        <v>35</v>
      </c>
      <c r="C13" s="9" t="s">
        <v>72</v>
      </c>
      <c r="D13" s="22">
        <v>7252</v>
      </c>
      <c r="E13" s="22">
        <v>433</v>
      </c>
      <c r="F13" s="22">
        <v>310</v>
      </c>
      <c r="G13" s="30">
        <f t="shared" si="0"/>
        <v>7375</v>
      </c>
      <c r="I13" s="32">
        <v>6806</v>
      </c>
    </row>
    <row r="14" spans="1:13" hidden="1">
      <c r="A14" s="9" t="s">
        <v>20</v>
      </c>
      <c r="B14" s="10" t="s">
        <v>79</v>
      </c>
      <c r="C14" s="9" t="s">
        <v>72</v>
      </c>
      <c r="D14" s="22">
        <v>3807294</v>
      </c>
      <c r="E14" s="22">
        <v>229217</v>
      </c>
      <c r="F14" s="22">
        <v>163431</v>
      </c>
      <c r="G14" s="30">
        <f t="shared" si="0"/>
        <v>3873080</v>
      </c>
      <c r="I14" s="32">
        <v>3573029</v>
      </c>
    </row>
    <row r="15" spans="1:13" hidden="1">
      <c r="A15" s="9" t="s">
        <v>20</v>
      </c>
      <c r="B15" s="10" t="s">
        <v>35</v>
      </c>
      <c r="C15" s="9" t="s">
        <v>72</v>
      </c>
      <c r="D15" s="22">
        <v>602680</v>
      </c>
      <c r="E15" s="22">
        <v>36290</v>
      </c>
      <c r="F15" s="22">
        <v>25866</v>
      </c>
      <c r="G15" s="30">
        <f t="shared" si="0"/>
        <v>613104</v>
      </c>
      <c r="I15" s="32">
        <v>565598</v>
      </c>
    </row>
    <row r="16" spans="1:13" hidden="1">
      <c r="A16" s="9" t="s">
        <v>20</v>
      </c>
      <c r="B16" s="10" t="s">
        <v>80</v>
      </c>
      <c r="C16" s="9" t="s">
        <v>72</v>
      </c>
      <c r="D16" s="22">
        <v>185</v>
      </c>
      <c r="E16" s="22"/>
      <c r="F16" s="22"/>
      <c r="G16" s="30">
        <f t="shared" si="0"/>
        <v>185</v>
      </c>
      <c r="I16" s="32">
        <v>174</v>
      </c>
    </row>
    <row r="17" spans="1:9" hidden="1">
      <c r="A17" s="9" t="s">
        <v>12</v>
      </c>
      <c r="B17" s="10" t="s">
        <v>35</v>
      </c>
      <c r="C17" s="9" t="s">
        <v>72</v>
      </c>
      <c r="D17" s="22">
        <v>23643</v>
      </c>
      <c r="E17" s="22">
        <v>1427</v>
      </c>
      <c r="F17" s="22">
        <v>1017</v>
      </c>
      <c r="G17" s="30">
        <f t="shared" si="0"/>
        <v>24053</v>
      </c>
      <c r="I17" s="32">
        <v>22189</v>
      </c>
    </row>
    <row r="18" spans="1:9" hidden="1">
      <c r="A18" s="9" t="s">
        <v>68</v>
      </c>
      <c r="B18" s="10" t="s">
        <v>35</v>
      </c>
      <c r="C18" s="9" t="s">
        <v>72</v>
      </c>
      <c r="D18" s="22">
        <v>128092</v>
      </c>
      <c r="E18" s="22">
        <v>7716</v>
      </c>
      <c r="F18" s="22">
        <v>5504</v>
      </c>
      <c r="G18" s="30">
        <f t="shared" si="0"/>
        <v>130304</v>
      </c>
      <c r="I18" s="32">
        <v>120210</v>
      </c>
    </row>
    <row r="19" spans="1:9" hidden="1">
      <c r="A19" s="9" t="s">
        <v>14</v>
      </c>
      <c r="B19" s="10" t="s">
        <v>35</v>
      </c>
      <c r="C19" s="9" t="s">
        <v>72</v>
      </c>
      <c r="D19" s="22">
        <v>21447</v>
      </c>
      <c r="E19" s="22">
        <v>1294</v>
      </c>
      <c r="F19" s="22">
        <v>926</v>
      </c>
      <c r="G19" s="30">
        <f t="shared" si="0"/>
        <v>21815</v>
      </c>
      <c r="I19" s="32">
        <v>20125</v>
      </c>
    </row>
    <row r="20" spans="1:9" hidden="1">
      <c r="A20" s="9" t="s">
        <v>27</v>
      </c>
      <c r="B20" s="10" t="s">
        <v>81</v>
      </c>
      <c r="C20" s="9" t="s">
        <v>72</v>
      </c>
      <c r="D20" s="22">
        <v>89075</v>
      </c>
      <c r="E20" s="22">
        <v>5360</v>
      </c>
      <c r="F20" s="22">
        <v>3827</v>
      </c>
      <c r="G20" s="30">
        <f t="shared" si="0"/>
        <v>90608</v>
      </c>
      <c r="I20" s="32">
        <v>83595</v>
      </c>
    </row>
    <row r="21" spans="1:9" hidden="1">
      <c r="A21" s="9" t="s">
        <v>27</v>
      </c>
      <c r="B21" s="10" t="s">
        <v>35</v>
      </c>
      <c r="C21" s="9" t="s">
        <v>72</v>
      </c>
      <c r="D21" s="22">
        <v>1361</v>
      </c>
      <c r="E21" s="22">
        <v>77</v>
      </c>
      <c r="F21" s="22">
        <v>55</v>
      </c>
      <c r="G21" s="30">
        <f t="shared" si="0"/>
        <v>1383</v>
      </c>
      <c r="I21" s="32">
        <v>1278</v>
      </c>
    </row>
    <row r="22" spans="1:9" hidden="1">
      <c r="A22" s="9" t="s">
        <v>19</v>
      </c>
      <c r="B22" s="10" t="s">
        <v>35</v>
      </c>
      <c r="C22" s="9" t="s">
        <v>72</v>
      </c>
      <c r="D22" s="22">
        <v>660</v>
      </c>
      <c r="E22" s="22">
        <v>35</v>
      </c>
      <c r="F22" s="22">
        <v>25</v>
      </c>
      <c r="G22" s="30">
        <f t="shared" si="0"/>
        <v>670</v>
      </c>
      <c r="I22" s="32">
        <v>620</v>
      </c>
    </row>
    <row r="23" spans="1:9" hidden="1">
      <c r="A23" s="9" t="s">
        <v>33</v>
      </c>
      <c r="B23" s="10" t="s">
        <v>35</v>
      </c>
      <c r="C23" s="9" t="s">
        <v>72</v>
      </c>
      <c r="D23" s="22">
        <v>53307</v>
      </c>
      <c r="E23" s="22">
        <v>3208</v>
      </c>
      <c r="F23" s="22">
        <v>2294</v>
      </c>
      <c r="G23" s="30">
        <f t="shared" si="0"/>
        <v>54221</v>
      </c>
      <c r="I23" s="32">
        <v>50029</v>
      </c>
    </row>
    <row r="24" spans="1:9" hidden="1">
      <c r="A24" s="9"/>
      <c r="B24" s="10"/>
      <c r="C24" s="9"/>
      <c r="D24" s="22"/>
      <c r="E24" s="22"/>
      <c r="F24" s="22"/>
      <c r="G24" s="30"/>
      <c r="I24" s="32"/>
    </row>
    <row r="25" spans="1:9" hidden="1">
      <c r="A25" s="9" t="s">
        <v>20</v>
      </c>
      <c r="B25" s="10" t="s">
        <v>82</v>
      </c>
      <c r="C25" s="9" t="s">
        <v>73</v>
      </c>
      <c r="D25" s="22">
        <v>37321</v>
      </c>
      <c r="E25" s="22">
        <v>2240</v>
      </c>
      <c r="F25" s="22">
        <v>1602</v>
      </c>
      <c r="G25" s="30">
        <f t="shared" si="0"/>
        <v>37959</v>
      </c>
      <c r="I25" s="32">
        <v>35024</v>
      </c>
    </row>
    <row r="26" spans="1:9" hidden="1">
      <c r="A26" s="9" t="s">
        <v>20</v>
      </c>
      <c r="B26" s="10" t="s">
        <v>83</v>
      </c>
      <c r="C26" s="9" t="s">
        <v>73</v>
      </c>
      <c r="D26" s="22">
        <v>21799</v>
      </c>
      <c r="E26" s="22">
        <v>1308</v>
      </c>
      <c r="F26" s="22">
        <v>935</v>
      </c>
      <c r="G26" s="30">
        <f t="shared" si="0"/>
        <v>22172</v>
      </c>
      <c r="I26" s="32">
        <v>20457</v>
      </c>
    </row>
    <row r="27" spans="1:9" hidden="1">
      <c r="A27" s="9" t="s">
        <v>20</v>
      </c>
      <c r="B27" s="10" t="s">
        <v>84</v>
      </c>
      <c r="C27" s="9" t="s">
        <v>73</v>
      </c>
      <c r="D27" s="22">
        <v>102502</v>
      </c>
      <c r="E27" s="22">
        <v>6164</v>
      </c>
      <c r="F27" s="22">
        <v>4404</v>
      </c>
      <c r="G27" s="30">
        <f t="shared" si="0"/>
        <v>104262</v>
      </c>
      <c r="I27" s="32">
        <v>96194</v>
      </c>
    </row>
    <row r="28" spans="1:9" hidden="1">
      <c r="A28" s="9" t="s">
        <v>20</v>
      </c>
      <c r="B28" s="10" t="s">
        <v>85</v>
      </c>
      <c r="C28" s="9" t="s">
        <v>73</v>
      </c>
      <c r="D28" s="22">
        <v>1988684</v>
      </c>
      <c r="E28" s="22">
        <v>119724</v>
      </c>
      <c r="F28" s="22">
        <v>85371</v>
      </c>
      <c r="G28" s="30">
        <f t="shared" si="0"/>
        <v>2023037</v>
      </c>
      <c r="I28" s="32">
        <v>1866317</v>
      </c>
    </row>
    <row r="29" spans="1:9" hidden="1">
      <c r="A29" s="9" t="s">
        <v>20</v>
      </c>
      <c r="B29" s="10" t="s">
        <v>86</v>
      </c>
      <c r="C29" s="9" t="s">
        <v>73</v>
      </c>
      <c r="D29" s="22">
        <v>11072</v>
      </c>
      <c r="E29" s="22">
        <v>668</v>
      </c>
      <c r="F29" s="22">
        <v>478</v>
      </c>
      <c r="G29" s="30">
        <f t="shared" si="0"/>
        <v>11262</v>
      </c>
      <c r="I29" s="32">
        <v>10391</v>
      </c>
    </row>
    <row r="30" spans="1:9" hidden="1">
      <c r="A30" s="9" t="s">
        <v>20</v>
      </c>
      <c r="B30" s="10" t="s">
        <v>87</v>
      </c>
      <c r="C30" s="9" t="s">
        <v>73</v>
      </c>
      <c r="D30" s="22">
        <v>1389441</v>
      </c>
      <c r="E30" s="22">
        <v>83649</v>
      </c>
      <c r="F30" s="22">
        <v>59647</v>
      </c>
      <c r="G30" s="30">
        <f t="shared" si="0"/>
        <v>1413443</v>
      </c>
      <c r="I30" s="32">
        <v>1303947</v>
      </c>
    </row>
    <row r="31" spans="1:9" hidden="1">
      <c r="A31" s="9" t="s">
        <v>20</v>
      </c>
      <c r="B31" s="10" t="s">
        <v>88</v>
      </c>
      <c r="C31" s="9" t="s">
        <v>73</v>
      </c>
      <c r="D31" s="22">
        <v>21633</v>
      </c>
      <c r="E31" s="22">
        <v>1303</v>
      </c>
      <c r="F31" s="22">
        <v>925</v>
      </c>
      <c r="G31" s="30">
        <f t="shared" si="0"/>
        <v>22011</v>
      </c>
      <c r="I31" s="32">
        <v>20301</v>
      </c>
    </row>
    <row r="32" spans="1:9" hidden="1">
      <c r="A32" s="9" t="s">
        <v>20</v>
      </c>
      <c r="B32" s="10" t="s">
        <v>89</v>
      </c>
      <c r="C32" s="9" t="s">
        <v>73</v>
      </c>
      <c r="D32" s="22">
        <v>151747</v>
      </c>
      <c r="E32" s="22">
        <v>9131</v>
      </c>
      <c r="F32" s="22">
        <v>6509</v>
      </c>
      <c r="G32" s="30">
        <f t="shared" si="0"/>
        <v>154369</v>
      </c>
      <c r="I32" s="32">
        <v>142410</v>
      </c>
    </row>
    <row r="33" spans="1:9" hidden="1">
      <c r="A33" s="9" t="s">
        <v>16</v>
      </c>
      <c r="B33" s="10" t="s">
        <v>90</v>
      </c>
      <c r="C33" s="9" t="s">
        <v>73</v>
      </c>
      <c r="D33" s="22">
        <v>6015</v>
      </c>
      <c r="E33" s="22">
        <v>367</v>
      </c>
      <c r="F33" s="22">
        <v>259</v>
      </c>
      <c r="G33" s="30">
        <f t="shared" si="0"/>
        <v>6123</v>
      </c>
      <c r="I33" s="32">
        <v>5644</v>
      </c>
    </row>
    <row r="34" spans="1:9" hidden="1">
      <c r="A34" s="9" t="s">
        <v>27</v>
      </c>
      <c r="B34" s="10" t="s">
        <v>91</v>
      </c>
      <c r="C34" s="9" t="s">
        <v>73</v>
      </c>
      <c r="D34" s="22">
        <v>72878</v>
      </c>
      <c r="E34" s="22">
        <v>4391</v>
      </c>
      <c r="F34" s="22">
        <v>3134</v>
      </c>
      <c r="G34" s="30">
        <f t="shared" si="0"/>
        <v>74135</v>
      </c>
      <c r="I34" s="32">
        <v>68393</v>
      </c>
    </row>
    <row r="35" spans="1:9" hidden="1">
      <c r="A35" s="9" t="s">
        <v>19</v>
      </c>
      <c r="B35" s="10" t="s">
        <v>92</v>
      </c>
      <c r="C35" s="9" t="s">
        <v>73</v>
      </c>
      <c r="D35" s="22">
        <v>76962</v>
      </c>
      <c r="E35" s="22">
        <v>4637</v>
      </c>
      <c r="F35" s="22">
        <v>3298</v>
      </c>
      <c r="G35" s="30">
        <f t="shared" si="0"/>
        <v>78301</v>
      </c>
      <c r="I35" s="32">
        <v>72228</v>
      </c>
    </row>
    <row r="36" spans="1:9" hidden="1">
      <c r="A36" s="17"/>
      <c r="B36" s="23"/>
      <c r="C36" s="23"/>
      <c r="D36" s="22"/>
      <c r="E36" s="22"/>
      <c r="F36" s="22"/>
      <c r="I36" s="22"/>
    </row>
    <row r="37" spans="1:9" hidden="1">
      <c r="A37" s="17"/>
      <c r="B37" s="24" t="s">
        <v>93</v>
      </c>
      <c r="C37" s="23"/>
      <c r="D37" s="22"/>
      <c r="E37" s="22"/>
      <c r="F37" s="22"/>
    </row>
    <row r="38" spans="1:9" hidden="1">
      <c r="A38" s="9" t="s">
        <v>18</v>
      </c>
      <c r="B38" s="10" t="s">
        <v>35</v>
      </c>
      <c r="C38" s="9" t="s">
        <v>72</v>
      </c>
      <c r="D38" s="22">
        <v>278919</v>
      </c>
      <c r="E38" s="22">
        <v>14624</v>
      </c>
      <c r="F38" s="22">
        <v>5296</v>
      </c>
      <c r="G38" s="30">
        <f t="shared" ref="G38:G78" si="1">D38+E38-F38</f>
        <v>288247</v>
      </c>
      <c r="I38" s="33"/>
    </row>
    <row r="39" spans="1:9" hidden="1">
      <c r="A39" s="9" t="s">
        <v>18</v>
      </c>
      <c r="B39" s="11" t="s">
        <v>94</v>
      </c>
      <c r="C39" s="9" t="s">
        <v>72</v>
      </c>
      <c r="D39" s="22">
        <v>724237</v>
      </c>
      <c r="E39" s="22">
        <v>37957</v>
      </c>
      <c r="F39" s="22">
        <v>13760</v>
      </c>
      <c r="G39" s="30">
        <f t="shared" si="1"/>
        <v>748434</v>
      </c>
      <c r="I39" s="33"/>
    </row>
    <row r="40" spans="1:9" hidden="1">
      <c r="A40" s="9" t="s">
        <v>18</v>
      </c>
      <c r="B40" s="11" t="s">
        <v>95</v>
      </c>
      <c r="C40" s="9" t="s">
        <v>72</v>
      </c>
      <c r="D40" s="22">
        <v>342</v>
      </c>
      <c r="E40" s="22">
        <v>22</v>
      </c>
      <c r="F40" s="22"/>
      <c r="G40" s="30">
        <f t="shared" si="1"/>
        <v>364</v>
      </c>
      <c r="I40" s="33"/>
    </row>
    <row r="41" spans="1:9" hidden="1">
      <c r="A41" s="9" t="s">
        <v>18</v>
      </c>
      <c r="B41" s="11" t="s">
        <v>96</v>
      </c>
      <c r="C41" s="9" t="s">
        <v>72</v>
      </c>
      <c r="D41" s="22">
        <v>7378</v>
      </c>
      <c r="E41" s="22">
        <v>392</v>
      </c>
      <c r="F41" s="22">
        <v>134</v>
      </c>
      <c r="G41" s="30">
        <f t="shared" si="1"/>
        <v>7636</v>
      </c>
      <c r="I41" s="33"/>
    </row>
    <row r="42" spans="1:9" hidden="1">
      <c r="A42" s="9" t="s">
        <v>18</v>
      </c>
      <c r="B42" s="11" t="s">
        <v>97</v>
      </c>
      <c r="C42" s="9" t="s">
        <v>73</v>
      </c>
      <c r="D42" s="22">
        <v>151474</v>
      </c>
      <c r="E42" s="22">
        <v>7944</v>
      </c>
      <c r="F42" s="22">
        <v>2877</v>
      </c>
      <c r="G42" s="30">
        <f t="shared" si="1"/>
        <v>156541</v>
      </c>
      <c r="I42" s="33"/>
    </row>
    <row r="43" spans="1:9" hidden="1">
      <c r="A43" s="9" t="s">
        <v>20</v>
      </c>
      <c r="B43" s="10" t="s">
        <v>79</v>
      </c>
      <c r="C43" s="9" t="s">
        <v>72</v>
      </c>
      <c r="D43" s="22">
        <v>2908580</v>
      </c>
      <c r="E43" s="22">
        <v>152440</v>
      </c>
      <c r="F43" s="22">
        <v>55283</v>
      </c>
      <c r="G43" s="30">
        <f t="shared" si="1"/>
        <v>3005737</v>
      </c>
      <c r="I43" s="33"/>
    </row>
    <row r="44" spans="1:9" hidden="1">
      <c r="A44" s="9" t="s">
        <v>20</v>
      </c>
      <c r="B44" s="10" t="s">
        <v>35</v>
      </c>
      <c r="C44" s="9" t="s">
        <v>72</v>
      </c>
      <c r="D44" s="22">
        <v>1162797</v>
      </c>
      <c r="E44" s="22">
        <v>60946</v>
      </c>
      <c r="F44" s="22">
        <v>22094</v>
      </c>
      <c r="G44" s="30">
        <f t="shared" si="1"/>
        <v>1201649</v>
      </c>
      <c r="I44" s="33"/>
    </row>
    <row r="45" spans="1:9" hidden="1">
      <c r="A45" s="9" t="s">
        <v>20</v>
      </c>
      <c r="B45" s="11" t="s">
        <v>80</v>
      </c>
      <c r="C45" s="9" t="s">
        <v>72</v>
      </c>
      <c r="D45" s="22">
        <v>22273</v>
      </c>
      <c r="E45" s="22">
        <v>1166</v>
      </c>
      <c r="F45" s="22">
        <v>422</v>
      </c>
      <c r="G45" s="30">
        <f t="shared" si="1"/>
        <v>23017</v>
      </c>
      <c r="I45" s="33"/>
    </row>
    <row r="46" spans="1:9" hidden="1">
      <c r="A46" s="9" t="s">
        <v>20</v>
      </c>
      <c r="B46" s="11" t="s">
        <v>98</v>
      </c>
      <c r="C46" s="9" t="s">
        <v>72</v>
      </c>
      <c r="D46" s="22">
        <v>121762</v>
      </c>
      <c r="E46" s="22">
        <v>6378</v>
      </c>
      <c r="F46" s="22">
        <v>2318</v>
      </c>
      <c r="G46" s="30">
        <f t="shared" si="1"/>
        <v>125822</v>
      </c>
      <c r="I46" s="33"/>
    </row>
    <row r="47" spans="1:9" hidden="1">
      <c r="A47" s="9" t="s">
        <v>20</v>
      </c>
      <c r="B47" s="10" t="s">
        <v>82</v>
      </c>
      <c r="C47" s="9" t="s">
        <v>73</v>
      </c>
      <c r="D47" s="22">
        <v>2702</v>
      </c>
      <c r="E47" s="22">
        <v>137</v>
      </c>
      <c r="F47" s="22">
        <v>57</v>
      </c>
      <c r="G47" s="30">
        <f t="shared" si="1"/>
        <v>2782</v>
      </c>
      <c r="I47" s="33"/>
    </row>
    <row r="48" spans="1:9" hidden="1">
      <c r="A48" s="9" t="s">
        <v>20</v>
      </c>
      <c r="B48" s="10" t="s">
        <v>83</v>
      </c>
      <c r="C48" s="9" t="s">
        <v>73</v>
      </c>
      <c r="D48" s="22">
        <v>3468</v>
      </c>
      <c r="E48" s="22">
        <v>178</v>
      </c>
      <c r="F48" s="22">
        <v>69</v>
      </c>
      <c r="G48" s="30">
        <f t="shared" si="1"/>
        <v>3577</v>
      </c>
      <c r="I48" s="33"/>
    </row>
    <row r="49" spans="1:9" hidden="1">
      <c r="A49" s="9" t="s">
        <v>20</v>
      </c>
      <c r="B49" s="10" t="s">
        <v>84</v>
      </c>
      <c r="C49" s="9" t="s">
        <v>73</v>
      </c>
      <c r="D49" s="22">
        <v>34372</v>
      </c>
      <c r="E49" s="22">
        <v>1804</v>
      </c>
      <c r="F49" s="22">
        <v>648</v>
      </c>
      <c r="G49" s="30">
        <f t="shared" si="1"/>
        <v>35528</v>
      </c>
      <c r="I49" s="33"/>
    </row>
    <row r="50" spans="1:9" hidden="1">
      <c r="A50" s="9" t="s">
        <v>20</v>
      </c>
      <c r="B50" s="10" t="s">
        <v>85</v>
      </c>
      <c r="C50" s="9" t="s">
        <v>73</v>
      </c>
      <c r="D50" s="22">
        <v>370206</v>
      </c>
      <c r="E50" s="22">
        <v>19409</v>
      </c>
      <c r="F50" s="22">
        <v>7030</v>
      </c>
      <c r="G50" s="30">
        <f t="shared" si="1"/>
        <v>382585</v>
      </c>
      <c r="I50" s="33"/>
    </row>
    <row r="51" spans="1:9" hidden="1">
      <c r="A51" s="9" t="s">
        <v>20</v>
      </c>
      <c r="B51" s="10" t="s">
        <v>87</v>
      </c>
      <c r="C51" s="9" t="s">
        <v>73</v>
      </c>
      <c r="D51" s="22">
        <v>150612</v>
      </c>
      <c r="E51" s="22">
        <v>7890</v>
      </c>
      <c r="F51" s="22">
        <v>2860</v>
      </c>
      <c r="G51" s="30">
        <f t="shared" si="1"/>
        <v>155642</v>
      </c>
      <c r="I51" s="33"/>
    </row>
    <row r="52" spans="1:9" hidden="1">
      <c r="A52" s="9" t="s">
        <v>20</v>
      </c>
      <c r="B52" s="10" t="s">
        <v>88</v>
      </c>
      <c r="C52" s="9" t="s">
        <v>73</v>
      </c>
      <c r="D52" s="22">
        <v>424570</v>
      </c>
      <c r="E52" s="22">
        <v>22247</v>
      </c>
      <c r="F52" s="22">
        <v>8065</v>
      </c>
      <c r="G52" s="30">
        <f t="shared" si="1"/>
        <v>438752</v>
      </c>
      <c r="I52" s="33"/>
    </row>
    <row r="53" spans="1:9" hidden="1">
      <c r="A53" s="9" t="s">
        <v>20</v>
      </c>
      <c r="B53" s="10" t="s">
        <v>89</v>
      </c>
      <c r="C53" s="9" t="s">
        <v>73</v>
      </c>
      <c r="D53" s="22">
        <v>429139</v>
      </c>
      <c r="E53" s="22">
        <v>22486</v>
      </c>
      <c r="F53" s="22">
        <v>8150</v>
      </c>
      <c r="G53" s="30">
        <f t="shared" si="1"/>
        <v>443475</v>
      </c>
      <c r="I53" s="33"/>
    </row>
    <row r="54" spans="1:9" hidden="1">
      <c r="A54" s="9" t="s">
        <v>20</v>
      </c>
      <c r="B54" s="10" t="s">
        <v>99</v>
      </c>
      <c r="C54" s="9" t="s">
        <v>73</v>
      </c>
      <c r="D54" s="22">
        <v>157067</v>
      </c>
      <c r="E54" s="22">
        <v>8232</v>
      </c>
      <c r="F54" s="22">
        <v>2987</v>
      </c>
      <c r="G54" s="30">
        <f t="shared" si="1"/>
        <v>162312</v>
      </c>
      <c r="I54" s="33"/>
    </row>
    <row r="55" spans="1:9" hidden="1">
      <c r="A55" s="9" t="s">
        <v>20</v>
      </c>
      <c r="B55" s="10" t="s">
        <v>100</v>
      </c>
      <c r="C55" s="9" t="s">
        <v>73</v>
      </c>
      <c r="D55" s="22">
        <v>819056</v>
      </c>
      <c r="E55" s="22">
        <v>42930</v>
      </c>
      <c r="F55" s="22">
        <v>15566</v>
      </c>
      <c r="G55" s="30">
        <f t="shared" si="1"/>
        <v>846420</v>
      </c>
      <c r="I55" s="33"/>
    </row>
    <row r="56" spans="1:9" hidden="1">
      <c r="A56" s="9"/>
      <c r="B56" s="10"/>
      <c r="C56" s="9"/>
      <c r="D56" s="22"/>
      <c r="E56" s="22"/>
      <c r="F56" s="22"/>
      <c r="G56" s="30"/>
      <c r="I56" s="33"/>
    </row>
    <row r="57" spans="1:9" hidden="1">
      <c r="A57" s="9"/>
      <c r="B57" s="10"/>
      <c r="C57" s="9"/>
      <c r="D57" s="22"/>
      <c r="E57" s="22"/>
      <c r="F57" s="22"/>
      <c r="G57" s="30"/>
      <c r="I57" s="33"/>
    </row>
    <row r="58" spans="1:9" hidden="1">
      <c r="A58" s="9" t="s">
        <v>12</v>
      </c>
      <c r="B58" s="10" t="s">
        <v>35</v>
      </c>
      <c r="C58" s="9" t="s">
        <v>72</v>
      </c>
      <c r="D58" s="22">
        <v>103191</v>
      </c>
      <c r="E58" s="22">
        <v>5409</v>
      </c>
      <c r="F58" s="22">
        <v>1964</v>
      </c>
      <c r="G58" s="30">
        <f t="shared" si="1"/>
        <v>106636</v>
      </c>
      <c r="I58" s="33"/>
    </row>
    <row r="59" spans="1:9" hidden="1">
      <c r="A59" s="9" t="s">
        <v>16</v>
      </c>
      <c r="B59" s="10" t="s">
        <v>35</v>
      </c>
      <c r="C59" s="9" t="s">
        <v>72</v>
      </c>
      <c r="D59" s="22">
        <v>384319</v>
      </c>
      <c r="E59" s="22">
        <v>20141</v>
      </c>
      <c r="F59" s="22">
        <v>7305</v>
      </c>
      <c r="G59" s="30">
        <f t="shared" si="1"/>
        <v>397155</v>
      </c>
      <c r="I59" s="33"/>
    </row>
    <row r="60" spans="1:9" hidden="1">
      <c r="A60" s="9" t="s">
        <v>16</v>
      </c>
      <c r="B60" s="10" t="s">
        <v>101</v>
      </c>
      <c r="C60" s="9" t="s">
        <v>72</v>
      </c>
      <c r="D60" s="22">
        <v>1751824</v>
      </c>
      <c r="E60" s="22">
        <v>91819</v>
      </c>
      <c r="F60" s="22">
        <v>33295</v>
      </c>
      <c r="G60" s="30">
        <f t="shared" si="1"/>
        <v>1810348</v>
      </c>
      <c r="I60" s="33"/>
    </row>
    <row r="61" spans="1:9" hidden="1">
      <c r="A61" s="9" t="s">
        <v>16</v>
      </c>
      <c r="B61" s="10" t="s">
        <v>102</v>
      </c>
      <c r="C61" s="9" t="s">
        <v>73</v>
      </c>
      <c r="D61" s="22">
        <v>204654</v>
      </c>
      <c r="E61" s="22">
        <v>10724</v>
      </c>
      <c r="F61" s="22">
        <v>3893</v>
      </c>
      <c r="G61" s="30">
        <f t="shared" si="1"/>
        <v>211485</v>
      </c>
      <c r="I61" s="33"/>
    </row>
    <row r="62" spans="1:9" hidden="1">
      <c r="A62" s="9" t="s">
        <v>16</v>
      </c>
      <c r="B62" s="10" t="s">
        <v>90</v>
      </c>
      <c r="C62" s="9" t="s">
        <v>73</v>
      </c>
      <c r="D62" s="22">
        <v>1136809</v>
      </c>
      <c r="E62" s="22">
        <v>59580</v>
      </c>
      <c r="F62" s="22">
        <v>21604</v>
      </c>
      <c r="G62" s="30">
        <f t="shared" si="1"/>
        <v>1174785</v>
      </c>
      <c r="I62" s="33"/>
    </row>
    <row r="63" spans="1:9" hidden="1">
      <c r="A63" s="9" t="s">
        <v>21</v>
      </c>
      <c r="B63" s="10" t="s">
        <v>35</v>
      </c>
      <c r="C63" s="9" t="s">
        <v>72</v>
      </c>
      <c r="D63" s="22">
        <v>60938</v>
      </c>
      <c r="E63" s="22">
        <v>3197</v>
      </c>
      <c r="F63" s="22">
        <v>1155</v>
      </c>
      <c r="G63" s="30">
        <f t="shared" si="1"/>
        <v>62980</v>
      </c>
      <c r="I63" s="33"/>
    </row>
    <row r="64" spans="1:9" hidden="1">
      <c r="A64" s="9" t="s">
        <v>21</v>
      </c>
      <c r="B64" s="10" t="s">
        <v>103</v>
      </c>
      <c r="C64" s="9" t="s">
        <v>73</v>
      </c>
      <c r="D64" s="22">
        <v>1464556</v>
      </c>
      <c r="E64" s="22">
        <v>76762</v>
      </c>
      <c r="F64" s="22">
        <v>27842</v>
      </c>
      <c r="G64" s="30">
        <f t="shared" si="1"/>
        <v>1513476</v>
      </c>
      <c r="I64" s="33"/>
    </row>
    <row r="65" spans="1:9" hidden="1">
      <c r="A65" s="9" t="s">
        <v>14</v>
      </c>
      <c r="B65" s="10" t="s">
        <v>35</v>
      </c>
      <c r="C65" s="9" t="s">
        <v>72</v>
      </c>
      <c r="D65" s="22">
        <v>145913</v>
      </c>
      <c r="E65" s="22">
        <v>7647</v>
      </c>
      <c r="F65" s="22">
        <v>2768</v>
      </c>
      <c r="G65" s="30">
        <f t="shared" si="1"/>
        <v>150792</v>
      </c>
      <c r="I65" s="33"/>
    </row>
    <row r="66" spans="1:9" hidden="1">
      <c r="A66" s="9" t="s">
        <v>14</v>
      </c>
      <c r="B66" s="10" t="s">
        <v>104</v>
      </c>
      <c r="C66" s="9" t="s">
        <v>73</v>
      </c>
      <c r="D66" s="22">
        <v>63400</v>
      </c>
      <c r="E66" s="22">
        <v>3328</v>
      </c>
      <c r="F66" s="22">
        <v>1200</v>
      </c>
      <c r="G66" s="30">
        <f t="shared" si="1"/>
        <v>65528</v>
      </c>
      <c r="I66" s="33"/>
    </row>
    <row r="67" spans="1:9" hidden="1">
      <c r="A67" s="9" t="s">
        <v>14</v>
      </c>
      <c r="B67" s="11" t="s">
        <v>105</v>
      </c>
      <c r="C67" s="9" t="s">
        <v>73</v>
      </c>
      <c r="D67" s="22">
        <v>200962</v>
      </c>
      <c r="E67" s="22">
        <v>10527</v>
      </c>
      <c r="F67" s="22">
        <v>3826</v>
      </c>
      <c r="G67" s="30">
        <f t="shared" si="1"/>
        <v>207663</v>
      </c>
      <c r="I67" s="33"/>
    </row>
    <row r="68" spans="1:9" hidden="1">
      <c r="A68" s="9" t="s">
        <v>32</v>
      </c>
      <c r="B68" s="10" t="s">
        <v>35</v>
      </c>
      <c r="C68" s="9" t="s">
        <v>72</v>
      </c>
      <c r="D68" s="22">
        <v>33499</v>
      </c>
      <c r="E68" s="22">
        <v>1762</v>
      </c>
      <c r="F68" s="22">
        <v>631</v>
      </c>
      <c r="G68" s="30">
        <f t="shared" si="1"/>
        <v>34630</v>
      </c>
      <c r="I68" s="33"/>
    </row>
    <row r="69" spans="1:9" hidden="1">
      <c r="A69" s="9" t="s">
        <v>17</v>
      </c>
      <c r="B69" s="10" t="s">
        <v>35</v>
      </c>
      <c r="C69" s="9" t="s">
        <v>72</v>
      </c>
      <c r="D69" s="22">
        <v>23226</v>
      </c>
      <c r="E69" s="22">
        <v>1220</v>
      </c>
      <c r="F69" s="22">
        <v>444</v>
      </c>
      <c r="G69" s="30">
        <f t="shared" si="1"/>
        <v>24002</v>
      </c>
      <c r="I69" s="33"/>
    </row>
    <row r="70" spans="1:9" hidden="1">
      <c r="A70" s="9" t="s">
        <v>27</v>
      </c>
      <c r="B70" s="10" t="s">
        <v>35</v>
      </c>
      <c r="C70" s="9" t="s">
        <v>72</v>
      </c>
      <c r="D70" s="22">
        <v>195619</v>
      </c>
      <c r="E70" s="22">
        <v>10247</v>
      </c>
      <c r="F70" s="22">
        <v>3714</v>
      </c>
      <c r="G70" s="30">
        <f t="shared" si="1"/>
        <v>202152</v>
      </c>
      <c r="I70" s="33"/>
    </row>
    <row r="71" spans="1:9" hidden="1">
      <c r="A71" s="9" t="s">
        <v>27</v>
      </c>
      <c r="B71" s="10" t="s">
        <v>81</v>
      </c>
      <c r="C71" s="9" t="s">
        <v>72</v>
      </c>
      <c r="D71" s="22">
        <v>3222</v>
      </c>
      <c r="E71" s="22">
        <v>170</v>
      </c>
      <c r="F71" s="22">
        <v>56</v>
      </c>
      <c r="G71" s="30">
        <f t="shared" si="1"/>
        <v>3336</v>
      </c>
      <c r="I71" s="33"/>
    </row>
    <row r="72" spans="1:9" hidden="1">
      <c r="A72" s="9" t="s">
        <v>27</v>
      </c>
      <c r="B72" s="10" t="s">
        <v>91</v>
      </c>
      <c r="C72" s="9" t="s">
        <v>73</v>
      </c>
      <c r="D72" s="22">
        <v>8130</v>
      </c>
      <c r="E72" s="22">
        <v>430</v>
      </c>
      <c r="F72" s="22">
        <v>159</v>
      </c>
      <c r="G72" s="30">
        <f t="shared" si="1"/>
        <v>8401</v>
      </c>
      <c r="I72" s="33"/>
    </row>
    <row r="73" spans="1:9" hidden="1">
      <c r="A73" s="9" t="s">
        <v>19</v>
      </c>
      <c r="B73" s="10" t="s">
        <v>35</v>
      </c>
      <c r="C73" s="9" t="s">
        <v>72</v>
      </c>
      <c r="D73" s="22">
        <v>98313</v>
      </c>
      <c r="E73" s="22">
        <v>5154</v>
      </c>
      <c r="F73" s="22">
        <v>1863</v>
      </c>
      <c r="G73" s="30">
        <f t="shared" si="1"/>
        <v>101604</v>
      </c>
      <c r="I73" s="33"/>
    </row>
    <row r="74" spans="1:9" hidden="1">
      <c r="A74" s="9" t="s">
        <v>19</v>
      </c>
      <c r="B74" s="10" t="s">
        <v>106</v>
      </c>
      <c r="C74" s="9" t="s">
        <v>73</v>
      </c>
      <c r="D74" s="22">
        <v>223921</v>
      </c>
      <c r="E74" s="22">
        <v>11737</v>
      </c>
      <c r="F74" s="22">
        <v>4256</v>
      </c>
      <c r="G74" s="30">
        <f t="shared" si="1"/>
        <v>231402</v>
      </c>
      <c r="I74" s="33"/>
    </row>
    <row r="75" spans="1:9" hidden="1">
      <c r="A75" s="9" t="s">
        <v>19</v>
      </c>
      <c r="B75" s="10" t="s">
        <v>107</v>
      </c>
      <c r="C75" s="9" t="s">
        <v>72</v>
      </c>
      <c r="D75" s="22">
        <v>1706027</v>
      </c>
      <c r="E75" s="22">
        <v>89418</v>
      </c>
      <c r="F75" s="22">
        <v>32427</v>
      </c>
      <c r="G75" s="30">
        <f t="shared" si="1"/>
        <v>1763018</v>
      </c>
      <c r="I75" s="33"/>
    </row>
    <row r="76" spans="1:9" hidden="1">
      <c r="A76" s="9" t="s">
        <v>19</v>
      </c>
      <c r="B76" s="10" t="s">
        <v>92</v>
      </c>
      <c r="C76" s="9" t="s">
        <v>73</v>
      </c>
      <c r="D76" s="22">
        <v>615272</v>
      </c>
      <c r="E76" s="22">
        <v>32247</v>
      </c>
      <c r="F76" s="22">
        <v>11690</v>
      </c>
      <c r="G76" s="30">
        <f t="shared" si="1"/>
        <v>635829</v>
      </c>
      <c r="I76" s="33"/>
    </row>
    <row r="77" spans="1:9" hidden="1">
      <c r="A77" s="9" t="s">
        <v>33</v>
      </c>
      <c r="B77" s="10" t="s">
        <v>35</v>
      </c>
      <c r="C77" s="9" t="s">
        <v>72</v>
      </c>
      <c r="D77" s="22">
        <v>72010</v>
      </c>
      <c r="E77" s="22">
        <v>3771</v>
      </c>
      <c r="F77" s="22">
        <v>1370</v>
      </c>
      <c r="G77" s="30">
        <f t="shared" si="1"/>
        <v>74411</v>
      </c>
      <c r="I77" s="33"/>
    </row>
    <row r="78" spans="1:9" hidden="1">
      <c r="A78" s="9" t="s">
        <v>69</v>
      </c>
      <c r="B78" s="25" t="s">
        <v>40</v>
      </c>
      <c r="C78" s="9" t="s">
        <v>72</v>
      </c>
      <c r="D78" s="22">
        <v>20238</v>
      </c>
      <c r="E78" s="22">
        <v>1056</v>
      </c>
      <c r="F78" s="22">
        <v>386</v>
      </c>
      <c r="G78" s="30">
        <f t="shared" si="1"/>
        <v>20908</v>
      </c>
      <c r="I78" s="33"/>
    </row>
    <row r="79" spans="1:9" hidden="1">
      <c r="A79" s="17"/>
      <c r="B79" s="23"/>
      <c r="C79" s="23"/>
      <c r="D79" s="22"/>
      <c r="E79" s="22"/>
      <c r="F79" s="22"/>
    </row>
    <row r="80" spans="1:9" hidden="1">
      <c r="A80" s="17"/>
      <c r="B80" s="24" t="s">
        <v>108</v>
      </c>
      <c r="C80" s="23"/>
      <c r="D80" s="22"/>
      <c r="E80" s="22"/>
      <c r="F80" s="22"/>
    </row>
    <row r="81" spans="1:7" hidden="1">
      <c r="A81" s="17" t="s">
        <v>20</v>
      </c>
      <c r="B81" s="23" t="s">
        <v>109</v>
      </c>
      <c r="C81" s="26" t="s">
        <v>110</v>
      </c>
      <c r="D81" s="22">
        <v>4976</v>
      </c>
      <c r="E81" s="22">
        <v>248</v>
      </c>
      <c r="F81" s="22">
        <v>215</v>
      </c>
      <c r="G81" s="30">
        <f t="shared" ref="G81:G123" si="2">D81+E81-F81</f>
        <v>5009</v>
      </c>
    </row>
    <row r="82" spans="1:7" hidden="1">
      <c r="A82" s="17" t="s">
        <v>20</v>
      </c>
      <c r="B82" s="23" t="s">
        <v>111</v>
      </c>
      <c r="C82" s="26" t="s">
        <v>110</v>
      </c>
      <c r="D82" s="22">
        <v>2635296</v>
      </c>
      <c r="E82" s="22">
        <v>128987</v>
      </c>
      <c r="F82" s="22">
        <v>110603</v>
      </c>
      <c r="G82" s="30">
        <f t="shared" si="2"/>
        <v>2653680</v>
      </c>
    </row>
    <row r="83" spans="1:7" hidden="1">
      <c r="A83" s="17" t="s">
        <v>20</v>
      </c>
      <c r="B83" s="23" t="s">
        <v>112</v>
      </c>
      <c r="C83" s="26" t="s">
        <v>110</v>
      </c>
      <c r="D83" s="22">
        <v>1855778</v>
      </c>
      <c r="E83" s="22">
        <v>90830</v>
      </c>
      <c r="F83" s="22">
        <v>77891</v>
      </c>
      <c r="G83" s="30">
        <f t="shared" si="2"/>
        <v>1868717</v>
      </c>
    </row>
    <row r="84" spans="1:7" hidden="1">
      <c r="A84" s="17" t="s">
        <v>20</v>
      </c>
      <c r="B84" s="23" t="s">
        <v>113</v>
      </c>
      <c r="C84" s="26" t="s">
        <v>110</v>
      </c>
      <c r="D84" s="22">
        <v>85807</v>
      </c>
      <c r="E84" s="22">
        <v>4199</v>
      </c>
      <c r="F84" s="22">
        <v>3603</v>
      </c>
      <c r="G84" s="30">
        <f t="shared" si="2"/>
        <v>86403</v>
      </c>
    </row>
    <row r="85" spans="1:7" hidden="1">
      <c r="A85" s="17" t="s">
        <v>20</v>
      </c>
      <c r="B85" s="23" t="s">
        <v>114</v>
      </c>
      <c r="C85" s="26" t="s">
        <v>110</v>
      </c>
      <c r="D85" s="22">
        <v>6269</v>
      </c>
      <c r="E85" s="22">
        <v>301</v>
      </c>
      <c r="F85" s="22">
        <v>262</v>
      </c>
      <c r="G85" s="30">
        <f t="shared" si="2"/>
        <v>6308</v>
      </c>
    </row>
    <row r="86" spans="1:7" hidden="1">
      <c r="A86" s="17" t="s">
        <v>20</v>
      </c>
      <c r="B86" s="23" t="s">
        <v>115</v>
      </c>
      <c r="C86" s="26" t="s">
        <v>110</v>
      </c>
      <c r="D86" s="22">
        <v>2300409</v>
      </c>
      <c r="E86" s="22">
        <v>112584</v>
      </c>
      <c r="F86" s="22">
        <v>96556</v>
      </c>
      <c r="G86" s="30">
        <f t="shared" si="2"/>
        <v>2316437</v>
      </c>
    </row>
    <row r="87" spans="1:7" hidden="1">
      <c r="A87" s="17" t="s">
        <v>18</v>
      </c>
      <c r="B87" s="23" t="s">
        <v>97</v>
      </c>
      <c r="C87" s="26" t="s">
        <v>110</v>
      </c>
      <c r="D87" s="22">
        <v>76633</v>
      </c>
      <c r="E87" s="22">
        <v>3744</v>
      </c>
      <c r="F87" s="22">
        <v>3217</v>
      </c>
      <c r="G87" s="30">
        <f t="shared" si="2"/>
        <v>77160</v>
      </c>
    </row>
    <row r="88" spans="1:7" hidden="1">
      <c r="A88" s="17" t="s">
        <v>18</v>
      </c>
      <c r="B88" s="23" t="s">
        <v>116</v>
      </c>
      <c r="C88" s="26" t="s">
        <v>110</v>
      </c>
      <c r="D88" s="22">
        <v>9336</v>
      </c>
      <c r="E88" s="22">
        <v>458</v>
      </c>
      <c r="F88" s="22">
        <v>387</v>
      </c>
      <c r="G88" s="30">
        <f t="shared" si="2"/>
        <v>9407</v>
      </c>
    </row>
    <row r="89" spans="1:7" hidden="1">
      <c r="A89" s="17" t="s">
        <v>21</v>
      </c>
      <c r="B89" s="23" t="s">
        <v>103</v>
      </c>
      <c r="C89" s="26" t="s">
        <v>110</v>
      </c>
      <c r="D89" s="22">
        <v>1938044</v>
      </c>
      <c r="E89" s="22">
        <v>94849</v>
      </c>
      <c r="F89" s="22">
        <v>81341</v>
      </c>
      <c r="G89" s="30">
        <f t="shared" si="2"/>
        <v>1951552</v>
      </c>
    </row>
    <row r="90" spans="1:7" hidden="1">
      <c r="A90" s="17" t="s">
        <v>21</v>
      </c>
      <c r="B90" s="23" t="s">
        <v>117</v>
      </c>
      <c r="C90" s="26" t="s">
        <v>110</v>
      </c>
      <c r="D90" s="22">
        <v>1581284</v>
      </c>
      <c r="E90" s="22">
        <v>77387</v>
      </c>
      <c r="F90" s="22">
        <v>66369</v>
      </c>
      <c r="G90" s="30">
        <f t="shared" si="2"/>
        <v>1592302</v>
      </c>
    </row>
    <row r="91" spans="1:7" hidden="1">
      <c r="A91" s="17" t="s">
        <v>19</v>
      </c>
      <c r="B91" s="23" t="s">
        <v>118</v>
      </c>
      <c r="C91" s="26" t="s">
        <v>110</v>
      </c>
      <c r="D91" s="22">
        <v>3601412</v>
      </c>
      <c r="E91" s="22">
        <v>176265</v>
      </c>
      <c r="F91" s="22">
        <v>151156</v>
      </c>
      <c r="G91" s="30">
        <f t="shared" si="2"/>
        <v>3626521</v>
      </c>
    </row>
    <row r="92" spans="1:7" hidden="1">
      <c r="A92" s="17" t="s">
        <v>19</v>
      </c>
      <c r="B92" s="23" t="s">
        <v>26</v>
      </c>
      <c r="C92" s="26" t="s">
        <v>110</v>
      </c>
      <c r="D92" s="22">
        <v>393111</v>
      </c>
      <c r="E92" s="22">
        <v>19245</v>
      </c>
      <c r="F92" s="22">
        <v>16500</v>
      </c>
      <c r="G92" s="30">
        <f t="shared" si="2"/>
        <v>395856</v>
      </c>
    </row>
    <row r="93" spans="1:7" hidden="1">
      <c r="A93" s="17" t="s">
        <v>19</v>
      </c>
      <c r="B93" s="23" t="s">
        <v>119</v>
      </c>
      <c r="C93" s="26" t="s">
        <v>110</v>
      </c>
      <c r="D93" s="22">
        <v>393603</v>
      </c>
      <c r="E93" s="22">
        <v>19270</v>
      </c>
      <c r="F93" s="22">
        <v>16517</v>
      </c>
      <c r="G93" s="30">
        <f t="shared" si="2"/>
        <v>396356</v>
      </c>
    </row>
    <row r="94" spans="1:7" hidden="1">
      <c r="A94" s="17" t="s">
        <v>120</v>
      </c>
      <c r="B94" s="23" t="s">
        <v>121</v>
      </c>
      <c r="C94" s="26" t="s">
        <v>110</v>
      </c>
      <c r="D94" s="22">
        <v>11097</v>
      </c>
      <c r="E94" s="22">
        <v>547</v>
      </c>
      <c r="F94" s="22">
        <v>463</v>
      </c>
      <c r="G94" s="30">
        <f t="shared" si="2"/>
        <v>11181</v>
      </c>
    </row>
    <row r="95" spans="1:7" hidden="1">
      <c r="A95" s="17" t="s">
        <v>13</v>
      </c>
      <c r="B95" s="23" t="s">
        <v>122</v>
      </c>
      <c r="C95" s="26" t="s">
        <v>110</v>
      </c>
      <c r="D95" s="22">
        <v>2373491</v>
      </c>
      <c r="E95" s="22">
        <v>116162</v>
      </c>
      <c r="F95" s="22">
        <v>99618</v>
      </c>
      <c r="G95" s="30">
        <f t="shared" si="2"/>
        <v>2390035</v>
      </c>
    </row>
    <row r="96" spans="1:7" hidden="1">
      <c r="A96" s="17" t="s">
        <v>14</v>
      </c>
      <c r="B96" s="23" t="s">
        <v>104</v>
      </c>
      <c r="C96" s="26" t="s">
        <v>110</v>
      </c>
      <c r="D96" s="22">
        <v>18199</v>
      </c>
      <c r="E96" s="22">
        <v>894</v>
      </c>
      <c r="F96" s="22">
        <v>759</v>
      </c>
      <c r="G96" s="30">
        <f t="shared" si="2"/>
        <v>18334</v>
      </c>
    </row>
    <row r="97" spans="1:7" hidden="1">
      <c r="A97" s="17" t="s">
        <v>16</v>
      </c>
      <c r="B97" s="23" t="s">
        <v>123</v>
      </c>
      <c r="C97" s="26" t="s">
        <v>110</v>
      </c>
      <c r="D97" s="22">
        <v>153029</v>
      </c>
      <c r="E97" s="22">
        <v>7492</v>
      </c>
      <c r="F97" s="22">
        <v>6427</v>
      </c>
      <c r="G97" s="30">
        <f t="shared" si="2"/>
        <v>154094</v>
      </c>
    </row>
    <row r="98" spans="1:7" hidden="1">
      <c r="A98" s="17" t="s">
        <v>16</v>
      </c>
      <c r="B98" s="23" t="s">
        <v>124</v>
      </c>
      <c r="C98" s="26" t="s">
        <v>110</v>
      </c>
      <c r="D98" s="22">
        <v>23790</v>
      </c>
      <c r="E98" s="22">
        <v>1165</v>
      </c>
      <c r="F98" s="22">
        <v>1001</v>
      </c>
      <c r="G98" s="30">
        <f t="shared" si="2"/>
        <v>23954</v>
      </c>
    </row>
    <row r="99" spans="1:7" hidden="1">
      <c r="A99" s="17"/>
      <c r="B99" s="23"/>
      <c r="C99" s="26"/>
      <c r="D99" s="22"/>
      <c r="E99" s="22"/>
      <c r="F99" s="22"/>
      <c r="G99" s="30"/>
    </row>
    <row r="100" spans="1:7" hidden="1">
      <c r="A100" s="17" t="s">
        <v>18</v>
      </c>
      <c r="B100" s="23" t="s">
        <v>77</v>
      </c>
      <c r="C100" s="26" t="s">
        <v>72</v>
      </c>
      <c r="D100" s="22">
        <v>149648</v>
      </c>
      <c r="E100" s="22">
        <v>7330</v>
      </c>
      <c r="F100" s="22">
        <v>6287</v>
      </c>
      <c r="G100" s="30">
        <f t="shared" si="2"/>
        <v>150691</v>
      </c>
    </row>
    <row r="101" spans="1:7" hidden="1">
      <c r="A101" s="17" t="s">
        <v>15</v>
      </c>
      <c r="B101" s="23" t="s">
        <v>125</v>
      </c>
      <c r="C101" s="26" t="s">
        <v>72</v>
      </c>
      <c r="D101" s="22">
        <v>2055</v>
      </c>
      <c r="E101" s="22">
        <v>106</v>
      </c>
      <c r="F101" s="22">
        <v>89</v>
      </c>
      <c r="G101" s="30">
        <f t="shared" si="2"/>
        <v>2072</v>
      </c>
    </row>
    <row r="102" spans="1:7" hidden="1">
      <c r="A102" s="17" t="s">
        <v>20</v>
      </c>
      <c r="B102" s="23" t="s">
        <v>79</v>
      </c>
      <c r="C102" s="26" t="s">
        <v>72</v>
      </c>
      <c r="D102" s="22">
        <v>610244</v>
      </c>
      <c r="E102" s="22">
        <v>29867</v>
      </c>
      <c r="F102" s="22">
        <v>25620</v>
      </c>
      <c r="G102" s="30">
        <f t="shared" si="2"/>
        <v>614491</v>
      </c>
    </row>
    <row r="103" spans="1:7" hidden="1">
      <c r="A103" s="17" t="s">
        <v>20</v>
      </c>
      <c r="B103" s="23" t="s">
        <v>35</v>
      </c>
      <c r="C103" s="26" t="s">
        <v>72</v>
      </c>
      <c r="D103" s="22">
        <v>1236482</v>
      </c>
      <c r="E103" s="22">
        <v>60520</v>
      </c>
      <c r="F103" s="22">
        <v>51896</v>
      </c>
      <c r="G103" s="30">
        <f t="shared" si="2"/>
        <v>1245106</v>
      </c>
    </row>
    <row r="104" spans="1:7" hidden="1">
      <c r="A104" s="17" t="s">
        <v>18</v>
      </c>
      <c r="B104" s="23" t="s">
        <v>35</v>
      </c>
      <c r="C104" s="26" t="s">
        <v>72</v>
      </c>
      <c r="D104" s="22">
        <v>461891</v>
      </c>
      <c r="E104" s="22">
        <v>22605</v>
      </c>
      <c r="F104" s="22">
        <v>19381</v>
      </c>
      <c r="G104" s="30">
        <f t="shared" si="2"/>
        <v>465115</v>
      </c>
    </row>
    <row r="105" spans="1:7" hidden="1">
      <c r="A105" s="17" t="s">
        <v>21</v>
      </c>
      <c r="B105" s="23" t="s">
        <v>35</v>
      </c>
      <c r="C105" s="26" t="s">
        <v>72</v>
      </c>
      <c r="D105" s="22">
        <v>57651</v>
      </c>
      <c r="E105" s="22">
        <v>2824</v>
      </c>
      <c r="F105" s="22">
        <v>2415</v>
      </c>
      <c r="G105" s="30">
        <f t="shared" si="2"/>
        <v>58060</v>
      </c>
    </row>
    <row r="106" spans="1:7" hidden="1">
      <c r="A106" s="17" t="s">
        <v>19</v>
      </c>
      <c r="B106" s="23" t="s">
        <v>35</v>
      </c>
      <c r="C106" s="26" t="s">
        <v>72</v>
      </c>
      <c r="D106" s="22">
        <v>242153</v>
      </c>
      <c r="E106" s="22">
        <v>11847</v>
      </c>
      <c r="F106" s="22">
        <v>10163</v>
      </c>
      <c r="G106" s="30">
        <f t="shared" si="2"/>
        <v>243837</v>
      </c>
    </row>
    <row r="107" spans="1:7" hidden="1">
      <c r="A107" s="17" t="s">
        <v>120</v>
      </c>
      <c r="B107" s="23" t="s">
        <v>35</v>
      </c>
      <c r="C107" s="26" t="s">
        <v>72</v>
      </c>
      <c r="D107" s="22">
        <v>151342</v>
      </c>
      <c r="E107" s="22">
        <v>7411</v>
      </c>
      <c r="F107" s="22">
        <v>6357</v>
      </c>
      <c r="G107" s="30">
        <f t="shared" si="2"/>
        <v>152396</v>
      </c>
    </row>
    <row r="108" spans="1:7" hidden="1">
      <c r="A108" s="17" t="s">
        <v>12</v>
      </c>
      <c r="B108" s="23" t="s">
        <v>35</v>
      </c>
      <c r="C108" s="26" t="s">
        <v>72</v>
      </c>
      <c r="D108" s="22">
        <v>204868</v>
      </c>
      <c r="E108" s="22">
        <v>10021</v>
      </c>
      <c r="F108" s="22">
        <v>8593</v>
      </c>
      <c r="G108" s="30">
        <f t="shared" si="2"/>
        <v>206296</v>
      </c>
    </row>
    <row r="109" spans="1:7" hidden="1">
      <c r="A109" s="17" t="s">
        <v>13</v>
      </c>
      <c r="B109" s="23" t="s">
        <v>35</v>
      </c>
      <c r="C109" s="26" t="s">
        <v>72</v>
      </c>
      <c r="D109" s="22">
        <v>231032</v>
      </c>
      <c r="E109" s="22">
        <v>11312</v>
      </c>
      <c r="F109" s="22">
        <v>9698</v>
      </c>
      <c r="G109" s="30">
        <f t="shared" si="2"/>
        <v>232646</v>
      </c>
    </row>
    <row r="110" spans="1:7" hidden="1">
      <c r="A110" s="17" t="s">
        <v>14</v>
      </c>
      <c r="B110" s="23" t="s">
        <v>35</v>
      </c>
      <c r="C110" s="26" t="s">
        <v>72</v>
      </c>
      <c r="D110" s="22">
        <v>38254</v>
      </c>
      <c r="E110" s="22">
        <v>1872</v>
      </c>
      <c r="F110" s="22">
        <v>1603</v>
      </c>
      <c r="G110" s="30">
        <f t="shared" si="2"/>
        <v>38523</v>
      </c>
    </row>
    <row r="111" spans="1:7" hidden="1">
      <c r="A111" s="17" t="s">
        <v>15</v>
      </c>
      <c r="B111" s="23" t="s">
        <v>35</v>
      </c>
      <c r="C111" s="26" t="s">
        <v>72</v>
      </c>
      <c r="D111" s="22">
        <v>151587</v>
      </c>
      <c r="E111" s="22">
        <v>7423</v>
      </c>
      <c r="F111" s="22">
        <v>6365</v>
      </c>
      <c r="G111" s="30">
        <f t="shared" si="2"/>
        <v>152645</v>
      </c>
    </row>
    <row r="112" spans="1:7" hidden="1">
      <c r="A112" s="17" t="s">
        <v>16</v>
      </c>
      <c r="B112" s="23" t="s">
        <v>35</v>
      </c>
      <c r="C112" s="26" t="s">
        <v>72</v>
      </c>
      <c r="D112" s="22">
        <v>144110</v>
      </c>
      <c r="E112" s="22">
        <v>7050</v>
      </c>
      <c r="F112" s="22">
        <v>6049</v>
      </c>
      <c r="G112" s="30">
        <f t="shared" si="2"/>
        <v>145111</v>
      </c>
    </row>
    <row r="113" spans="1:7" hidden="1">
      <c r="A113" s="17" t="s">
        <v>17</v>
      </c>
      <c r="B113" s="23" t="s">
        <v>35</v>
      </c>
      <c r="C113" s="26" t="s">
        <v>72</v>
      </c>
      <c r="D113" s="22">
        <v>118198</v>
      </c>
      <c r="E113" s="22">
        <v>5786</v>
      </c>
      <c r="F113" s="22">
        <v>4967</v>
      </c>
      <c r="G113" s="30">
        <f t="shared" si="2"/>
        <v>119017</v>
      </c>
    </row>
    <row r="114" spans="1:7" hidden="1">
      <c r="A114" s="18" t="s">
        <v>126</v>
      </c>
      <c r="B114" s="23" t="s">
        <v>127</v>
      </c>
      <c r="C114" s="26" t="s">
        <v>72</v>
      </c>
      <c r="D114" s="22">
        <v>31774</v>
      </c>
      <c r="E114" s="22">
        <v>1550</v>
      </c>
      <c r="F114" s="22">
        <v>1336</v>
      </c>
      <c r="G114" s="30">
        <f t="shared" si="2"/>
        <v>31988</v>
      </c>
    </row>
    <row r="115" spans="1:7" hidden="1">
      <c r="A115" s="17" t="s">
        <v>20</v>
      </c>
      <c r="B115" s="23" t="s">
        <v>128</v>
      </c>
      <c r="C115" s="26" t="s">
        <v>72</v>
      </c>
      <c r="D115" s="22">
        <v>431379</v>
      </c>
      <c r="E115" s="22">
        <v>21119</v>
      </c>
      <c r="F115" s="22">
        <v>18104</v>
      </c>
      <c r="G115" s="30">
        <f t="shared" si="2"/>
        <v>434394</v>
      </c>
    </row>
    <row r="116" spans="1:7" hidden="1">
      <c r="A116" s="17" t="s">
        <v>20</v>
      </c>
      <c r="B116" s="23" t="s">
        <v>129</v>
      </c>
      <c r="C116" s="26" t="s">
        <v>72</v>
      </c>
      <c r="D116" s="22">
        <v>21410</v>
      </c>
      <c r="E116" s="22">
        <v>1052</v>
      </c>
      <c r="F116" s="22">
        <v>897</v>
      </c>
      <c r="G116" s="30">
        <f t="shared" si="2"/>
        <v>21565</v>
      </c>
    </row>
    <row r="117" spans="1:7" hidden="1">
      <c r="A117" s="17" t="s">
        <v>20</v>
      </c>
      <c r="B117" s="23" t="s">
        <v>130</v>
      </c>
      <c r="C117" s="26" t="s">
        <v>72</v>
      </c>
      <c r="D117" s="22">
        <v>93912</v>
      </c>
      <c r="E117" s="22">
        <v>4597</v>
      </c>
      <c r="F117" s="22">
        <v>3948</v>
      </c>
      <c r="G117" s="30">
        <f t="shared" si="2"/>
        <v>94561</v>
      </c>
    </row>
    <row r="118" spans="1:7" hidden="1">
      <c r="A118" s="17" t="s">
        <v>18</v>
      </c>
      <c r="B118" s="23" t="s">
        <v>131</v>
      </c>
      <c r="C118" s="26" t="s">
        <v>72</v>
      </c>
      <c r="D118" s="22">
        <v>29548</v>
      </c>
      <c r="E118" s="22">
        <v>1439</v>
      </c>
      <c r="F118" s="22">
        <v>1245</v>
      </c>
      <c r="G118" s="30">
        <f t="shared" si="2"/>
        <v>29742</v>
      </c>
    </row>
    <row r="119" spans="1:7" hidden="1">
      <c r="A119" s="17" t="s">
        <v>18</v>
      </c>
      <c r="B119" s="23" t="s">
        <v>132</v>
      </c>
      <c r="C119" s="26" t="s">
        <v>72</v>
      </c>
      <c r="D119" s="22">
        <v>5996</v>
      </c>
      <c r="E119" s="22">
        <v>300</v>
      </c>
      <c r="F119" s="22">
        <v>251</v>
      </c>
      <c r="G119" s="30">
        <f t="shared" si="2"/>
        <v>6045</v>
      </c>
    </row>
    <row r="120" spans="1:7" hidden="1">
      <c r="A120" s="17" t="s">
        <v>20</v>
      </c>
      <c r="B120" s="23" t="s">
        <v>133</v>
      </c>
      <c r="C120" s="26" t="s">
        <v>72</v>
      </c>
      <c r="D120" s="22">
        <v>38024</v>
      </c>
      <c r="E120" s="22">
        <v>1862</v>
      </c>
      <c r="F120" s="22">
        <v>1596</v>
      </c>
      <c r="G120" s="30">
        <f t="shared" si="2"/>
        <v>38290</v>
      </c>
    </row>
    <row r="121" spans="1:7" hidden="1">
      <c r="A121" s="17" t="s">
        <v>20</v>
      </c>
      <c r="B121" s="23" t="s">
        <v>134</v>
      </c>
      <c r="C121" s="26" t="s">
        <v>72</v>
      </c>
      <c r="D121" s="22">
        <v>334383</v>
      </c>
      <c r="E121" s="22">
        <v>16364</v>
      </c>
      <c r="F121" s="22">
        <v>14029</v>
      </c>
      <c r="G121" s="30">
        <f t="shared" si="2"/>
        <v>336718</v>
      </c>
    </row>
    <row r="122" spans="1:7" hidden="1">
      <c r="A122" s="17" t="s">
        <v>18</v>
      </c>
      <c r="B122" s="23" t="s">
        <v>135</v>
      </c>
      <c r="C122" s="26" t="s">
        <v>72</v>
      </c>
      <c r="D122" s="22">
        <v>1695806</v>
      </c>
      <c r="E122" s="22">
        <v>82993</v>
      </c>
      <c r="F122" s="22">
        <v>71183</v>
      </c>
      <c r="G122" s="30">
        <f t="shared" si="2"/>
        <v>1707616</v>
      </c>
    </row>
    <row r="123" spans="1:7" hidden="1">
      <c r="A123" s="17" t="s">
        <v>16</v>
      </c>
      <c r="B123" s="23" t="s">
        <v>101</v>
      </c>
      <c r="C123" s="26" t="s">
        <v>72</v>
      </c>
      <c r="D123" s="22">
        <v>61684</v>
      </c>
      <c r="E123" s="22">
        <v>3013</v>
      </c>
      <c r="F123" s="22">
        <v>2586</v>
      </c>
      <c r="G123" s="30">
        <f t="shared" si="2"/>
        <v>62111</v>
      </c>
    </row>
    <row r="124" spans="1:7" hidden="1">
      <c r="A124" s="17"/>
      <c r="B124" s="23"/>
      <c r="C124" s="23"/>
      <c r="D124" s="22"/>
      <c r="E124" s="22"/>
      <c r="F124" s="22"/>
    </row>
    <row r="125" spans="1:7" hidden="1">
      <c r="A125" s="19"/>
      <c r="B125" s="6" t="s">
        <v>136</v>
      </c>
      <c r="C125" s="6"/>
      <c r="D125" s="22">
        <f>SUM(D11:D124)</f>
        <v>50284991</v>
      </c>
      <c r="E125" s="22">
        <f>SUM(E11:E124)</f>
        <v>2630131</v>
      </c>
      <c r="F125" s="22">
        <f>SUM(F11:F124)</f>
        <v>1746051</v>
      </c>
      <c r="G125" s="22">
        <f>SUM(G11:G124)</f>
        <v>51169071</v>
      </c>
    </row>
    <row r="126" spans="1:7" hidden="1">
      <c r="A126" s="17"/>
      <c r="B126" s="23"/>
      <c r="C126" s="23"/>
      <c r="D126" s="22"/>
      <c r="E126" s="22"/>
      <c r="F126" s="22"/>
    </row>
    <row r="127" spans="1:7" hidden="1">
      <c r="A127" s="17"/>
      <c r="B127" s="24" t="s">
        <v>137</v>
      </c>
      <c r="C127" s="23"/>
      <c r="D127" s="22"/>
      <c r="E127" s="22"/>
      <c r="F127" s="22"/>
    </row>
    <row r="128" spans="1:7" hidden="1">
      <c r="A128" s="26" t="s">
        <v>12</v>
      </c>
      <c r="B128" s="27" t="s">
        <v>35</v>
      </c>
      <c r="C128" s="26" t="s">
        <v>22</v>
      </c>
      <c r="D128" s="22">
        <v>12586</v>
      </c>
      <c r="E128" s="22">
        <v>1247</v>
      </c>
      <c r="F128" s="22"/>
      <c r="G128" s="30">
        <f t="shared" ref="G128:G167" si="3">D128+E128-F128</f>
        <v>13833</v>
      </c>
    </row>
    <row r="129" spans="1:7" hidden="1">
      <c r="A129" s="26" t="s">
        <v>13</v>
      </c>
      <c r="B129" s="27" t="s">
        <v>35</v>
      </c>
      <c r="C129" s="26" t="s">
        <v>22</v>
      </c>
      <c r="D129" s="22">
        <v>18236</v>
      </c>
      <c r="E129" s="22">
        <v>1808</v>
      </c>
      <c r="F129" s="22"/>
      <c r="G129" s="30">
        <f t="shared" si="3"/>
        <v>20044</v>
      </c>
    </row>
    <row r="130" spans="1:7" hidden="1">
      <c r="A130" s="26" t="s">
        <v>14</v>
      </c>
      <c r="B130" s="27" t="s">
        <v>35</v>
      </c>
      <c r="C130" s="26" t="s">
        <v>22</v>
      </c>
      <c r="D130" s="22">
        <v>23074</v>
      </c>
      <c r="E130" s="22">
        <v>2286</v>
      </c>
      <c r="F130" s="22"/>
      <c r="G130" s="30">
        <f t="shared" si="3"/>
        <v>25360</v>
      </c>
    </row>
    <row r="131" spans="1:7" hidden="1">
      <c r="A131" s="26" t="s">
        <v>15</v>
      </c>
      <c r="B131" s="27" t="s">
        <v>35</v>
      </c>
      <c r="C131" s="26" t="s">
        <v>22</v>
      </c>
      <c r="D131" s="22">
        <v>2146</v>
      </c>
      <c r="E131" s="22">
        <v>213</v>
      </c>
      <c r="F131" s="22"/>
      <c r="G131" s="30">
        <f t="shared" si="3"/>
        <v>2359</v>
      </c>
    </row>
    <row r="132" spans="1:7" hidden="1">
      <c r="A132" s="26" t="s">
        <v>16</v>
      </c>
      <c r="B132" s="27" t="s">
        <v>35</v>
      </c>
      <c r="C132" s="26" t="s">
        <v>22</v>
      </c>
      <c r="D132" s="22">
        <v>40553</v>
      </c>
      <c r="E132" s="22">
        <v>4017</v>
      </c>
      <c r="F132" s="22"/>
      <c r="G132" s="30">
        <f t="shared" si="3"/>
        <v>44570</v>
      </c>
    </row>
    <row r="133" spans="1:7" hidden="1">
      <c r="A133" s="26" t="s">
        <v>16</v>
      </c>
      <c r="B133" s="27" t="s">
        <v>138</v>
      </c>
      <c r="C133" s="26" t="s">
        <v>22</v>
      </c>
      <c r="D133" s="22">
        <v>105213</v>
      </c>
      <c r="E133" s="22">
        <v>10424</v>
      </c>
      <c r="F133" s="22"/>
      <c r="G133" s="30">
        <f t="shared" si="3"/>
        <v>115637</v>
      </c>
    </row>
    <row r="134" spans="1:7" hidden="1">
      <c r="A134" s="26" t="s">
        <v>17</v>
      </c>
      <c r="B134" s="27" t="s">
        <v>35</v>
      </c>
      <c r="C134" s="26" t="s">
        <v>22</v>
      </c>
      <c r="D134" s="22">
        <v>7750</v>
      </c>
      <c r="E134" s="22">
        <v>767</v>
      </c>
      <c r="F134" s="22"/>
      <c r="G134" s="30">
        <f t="shared" si="3"/>
        <v>8517</v>
      </c>
    </row>
    <row r="135" spans="1:7" hidden="1">
      <c r="A135" s="26" t="s">
        <v>18</v>
      </c>
      <c r="B135" s="27" t="s">
        <v>139</v>
      </c>
      <c r="C135" s="26" t="s">
        <v>22</v>
      </c>
      <c r="D135" s="22">
        <v>557103</v>
      </c>
      <c r="E135" s="22">
        <v>55195</v>
      </c>
      <c r="F135" s="22"/>
      <c r="G135" s="30">
        <f t="shared" si="3"/>
        <v>612298</v>
      </c>
    </row>
    <row r="136" spans="1:7" hidden="1">
      <c r="A136" s="26" t="s">
        <v>140</v>
      </c>
      <c r="B136" s="27" t="s">
        <v>35</v>
      </c>
      <c r="C136" s="26" t="s">
        <v>22</v>
      </c>
      <c r="D136" s="22">
        <v>66521</v>
      </c>
      <c r="E136" s="22">
        <v>6591</v>
      </c>
      <c r="F136" s="22"/>
      <c r="G136" s="30">
        <f t="shared" si="3"/>
        <v>73112</v>
      </c>
    </row>
    <row r="137" spans="1:7" hidden="1">
      <c r="A137" s="26" t="s">
        <v>19</v>
      </c>
      <c r="B137" s="27" t="s">
        <v>35</v>
      </c>
      <c r="C137" s="26" t="s">
        <v>22</v>
      </c>
      <c r="D137" s="22">
        <v>34378</v>
      </c>
      <c r="E137" s="22">
        <v>3406</v>
      </c>
      <c r="F137" s="22"/>
      <c r="G137" s="30">
        <f t="shared" si="3"/>
        <v>37784</v>
      </c>
    </row>
    <row r="138" spans="1:7" hidden="1">
      <c r="A138" s="26" t="s">
        <v>19</v>
      </c>
      <c r="B138" s="27" t="s">
        <v>141</v>
      </c>
      <c r="C138" s="26" t="s">
        <v>22</v>
      </c>
      <c r="D138" s="22">
        <v>6235</v>
      </c>
      <c r="E138" s="22">
        <v>617</v>
      </c>
      <c r="F138" s="22"/>
      <c r="G138" s="30">
        <f t="shared" si="3"/>
        <v>6852</v>
      </c>
    </row>
    <row r="139" spans="1:7" hidden="1">
      <c r="A139" s="26" t="s">
        <v>19</v>
      </c>
      <c r="B139" s="27" t="s">
        <v>142</v>
      </c>
      <c r="C139" s="26" t="s">
        <v>22</v>
      </c>
      <c r="D139" s="22">
        <v>5764</v>
      </c>
      <c r="E139" s="22">
        <v>570</v>
      </c>
      <c r="F139" s="22"/>
      <c r="G139" s="30">
        <f t="shared" si="3"/>
        <v>6334</v>
      </c>
    </row>
    <row r="140" spans="1:7" hidden="1">
      <c r="A140" s="26" t="s">
        <v>120</v>
      </c>
      <c r="B140" s="27" t="s">
        <v>35</v>
      </c>
      <c r="C140" s="26" t="s">
        <v>22</v>
      </c>
      <c r="D140" s="22">
        <v>11906</v>
      </c>
      <c r="E140" s="22">
        <v>1179</v>
      </c>
      <c r="F140" s="22"/>
      <c r="G140" s="30">
        <f t="shared" si="3"/>
        <v>13085</v>
      </c>
    </row>
    <row r="141" spans="1:7" hidden="1">
      <c r="A141" s="18" t="s">
        <v>120</v>
      </c>
      <c r="B141" s="23" t="s">
        <v>143</v>
      </c>
      <c r="C141" s="26" t="s">
        <v>22</v>
      </c>
      <c r="D141" s="22">
        <v>1977</v>
      </c>
      <c r="E141" s="22">
        <v>195</v>
      </c>
      <c r="F141" s="22"/>
      <c r="G141" s="30">
        <f t="shared" si="3"/>
        <v>2172</v>
      </c>
    </row>
    <row r="142" spans="1:7" hidden="1">
      <c r="A142" s="26" t="s">
        <v>20</v>
      </c>
      <c r="B142" s="27" t="s">
        <v>35</v>
      </c>
      <c r="C142" s="26" t="s">
        <v>22</v>
      </c>
      <c r="D142" s="22">
        <v>221049</v>
      </c>
      <c r="E142" s="22">
        <v>21901</v>
      </c>
      <c r="F142" s="22"/>
      <c r="G142" s="30">
        <f t="shared" si="3"/>
        <v>242950</v>
      </c>
    </row>
    <row r="143" spans="1:7" hidden="1">
      <c r="A143" s="26" t="s">
        <v>20</v>
      </c>
      <c r="B143" s="27" t="s">
        <v>144</v>
      </c>
      <c r="C143" s="26" t="s">
        <v>22</v>
      </c>
      <c r="D143" s="22">
        <v>2078</v>
      </c>
      <c r="E143" s="22">
        <v>205</v>
      </c>
      <c r="F143" s="22"/>
      <c r="G143" s="30">
        <f t="shared" si="3"/>
        <v>2283</v>
      </c>
    </row>
    <row r="144" spans="1:7" hidden="1">
      <c r="A144" s="26" t="s">
        <v>21</v>
      </c>
      <c r="B144" s="27" t="s">
        <v>35</v>
      </c>
      <c r="C144" s="26" t="s">
        <v>22</v>
      </c>
      <c r="D144" s="22">
        <v>144195</v>
      </c>
      <c r="E144" s="22">
        <v>14287</v>
      </c>
      <c r="F144" s="22"/>
      <c r="G144" s="30">
        <f t="shared" si="3"/>
        <v>158482</v>
      </c>
    </row>
    <row r="145" spans="1:7" hidden="1">
      <c r="A145" s="26" t="s">
        <v>21</v>
      </c>
      <c r="B145" s="27" t="s">
        <v>145</v>
      </c>
      <c r="C145" s="26" t="s">
        <v>22</v>
      </c>
      <c r="D145" s="22">
        <v>15016</v>
      </c>
      <c r="E145" s="22">
        <v>1487</v>
      </c>
      <c r="F145" s="22"/>
      <c r="G145" s="30">
        <f t="shared" si="3"/>
        <v>16503</v>
      </c>
    </row>
    <row r="146" spans="1:7" hidden="1">
      <c r="A146" s="26" t="s">
        <v>21</v>
      </c>
      <c r="B146" s="27" t="s">
        <v>146</v>
      </c>
      <c r="C146" s="26" t="s">
        <v>22</v>
      </c>
      <c r="D146" s="22">
        <v>97631</v>
      </c>
      <c r="E146" s="22">
        <v>9674</v>
      </c>
      <c r="F146" s="22"/>
      <c r="G146" s="30">
        <f t="shared" si="3"/>
        <v>107305</v>
      </c>
    </row>
    <row r="147" spans="1:7" hidden="1">
      <c r="A147" s="26" t="s">
        <v>126</v>
      </c>
      <c r="B147" s="28" t="s">
        <v>141</v>
      </c>
      <c r="C147" s="26" t="s">
        <v>22</v>
      </c>
      <c r="D147" s="22">
        <v>35</v>
      </c>
      <c r="E147" s="22">
        <v>6</v>
      </c>
      <c r="F147" s="22"/>
      <c r="G147" s="30">
        <f t="shared" si="3"/>
        <v>41</v>
      </c>
    </row>
    <row r="148" spans="1:7" hidden="1">
      <c r="A148" s="17"/>
      <c r="B148" s="24"/>
      <c r="C148" s="23"/>
      <c r="D148" s="22"/>
      <c r="E148" s="22"/>
      <c r="F148" s="22"/>
      <c r="G148" s="30">
        <f t="shared" si="3"/>
        <v>0</v>
      </c>
    </row>
    <row r="149" spans="1:7" hidden="1">
      <c r="A149" s="17" t="s">
        <v>20</v>
      </c>
      <c r="B149" s="23" t="s">
        <v>113</v>
      </c>
      <c r="C149" s="26" t="s">
        <v>110</v>
      </c>
      <c r="D149" s="22">
        <v>18314</v>
      </c>
      <c r="E149" s="22">
        <v>1816</v>
      </c>
      <c r="F149" s="22"/>
      <c r="G149" s="30">
        <f t="shared" si="3"/>
        <v>20130</v>
      </c>
    </row>
    <row r="150" spans="1:7" hidden="1">
      <c r="A150" s="17" t="s">
        <v>20</v>
      </c>
      <c r="B150" s="23" t="s">
        <v>147</v>
      </c>
      <c r="C150" s="26" t="s">
        <v>110</v>
      </c>
      <c r="D150" s="22">
        <v>8398</v>
      </c>
      <c r="E150" s="22">
        <v>832</v>
      </c>
      <c r="F150" s="22"/>
      <c r="G150" s="30">
        <f t="shared" si="3"/>
        <v>9230</v>
      </c>
    </row>
    <row r="151" spans="1:7" hidden="1">
      <c r="A151" s="17" t="s">
        <v>20</v>
      </c>
      <c r="B151" s="23" t="s">
        <v>148</v>
      </c>
      <c r="C151" s="26" t="s">
        <v>110</v>
      </c>
      <c r="D151" s="22">
        <v>1740</v>
      </c>
      <c r="E151" s="22">
        <v>173</v>
      </c>
      <c r="F151" s="22"/>
      <c r="G151" s="30">
        <f t="shared" si="3"/>
        <v>1913</v>
      </c>
    </row>
    <row r="152" spans="1:7" hidden="1">
      <c r="A152" s="18" t="s">
        <v>18</v>
      </c>
      <c r="B152" s="23" t="s">
        <v>45</v>
      </c>
      <c r="C152" s="26" t="s">
        <v>110</v>
      </c>
      <c r="D152" s="22">
        <v>185942</v>
      </c>
      <c r="E152" s="22">
        <v>18423</v>
      </c>
      <c r="F152" s="22"/>
      <c r="G152" s="30">
        <f t="shared" si="3"/>
        <v>204365</v>
      </c>
    </row>
    <row r="153" spans="1:7" hidden="1">
      <c r="A153" s="17" t="s">
        <v>18</v>
      </c>
      <c r="B153" s="23" t="s">
        <v>149</v>
      </c>
      <c r="C153" s="26" t="s">
        <v>110</v>
      </c>
      <c r="D153" s="22">
        <v>1022</v>
      </c>
      <c r="E153" s="22">
        <v>100</v>
      </c>
      <c r="F153" s="22"/>
      <c r="G153" s="30">
        <f t="shared" si="3"/>
        <v>1122</v>
      </c>
    </row>
    <row r="154" spans="1:7" hidden="1">
      <c r="A154" s="17" t="s">
        <v>21</v>
      </c>
      <c r="B154" s="23" t="s">
        <v>150</v>
      </c>
      <c r="C154" s="26" t="s">
        <v>110</v>
      </c>
      <c r="D154" s="22">
        <v>1080</v>
      </c>
      <c r="E154" s="22">
        <v>108</v>
      </c>
      <c r="F154" s="22"/>
      <c r="G154" s="30">
        <f t="shared" si="3"/>
        <v>1188</v>
      </c>
    </row>
    <row r="155" spans="1:7" hidden="1">
      <c r="A155" s="17" t="s">
        <v>21</v>
      </c>
      <c r="B155" s="23" t="s">
        <v>117</v>
      </c>
      <c r="C155" s="26" t="s">
        <v>110</v>
      </c>
      <c r="D155" s="22">
        <v>304</v>
      </c>
      <c r="E155" s="22">
        <v>30</v>
      </c>
      <c r="F155" s="22"/>
      <c r="G155" s="30">
        <f t="shared" si="3"/>
        <v>334</v>
      </c>
    </row>
    <row r="156" spans="1:7" hidden="1">
      <c r="A156" s="17" t="s">
        <v>21</v>
      </c>
      <c r="B156" s="23" t="s">
        <v>151</v>
      </c>
      <c r="C156" s="26" t="s">
        <v>110</v>
      </c>
      <c r="D156" s="22">
        <v>5580</v>
      </c>
      <c r="E156" s="22">
        <v>554</v>
      </c>
      <c r="F156" s="22"/>
      <c r="G156" s="30">
        <f t="shared" si="3"/>
        <v>6134</v>
      </c>
    </row>
    <row r="157" spans="1:7" hidden="1">
      <c r="A157" s="17" t="s">
        <v>19</v>
      </c>
      <c r="B157" s="23" t="s">
        <v>152</v>
      </c>
      <c r="C157" s="26" t="s">
        <v>110</v>
      </c>
      <c r="D157" s="22">
        <v>98000</v>
      </c>
      <c r="E157" s="22">
        <v>9709</v>
      </c>
      <c r="F157" s="22"/>
      <c r="G157" s="30">
        <f t="shared" si="3"/>
        <v>107709</v>
      </c>
    </row>
    <row r="158" spans="1:7" hidden="1">
      <c r="A158" s="17" t="s">
        <v>19</v>
      </c>
      <c r="B158" s="23" t="s">
        <v>153</v>
      </c>
      <c r="C158" s="26" t="s">
        <v>110</v>
      </c>
      <c r="D158" s="22">
        <v>4861</v>
      </c>
      <c r="E158" s="22">
        <v>481</v>
      </c>
      <c r="F158" s="22"/>
      <c r="G158" s="30">
        <f t="shared" si="3"/>
        <v>5342</v>
      </c>
    </row>
    <row r="159" spans="1:7" hidden="1">
      <c r="A159" s="18" t="s">
        <v>19</v>
      </c>
      <c r="B159" s="23" t="s">
        <v>62</v>
      </c>
      <c r="C159" s="26" t="s">
        <v>110</v>
      </c>
      <c r="D159" s="22">
        <v>38863</v>
      </c>
      <c r="E159" s="22">
        <v>3851</v>
      </c>
      <c r="F159" s="22"/>
      <c r="G159" s="30">
        <f t="shared" si="3"/>
        <v>42714</v>
      </c>
    </row>
    <row r="160" spans="1:7" hidden="1">
      <c r="A160" s="17" t="s">
        <v>19</v>
      </c>
      <c r="B160" s="23" t="s">
        <v>154</v>
      </c>
      <c r="C160" s="26" t="s">
        <v>110</v>
      </c>
      <c r="D160" s="22">
        <v>8318</v>
      </c>
      <c r="E160" s="22">
        <v>824</v>
      </c>
      <c r="F160" s="22"/>
      <c r="G160" s="30">
        <f t="shared" si="3"/>
        <v>9142</v>
      </c>
    </row>
    <row r="161" spans="1:7" hidden="1">
      <c r="A161" s="17" t="s">
        <v>12</v>
      </c>
      <c r="B161" s="23" t="s">
        <v>155</v>
      </c>
      <c r="C161" s="26" t="s">
        <v>110</v>
      </c>
      <c r="D161" s="22">
        <v>2111</v>
      </c>
      <c r="E161" s="22">
        <v>208</v>
      </c>
      <c r="F161" s="22"/>
      <c r="G161" s="30">
        <f t="shared" si="3"/>
        <v>2319</v>
      </c>
    </row>
    <row r="162" spans="1:7" hidden="1">
      <c r="A162" s="18" t="s">
        <v>16</v>
      </c>
      <c r="B162" s="23" t="s">
        <v>156</v>
      </c>
      <c r="C162" s="26" t="s">
        <v>110</v>
      </c>
      <c r="D162" s="22">
        <v>149947</v>
      </c>
      <c r="E162" s="22">
        <v>14856</v>
      </c>
      <c r="F162" s="22"/>
      <c r="G162" s="30">
        <f t="shared" si="3"/>
        <v>164803</v>
      </c>
    </row>
    <row r="163" spans="1:7" hidden="1">
      <c r="A163" s="17" t="s">
        <v>16</v>
      </c>
      <c r="B163" s="23" t="s">
        <v>123</v>
      </c>
      <c r="C163" s="26" t="s">
        <v>110</v>
      </c>
      <c r="D163" s="22">
        <v>6336</v>
      </c>
      <c r="E163" s="22">
        <v>628</v>
      </c>
      <c r="F163" s="22"/>
      <c r="G163" s="30">
        <f t="shared" si="3"/>
        <v>6964</v>
      </c>
    </row>
    <row r="164" spans="1:7" hidden="1">
      <c r="A164" s="17" t="s">
        <v>16</v>
      </c>
      <c r="B164" s="23" t="s">
        <v>52</v>
      </c>
      <c r="C164" s="26" t="s">
        <v>110</v>
      </c>
      <c r="D164" s="22">
        <v>35355</v>
      </c>
      <c r="E164" s="22">
        <v>3504</v>
      </c>
      <c r="F164" s="22"/>
      <c r="G164" s="30">
        <f t="shared" si="3"/>
        <v>38859</v>
      </c>
    </row>
    <row r="165" spans="1:7" hidden="1">
      <c r="A165" s="18" t="s">
        <v>16</v>
      </c>
      <c r="B165" s="23" t="s">
        <v>53</v>
      </c>
      <c r="C165" s="26" t="s">
        <v>110</v>
      </c>
      <c r="D165" s="22">
        <v>5887</v>
      </c>
      <c r="E165" s="22">
        <v>582</v>
      </c>
      <c r="F165" s="22"/>
      <c r="G165" s="30">
        <f t="shared" si="3"/>
        <v>6469</v>
      </c>
    </row>
    <row r="166" spans="1:7" hidden="1">
      <c r="A166" s="17" t="s">
        <v>17</v>
      </c>
      <c r="B166" s="23" t="s">
        <v>51</v>
      </c>
      <c r="C166" s="26" t="s">
        <v>110</v>
      </c>
      <c r="D166" s="22">
        <v>483215</v>
      </c>
      <c r="E166" s="22">
        <v>47876</v>
      </c>
      <c r="F166" s="22"/>
      <c r="G166" s="30">
        <f t="shared" si="3"/>
        <v>531091</v>
      </c>
    </row>
    <row r="167" spans="1:7" hidden="1">
      <c r="A167" s="18" t="s">
        <v>126</v>
      </c>
      <c r="B167" s="23" t="s">
        <v>157</v>
      </c>
      <c r="C167" s="26" t="s">
        <v>110</v>
      </c>
      <c r="D167" s="22">
        <v>21278</v>
      </c>
      <c r="E167" s="22">
        <v>2106</v>
      </c>
      <c r="F167" s="22"/>
      <c r="G167" s="30">
        <f t="shared" si="3"/>
        <v>23384</v>
      </c>
    </row>
    <row r="168" spans="1:7" hidden="1">
      <c r="A168" s="17"/>
      <c r="B168" s="23"/>
      <c r="C168" s="23"/>
      <c r="D168" s="22"/>
      <c r="E168" s="22"/>
      <c r="F168" s="22"/>
    </row>
    <row r="169" spans="1:7" hidden="1">
      <c r="A169" s="17"/>
      <c r="B169" s="23" t="s">
        <v>158</v>
      </c>
      <c r="C169" s="23"/>
      <c r="D169" s="22"/>
      <c r="E169" s="22"/>
      <c r="F169" s="22"/>
    </row>
    <row r="170" spans="1:7" hidden="1">
      <c r="A170" s="17"/>
      <c r="B170" s="23"/>
      <c r="C170" s="23"/>
      <c r="D170" s="22"/>
      <c r="E170" s="22"/>
      <c r="F170" s="22"/>
    </row>
    <row r="171" spans="1:7" hidden="1">
      <c r="A171" s="17"/>
      <c r="B171" s="23" t="s">
        <v>159</v>
      </c>
      <c r="C171" s="23"/>
      <c r="D171" s="22">
        <f>SUM(D128:D170)</f>
        <v>2449997</v>
      </c>
      <c r="E171" s="22">
        <f t="shared" ref="E171:G171" si="4">SUM(E128:E170)</f>
        <v>242736</v>
      </c>
      <c r="F171" s="22">
        <f t="shared" si="4"/>
        <v>0</v>
      </c>
      <c r="G171" s="22">
        <f t="shared" si="4"/>
        <v>2692733</v>
      </c>
    </row>
    <row r="172" spans="1:7" hidden="1">
      <c r="A172" s="17"/>
      <c r="B172" s="23"/>
      <c r="C172" s="23"/>
      <c r="D172" s="22"/>
      <c r="E172" s="22"/>
      <c r="F172" s="22"/>
    </row>
    <row r="173" spans="1:7" hidden="1">
      <c r="A173" s="19"/>
      <c r="B173" s="6" t="s">
        <v>160</v>
      </c>
      <c r="C173" s="6"/>
      <c r="D173" s="22">
        <f>D125+D171</f>
        <v>52734988</v>
      </c>
      <c r="E173" s="22">
        <f t="shared" ref="E173:G173" si="5">E125+E171</f>
        <v>2872867</v>
      </c>
      <c r="F173" s="22">
        <f t="shared" si="5"/>
        <v>1746051</v>
      </c>
      <c r="G173" s="22">
        <f t="shared" si="5"/>
        <v>53861804</v>
      </c>
    </row>
    <row r="174" spans="1:7" hidden="1">
      <c r="A174" s="17"/>
      <c r="B174" s="23"/>
      <c r="C174" s="23"/>
      <c r="D174" s="22"/>
      <c r="E174" s="22"/>
      <c r="F174" s="22"/>
    </row>
    <row r="175" spans="1:7" hidden="1">
      <c r="A175" s="17"/>
      <c r="B175" s="23"/>
      <c r="C175" s="23"/>
      <c r="D175" s="22"/>
      <c r="E175" s="22"/>
      <c r="F175" s="22"/>
    </row>
    <row r="176" spans="1:7" hidden="1">
      <c r="A176" s="17"/>
      <c r="B176" s="23"/>
      <c r="C176" s="23"/>
      <c r="D176" s="22"/>
      <c r="E176" s="22"/>
      <c r="F176" s="22"/>
    </row>
    <row r="177" spans="1:7" hidden="1">
      <c r="A177" s="17"/>
      <c r="B177" s="29" t="s">
        <v>161</v>
      </c>
      <c r="C177" s="23"/>
      <c r="D177" s="22"/>
      <c r="E177" s="22"/>
      <c r="F177" s="22"/>
    </row>
    <row r="178" spans="1:7" hidden="1">
      <c r="A178" s="17"/>
      <c r="B178" s="23" t="s">
        <v>18</v>
      </c>
      <c r="C178" s="23"/>
      <c r="D178" s="22">
        <v>5364590</v>
      </c>
      <c r="E178" s="22">
        <v>312955</v>
      </c>
      <c r="F178" s="22">
        <v>177074</v>
      </c>
      <c r="G178" s="30">
        <f t="shared" ref="G178:G190" si="6">D178+E178-F178</f>
        <v>5500471</v>
      </c>
    </row>
    <row r="179" spans="1:7" hidden="1">
      <c r="A179" s="17"/>
      <c r="B179" s="23" t="s">
        <v>20</v>
      </c>
      <c r="C179" s="23"/>
      <c r="D179" s="22">
        <v>11614532</v>
      </c>
      <c r="E179" s="22">
        <v>643924</v>
      </c>
      <c r="F179" s="22">
        <v>385504</v>
      </c>
      <c r="G179" s="30">
        <f t="shared" si="6"/>
        <v>11872952</v>
      </c>
    </row>
    <row r="180" spans="1:7" hidden="1">
      <c r="A180" s="17"/>
      <c r="B180" s="23" t="s">
        <v>12</v>
      </c>
      <c r="C180" s="23"/>
      <c r="D180" s="22">
        <v>344288</v>
      </c>
      <c r="E180" s="22">
        <v>18104</v>
      </c>
      <c r="F180" s="22">
        <v>11574</v>
      </c>
      <c r="G180" s="30">
        <f t="shared" si="6"/>
        <v>350818</v>
      </c>
    </row>
    <row r="181" spans="1:7" hidden="1">
      <c r="A181" s="17"/>
      <c r="B181" s="23" t="s">
        <v>16</v>
      </c>
      <c r="C181" s="23"/>
      <c r="D181" s="22">
        <v>2615795</v>
      </c>
      <c r="E181" s="22">
        <v>144180</v>
      </c>
      <c r="F181" s="22">
        <v>54739</v>
      </c>
      <c r="G181" s="30">
        <f t="shared" si="6"/>
        <v>2705236</v>
      </c>
    </row>
    <row r="182" spans="1:7" hidden="1">
      <c r="A182" s="17"/>
      <c r="B182" s="23" t="s">
        <v>21</v>
      </c>
      <c r="C182" s="23"/>
      <c r="D182" s="22">
        <v>375431</v>
      </c>
      <c r="E182" s="22">
        <v>31469</v>
      </c>
      <c r="F182" s="22">
        <v>3570</v>
      </c>
      <c r="G182" s="30">
        <f t="shared" si="6"/>
        <v>403330</v>
      </c>
    </row>
    <row r="183" spans="1:7" hidden="1">
      <c r="A183" s="17"/>
      <c r="B183" s="23" t="s">
        <v>14</v>
      </c>
      <c r="C183" s="23"/>
      <c r="D183" s="22">
        <v>228688</v>
      </c>
      <c r="E183" s="22">
        <v>13099</v>
      </c>
      <c r="F183" s="22">
        <v>5297</v>
      </c>
      <c r="G183" s="30">
        <f t="shared" si="6"/>
        <v>236490</v>
      </c>
    </row>
    <row r="184" spans="1:7" hidden="1">
      <c r="A184" s="17"/>
      <c r="B184" s="23" t="s">
        <v>13</v>
      </c>
      <c r="C184" s="23"/>
      <c r="D184" s="22">
        <v>282767</v>
      </c>
      <c r="E184" s="22">
        <v>14882</v>
      </c>
      <c r="F184" s="22">
        <v>10329</v>
      </c>
      <c r="G184" s="30">
        <f t="shared" si="6"/>
        <v>287320</v>
      </c>
    </row>
    <row r="185" spans="1:7" hidden="1">
      <c r="A185" s="17"/>
      <c r="B185" s="23" t="s">
        <v>17</v>
      </c>
      <c r="C185" s="23"/>
      <c r="D185" s="22">
        <v>149174</v>
      </c>
      <c r="E185" s="22">
        <v>7773</v>
      </c>
      <c r="F185" s="22">
        <v>5411</v>
      </c>
      <c r="G185" s="30">
        <f t="shared" si="6"/>
        <v>151536</v>
      </c>
    </row>
    <row r="186" spans="1:7" hidden="1">
      <c r="A186" s="17"/>
      <c r="B186" s="23" t="s">
        <v>15</v>
      </c>
      <c r="C186" s="23"/>
      <c r="D186" s="22">
        <v>445065</v>
      </c>
      <c r="E186" s="22">
        <v>23596</v>
      </c>
      <c r="F186" s="22">
        <v>14106</v>
      </c>
      <c r="G186" s="30">
        <f t="shared" si="6"/>
        <v>454555</v>
      </c>
    </row>
    <row r="187" spans="1:7" hidden="1">
      <c r="A187" s="17"/>
      <c r="B187" s="23" t="s">
        <v>23</v>
      </c>
      <c r="C187" s="23"/>
      <c r="D187" s="22">
        <v>0</v>
      </c>
      <c r="E187" s="22">
        <v>0</v>
      </c>
      <c r="F187" s="22">
        <v>0</v>
      </c>
      <c r="G187" s="30">
        <f t="shared" si="6"/>
        <v>0</v>
      </c>
    </row>
    <row r="188" spans="1:7" hidden="1">
      <c r="A188" s="17"/>
      <c r="B188" s="23" t="s">
        <v>19</v>
      </c>
      <c r="C188" s="23"/>
      <c r="D188" s="22">
        <v>2093530</v>
      </c>
      <c r="E188" s="22">
        <v>111047</v>
      </c>
      <c r="F188" s="22">
        <v>44478</v>
      </c>
      <c r="G188" s="30">
        <f t="shared" si="6"/>
        <v>2160099</v>
      </c>
    </row>
    <row r="189" spans="1:7" hidden="1">
      <c r="A189" s="17"/>
      <c r="B189" s="23" t="s">
        <v>120</v>
      </c>
      <c r="C189" s="23"/>
      <c r="D189" s="22">
        <v>290542</v>
      </c>
      <c r="E189" s="22">
        <v>15764</v>
      </c>
      <c r="F189" s="22">
        <v>10021</v>
      </c>
      <c r="G189" s="30">
        <f t="shared" si="6"/>
        <v>296285</v>
      </c>
    </row>
    <row r="190" spans="1:7" hidden="1">
      <c r="A190" s="17"/>
      <c r="B190" s="23" t="s">
        <v>162</v>
      </c>
      <c r="C190" s="23"/>
      <c r="D190" s="22">
        <v>52047</v>
      </c>
      <c r="E190" s="22">
        <v>2612</v>
      </c>
      <c r="F190" s="22">
        <v>1722</v>
      </c>
      <c r="G190" s="30">
        <f t="shared" si="6"/>
        <v>52937</v>
      </c>
    </row>
    <row r="191" spans="1:7" hidden="1">
      <c r="A191" s="17"/>
      <c r="B191" s="23"/>
      <c r="C191" s="23"/>
      <c r="D191" s="22"/>
      <c r="E191" s="22"/>
      <c r="F191" s="22"/>
    </row>
    <row r="192" spans="1:7" hidden="1">
      <c r="A192" s="19"/>
      <c r="B192" s="29" t="s">
        <v>163</v>
      </c>
      <c r="C192" s="6"/>
      <c r="D192" s="22">
        <f>SUM(D178:D191)</f>
        <v>23856449</v>
      </c>
      <c r="E192" s="22">
        <f t="shared" ref="E192:G192" si="7">SUM(E178:E191)</f>
        <v>1339405</v>
      </c>
      <c r="F192" s="22">
        <f t="shared" si="7"/>
        <v>723825</v>
      </c>
      <c r="G192" s="22">
        <f t="shared" si="7"/>
        <v>24472029</v>
      </c>
    </row>
    <row r="193" spans="1:7" hidden="1">
      <c r="A193" s="17"/>
      <c r="B193" s="23"/>
      <c r="C193" s="23"/>
      <c r="D193" s="22"/>
      <c r="E193" s="22"/>
      <c r="F193" s="22"/>
    </row>
    <row r="194" spans="1:7" hidden="1">
      <c r="A194" s="17"/>
      <c r="B194" s="23"/>
      <c r="C194" s="23"/>
      <c r="D194" s="22"/>
      <c r="E194" s="22"/>
      <c r="F194" s="22"/>
    </row>
    <row r="195" spans="1:7" hidden="1">
      <c r="A195" s="17"/>
      <c r="B195" s="29" t="s">
        <v>164</v>
      </c>
      <c r="C195" s="23"/>
      <c r="D195" s="22"/>
      <c r="E195" s="22"/>
      <c r="F195" s="22"/>
    </row>
    <row r="196" spans="1:7" hidden="1">
      <c r="A196" s="17"/>
      <c r="B196" s="23" t="s">
        <v>18</v>
      </c>
      <c r="C196" s="23"/>
      <c r="D196" s="22">
        <v>424407</v>
      </c>
      <c r="E196" s="22">
        <v>30669</v>
      </c>
      <c r="F196" s="22">
        <v>6481</v>
      </c>
      <c r="G196" s="30">
        <f t="shared" ref="G196:G208" si="8">D196+E196-F196</f>
        <v>448595</v>
      </c>
    </row>
    <row r="197" spans="1:7" hidden="1">
      <c r="A197" s="17"/>
      <c r="B197" s="23" t="s">
        <v>20</v>
      </c>
      <c r="C197" s="23"/>
      <c r="D197" s="22">
        <v>13032378</v>
      </c>
      <c r="E197" s="22">
        <v>689470</v>
      </c>
      <c r="F197" s="22">
        <v>494433</v>
      </c>
      <c r="G197" s="30">
        <f t="shared" si="8"/>
        <v>13227415</v>
      </c>
    </row>
    <row r="198" spans="1:7" hidden="1">
      <c r="A198" s="17"/>
      <c r="B198" s="23" t="s">
        <v>12</v>
      </c>
      <c r="C198" s="23"/>
      <c r="D198" s="22">
        <v>2111</v>
      </c>
      <c r="E198" s="22">
        <v>208</v>
      </c>
      <c r="F198" s="22">
        <v>0</v>
      </c>
      <c r="G198" s="30">
        <f t="shared" si="8"/>
        <v>2319</v>
      </c>
    </row>
    <row r="199" spans="1:7" hidden="1">
      <c r="A199" s="17"/>
      <c r="B199" s="23" t="s">
        <v>16</v>
      </c>
      <c r="C199" s="23"/>
      <c r="D199" s="22">
        <v>1721822</v>
      </c>
      <c r="E199" s="22">
        <v>98898</v>
      </c>
      <c r="F199" s="22">
        <v>33184</v>
      </c>
      <c r="G199" s="30">
        <f t="shared" si="8"/>
        <v>1787536</v>
      </c>
    </row>
    <row r="200" spans="1:7" hidden="1">
      <c r="A200" s="17"/>
      <c r="B200" s="23" t="s">
        <v>21</v>
      </c>
      <c r="C200" s="23"/>
      <c r="D200" s="22">
        <v>4990848</v>
      </c>
      <c r="E200" s="22">
        <v>249690</v>
      </c>
      <c r="F200" s="22">
        <v>175552</v>
      </c>
      <c r="G200" s="30">
        <f t="shared" si="8"/>
        <v>5064986</v>
      </c>
    </row>
    <row r="201" spans="1:7" hidden="1">
      <c r="A201" s="17"/>
      <c r="B201" s="23" t="s">
        <v>14</v>
      </c>
      <c r="C201" s="23"/>
      <c r="D201" s="22">
        <v>282561</v>
      </c>
      <c r="E201" s="22">
        <v>14749</v>
      </c>
      <c r="F201" s="22">
        <v>5785</v>
      </c>
      <c r="G201" s="30">
        <f t="shared" si="8"/>
        <v>291525</v>
      </c>
    </row>
    <row r="202" spans="1:7" hidden="1">
      <c r="A202" s="17"/>
      <c r="B202" s="23" t="s">
        <v>13</v>
      </c>
      <c r="C202" s="23"/>
      <c r="D202" s="22">
        <v>2373491</v>
      </c>
      <c r="E202" s="22">
        <v>116162</v>
      </c>
      <c r="F202" s="22">
        <v>99618</v>
      </c>
      <c r="G202" s="30">
        <f t="shared" si="8"/>
        <v>2390035</v>
      </c>
    </row>
    <row r="203" spans="1:7" hidden="1">
      <c r="A203" s="17"/>
      <c r="B203" s="23" t="s">
        <v>17</v>
      </c>
      <c r="C203" s="23"/>
      <c r="D203" s="22">
        <v>483215</v>
      </c>
      <c r="E203" s="22">
        <v>47876</v>
      </c>
      <c r="F203" s="22">
        <v>0</v>
      </c>
      <c r="G203" s="30">
        <f t="shared" si="8"/>
        <v>531091</v>
      </c>
    </row>
    <row r="204" spans="1:7" hidden="1">
      <c r="A204" s="17"/>
      <c r="B204" s="23" t="s">
        <v>15</v>
      </c>
      <c r="C204" s="23"/>
      <c r="D204" s="22">
        <v>81008</v>
      </c>
      <c r="E204" s="22">
        <v>4821</v>
      </c>
      <c r="F204" s="22">
        <v>3293</v>
      </c>
      <c r="G204" s="30">
        <f t="shared" si="8"/>
        <v>82536</v>
      </c>
    </row>
    <row r="205" spans="1:7" hidden="1">
      <c r="A205" s="17"/>
      <c r="B205" s="23" t="s">
        <v>23</v>
      </c>
      <c r="C205" s="23"/>
      <c r="D205" s="22"/>
      <c r="E205" s="22"/>
      <c r="F205" s="22"/>
      <c r="G205" s="30">
        <f t="shared" si="8"/>
        <v>0</v>
      </c>
    </row>
    <row r="206" spans="1:7" hidden="1">
      <c r="A206" s="17"/>
      <c r="B206" s="23" t="s">
        <v>19</v>
      </c>
      <c r="C206" s="23"/>
      <c r="D206" s="22">
        <v>5454323</v>
      </c>
      <c r="E206" s="22">
        <v>278266</v>
      </c>
      <c r="F206" s="22">
        <v>203417</v>
      </c>
      <c r="G206" s="30">
        <f t="shared" si="8"/>
        <v>5529172</v>
      </c>
    </row>
    <row r="207" spans="1:7" hidden="1">
      <c r="A207" s="17"/>
      <c r="B207" s="23" t="s">
        <v>120</v>
      </c>
      <c r="C207" s="23"/>
      <c r="D207" s="22">
        <v>11097</v>
      </c>
      <c r="E207" s="22">
        <v>547</v>
      </c>
      <c r="F207" s="22">
        <v>463</v>
      </c>
      <c r="G207" s="30">
        <f t="shared" si="8"/>
        <v>11181</v>
      </c>
    </row>
    <row r="208" spans="1:7" hidden="1">
      <c r="A208" s="17"/>
      <c r="B208" s="23" t="s">
        <v>162</v>
      </c>
      <c r="C208" s="23"/>
      <c r="D208" s="22">
        <v>21278</v>
      </c>
      <c r="E208" s="22">
        <v>2106</v>
      </c>
      <c r="F208" s="22">
        <v>0</v>
      </c>
      <c r="G208" s="30">
        <f t="shared" si="8"/>
        <v>23384</v>
      </c>
    </row>
    <row r="209" spans="1:13" hidden="1">
      <c r="A209" s="17"/>
      <c r="B209" s="23"/>
      <c r="C209" s="23"/>
      <c r="D209" s="22"/>
      <c r="E209" s="22"/>
      <c r="F209" s="22"/>
    </row>
    <row r="210" spans="1:13" hidden="1">
      <c r="A210" s="19"/>
      <c r="B210" s="29" t="s">
        <v>165</v>
      </c>
      <c r="C210" s="6"/>
      <c r="D210" s="22">
        <f>SUM(D196:D209)</f>
        <v>28878539</v>
      </c>
      <c r="E210" s="22">
        <f t="shared" ref="E210:G210" si="9">SUM(E196:E209)</f>
        <v>1533462</v>
      </c>
      <c r="F210" s="22">
        <f t="shared" si="9"/>
        <v>1022226</v>
      </c>
      <c r="G210" s="22">
        <f t="shared" si="9"/>
        <v>29389775</v>
      </c>
    </row>
    <row r="211" spans="1:13" hidden="1">
      <c r="A211" s="17"/>
      <c r="B211" s="23"/>
      <c r="C211" s="23"/>
      <c r="D211" s="22"/>
      <c r="E211" s="22"/>
      <c r="F211" s="22"/>
    </row>
    <row r="212" spans="1:13" hidden="1">
      <c r="A212" s="17"/>
      <c r="B212" s="29" t="s">
        <v>166</v>
      </c>
      <c r="C212" s="23"/>
      <c r="D212" s="22"/>
      <c r="E212" s="22"/>
      <c r="F212" s="22"/>
    </row>
    <row r="213" spans="1:13">
      <c r="A213" s="17"/>
      <c r="B213" s="23" t="s">
        <v>18</v>
      </c>
      <c r="C213" s="23"/>
      <c r="D213" s="22">
        <v>5788997</v>
      </c>
      <c r="E213" s="22">
        <v>343624</v>
      </c>
      <c r="F213" s="22">
        <v>183555</v>
      </c>
      <c r="G213" s="30">
        <f t="shared" ref="G213:G225" si="10">D213+E213-F213</f>
        <v>5949066</v>
      </c>
      <c r="I213" s="10">
        <v>5367889</v>
      </c>
      <c r="J213" s="34">
        <v>721700</v>
      </c>
      <c r="K213" s="30">
        <f>I213+J213</f>
        <v>6089589</v>
      </c>
      <c r="M213" s="30">
        <f>K213-G213</f>
        <v>140523</v>
      </c>
    </row>
    <row r="214" spans="1:13">
      <c r="A214" s="17"/>
      <c r="B214" s="23" t="s">
        <v>20</v>
      </c>
      <c r="C214" s="23"/>
      <c r="D214" s="22">
        <v>24646910</v>
      </c>
      <c r="E214" s="22">
        <v>1333394</v>
      </c>
      <c r="F214" s="22">
        <v>879937</v>
      </c>
      <c r="G214" s="30">
        <f t="shared" si="10"/>
        <v>25100367</v>
      </c>
      <c r="I214" s="10">
        <v>22791363</v>
      </c>
      <c r="J214" s="34">
        <v>3064259</v>
      </c>
      <c r="K214" s="30">
        <f t="shared" ref="K214:K225" si="11">I214+J214</f>
        <v>25855622</v>
      </c>
      <c r="M214" s="30">
        <f t="shared" ref="M214:M225" si="12">K214-G214</f>
        <v>755255</v>
      </c>
    </row>
    <row r="215" spans="1:13">
      <c r="A215" s="17"/>
      <c r="B215" s="23" t="s">
        <v>12</v>
      </c>
      <c r="C215" s="23"/>
      <c r="D215" s="22">
        <v>346399</v>
      </c>
      <c r="E215" s="22">
        <v>18312</v>
      </c>
      <c r="F215" s="22">
        <v>11574</v>
      </c>
      <c r="G215" s="30">
        <f t="shared" si="10"/>
        <v>353137</v>
      </c>
      <c r="I215" s="10">
        <v>318916</v>
      </c>
      <c r="J215" s="34">
        <v>42878</v>
      </c>
      <c r="K215" s="30">
        <f t="shared" si="11"/>
        <v>361794</v>
      </c>
      <c r="M215" s="30">
        <f t="shared" si="12"/>
        <v>8657</v>
      </c>
    </row>
    <row r="216" spans="1:13">
      <c r="A216" s="17"/>
      <c r="B216" s="23" t="s">
        <v>16</v>
      </c>
      <c r="C216" s="23"/>
      <c r="D216" s="22">
        <v>4337617</v>
      </c>
      <c r="E216" s="22">
        <v>243078</v>
      </c>
      <c r="F216" s="22">
        <v>87923</v>
      </c>
      <c r="G216" s="30">
        <f t="shared" si="10"/>
        <v>4492772</v>
      </c>
      <c r="I216" s="10">
        <v>3980224</v>
      </c>
      <c r="J216" s="34">
        <v>535135</v>
      </c>
      <c r="K216" s="30">
        <f t="shared" si="11"/>
        <v>4515359</v>
      </c>
      <c r="M216" s="30">
        <f t="shared" si="12"/>
        <v>22587</v>
      </c>
    </row>
    <row r="217" spans="1:13">
      <c r="A217" s="17"/>
      <c r="B217" s="23" t="s">
        <v>21</v>
      </c>
      <c r="C217" s="23"/>
      <c r="D217" s="22">
        <v>5366279</v>
      </c>
      <c r="E217" s="22">
        <v>281159</v>
      </c>
      <c r="F217" s="22">
        <v>179122</v>
      </c>
      <c r="G217" s="30">
        <f t="shared" si="10"/>
        <v>5468316</v>
      </c>
      <c r="I217" s="10">
        <v>4935381</v>
      </c>
      <c r="J217" s="34">
        <v>663554</v>
      </c>
      <c r="K217" s="30">
        <f t="shared" si="11"/>
        <v>5598935</v>
      </c>
      <c r="M217" s="30">
        <f t="shared" si="12"/>
        <v>130619</v>
      </c>
    </row>
    <row r="218" spans="1:13">
      <c r="A218" s="17"/>
      <c r="B218" s="23" t="s">
        <v>14</v>
      </c>
      <c r="C218" s="23"/>
      <c r="D218" s="22">
        <v>511249</v>
      </c>
      <c r="E218" s="22">
        <v>27848</v>
      </c>
      <c r="F218" s="22">
        <v>11082</v>
      </c>
      <c r="G218" s="30">
        <f t="shared" si="10"/>
        <v>528015</v>
      </c>
      <c r="I218" s="10">
        <v>468724</v>
      </c>
      <c r="J218" s="34">
        <v>63020</v>
      </c>
      <c r="K218" s="30">
        <f t="shared" si="11"/>
        <v>531744</v>
      </c>
      <c r="M218" s="30">
        <f t="shared" si="12"/>
        <v>3729</v>
      </c>
    </row>
    <row r="219" spans="1:13">
      <c r="A219" s="17"/>
      <c r="B219" s="23" t="s">
        <v>13</v>
      </c>
      <c r="C219" s="23"/>
      <c r="D219" s="22">
        <v>2656258</v>
      </c>
      <c r="E219" s="22">
        <v>131044</v>
      </c>
      <c r="F219" s="22">
        <v>109947</v>
      </c>
      <c r="G219" s="30">
        <f t="shared" si="10"/>
        <v>2677355</v>
      </c>
      <c r="I219" s="10">
        <v>2444653</v>
      </c>
      <c r="J219" s="34">
        <v>328679</v>
      </c>
      <c r="K219" s="30">
        <f t="shared" si="11"/>
        <v>2773332</v>
      </c>
      <c r="M219" s="30">
        <f t="shared" si="12"/>
        <v>95977</v>
      </c>
    </row>
    <row r="220" spans="1:13">
      <c r="A220" s="17"/>
      <c r="B220" s="23" t="s">
        <v>17</v>
      </c>
      <c r="C220" s="23"/>
      <c r="D220" s="22">
        <v>632389</v>
      </c>
      <c r="E220" s="22">
        <v>55649</v>
      </c>
      <c r="F220" s="22">
        <v>5411</v>
      </c>
      <c r="G220" s="30">
        <f t="shared" si="10"/>
        <v>682627</v>
      </c>
      <c r="I220" s="10">
        <v>595901</v>
      </c>
      <c r="J220" s="34">
        <v>80118</v>
      </c>
      <c r="K220" s="30">
        <f t="shared" si="11"/>
        <v>676019</v>
      </c>
      <c r="M220" s="30">
        <f t="shared" si="12"/>
        <v>-6608</v>
      </c>
    </row>
    <row r="221" spans="1:13">
      <c r="A221" s="17"/>
      <c r="B221" s="23" t="s">
        <v>15</v>
      </c>
      <c r="C221" s="23"/>
      <c r="D221" s="22">
        <v>526073</v>
      </c>
      <c r="E221" s="22">
        <v>28417</v>
      </c>
      <c r="F221" s="22">
        <v>17399</v>
      </c>
      <c r="G221" s="30">
        <f t="shared" si="10"/>
        <v>537091</v>
      </c>
      <c r="I221" s="10">
        <v>485737</v>
      </c>
      <c r="J221" s="34">
        <v>65306</v>
      </c>
      <c r="K221" s="30">
        <f t="shared" si="11"/>
        <v>551043</v>
      </c>
      <c r="M221" s="30">
        <f t="shared" si="12"/>
        <v>13952</v>
      </c>
    </row>
    <row r="222" spans="1:13">
      <c r="A222" s="17"/>
      <c r="B222" s="23" t="s">
        <v>23</v>
      </c>
      <c r="C222" s="23"/>
      <c r="D222" s="22">
        <v>0</v>
      </c>
      <c r="E222" s="22">
        <v>0</v>
      </c>
      <c r="F222" s="22">
        <v>0</v>
      </c>
      <c r="G222" s="30">
        <f t="shared" si="10"/>
        <v>0</v>
      </c>
      <c r="I222" s="10">
        <v>0</v>
      </c>
      <c r="J222" s="34">
        <v>0</v>
      </c>
      <c r="K222" s="30">
        <f t="shared" si="11"/>
        <v>0</v>
      </c>
      <c r="M222" s="30">
        <f t="shared" si="12"/>
        <v>0</v>
      </c>
    </row>
    <row r="223" spans="1:13">
      <c r="A223" s="17"/>
      <c r="B223" s="23" t="s">
        <v>19</v>
      </c>
      <c r="C223" s="23"/>
      <c r="D223" s="22">
        <v>7547853</v>
      </c>
      <c r="E223" s="22">
        <v>389313</v>
      </c>
      <c r="F223" s="22">
        <v>247895</v>
      </c>
      <c r="G223" s="30">
        <f t="shared" si="10"/>
        <v>7689271</v>
      </c>
      <c r="I223" s="10">
        <v>6934790</v>
      </c>
      <c r="J223" s="34">
        <v>932371</v>
      </c>
      <c r="K223" s="30">
        <f t="shared" si="11"/>
        <v>7867161</v>
      </c>
      <c r="M223" s="30">
        <f t="shared" si="12"/>
        <v>177890</v>
      </c>
    </row>
    <row r="224" spans="1:13">
      <c r="A224" s="17"/>
      <c r="B224" s="23" t="s">
        <v>120</v>
      </c>
      <c r="C224" s="23"/>
      <c r="D224" s="22">
        <v>301639</v>
      </c>
      <c r="E224" s="22">
        <v>16311</v>
      </c>
      <c r="F224" s="22">
        <v>10484</v>
      </c>
      <c r="G224" s="30">
        <f t="shared" si="10"/>
        <v>307466</v>
      </c>
      <c r="I224" s="10">
        <v>278462</v>
      </c>
      <c r="J224" s="34">
        <v>37437</v>
      </c>
      <c r="K224" s="30">
        <f t="shared" si="11"/>
        <v>315899</v>
      </c>
      <c r="M224" s="30">
        <f t="shared" si="12"/>
        <v>8433</v>
      </c>
    </row>
    <row r="225" spans="1:13">
      <c r="A225" s="17"/>
      <c r="B225" s="23" t="s">
        <v>162</v>
      </c>
      <c r="C225" s="23"/>
      <c r="D225" s="15">
        <v>73325</v>
      </c>
      <c r="E225" s="15">
        <f>4718+15</f>
        <v>4733</v>
      </c>
      <c r="F225" s="15">
        <v>1722</v>
      </c>
      <c r="G225" s="15">
        <f t="shared" si="10"/>
        <v>76336</v>
      </c>
      <c r="I225" s="15">
        <v>67960</v>
      </c>
      <c r="J225" s="15">
        <v>9134</v>
      </c>
      <c r="K225" s="15">
        <f t="shared" si="11"/>
        <v>77094</v>
      </c>
      <c r="M225" s="15">
        <f t="shared" si="12"/>
        <v>758</v>
      </c>
    </row>
    <row r="226" spans="1:13">
      <c r="A226" s="17"/>
      <c r="B226" s="23"/>
      <c r="C226" s="23"/>
      <c r="D226" s="5"/>
      <c r="E226" s="5"/>
      <c r="F226" s="5"/>
      <c r="G226" s="5"/>
      <c r="I226" s="5"/>
      <c r="J226" s="5"/>
    </row>
    <row r="227" spans="1:13" ht="16" thickBot="1">
      <c r="A227" s="19"/>
      <c r="B227" s="29" t="s">
        <v>167</v>
      </c>
      <c r="C227" s="6"/>
      <c r="D227" s="20">
        <f>SUM(D213:D226)</f>
        <v>52734988</v>
      </c>
      <c r="E227" s="20">
        <f t="shared" ref="E227:G227" si="13">SUM(E213:E226)</f>
        <v>2872882</v>
      </c>
      <c r="F227" s="20">
        <f t="shared" si="13"/>
        <v>1746051</v>
      </c>
      <c r="G227" s="20">
        <f t="shared" si="13"/>
        <v>53861819</v>
      </c>
      <c r="I227" s="20">
        <f>SUM(I213:I226)</f>
        <v>48670000</v>
      </c>
      <c r="J227" s="20">
        <f t="shared" ref="J227:M227" si="14">SUM(J213:J226)</f>
        <v>6543591</v>
      </c>
      <c r="K227" s="20">
        <f t="shared" si="14"/>
        <v>55213591</v>
      </c>
      <c r="M227" s="20">
        <f t="shared" si="14"/>
        <v>1351772</v>
      </c>
    </row>
    <row r="228" spans="1:13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="150" zoomScaleNormal="150" zoomScalePageLayoutView="150" workbookViewId="0">
      <pane ySplit="8" topLeftCell="A9" activePane="bottomLeft" state="frozen"/>
      <selection pane="bottomLeft" activeCell="A4" sqref="A4"/>
    </sheetView>
  </sheetViews>
  <sheetFormatPr baseColWidth="10" defaultRowHeight="15" x14ac:dyDescent="0"/>
  <cols>
    <col min="1" max="1" width="26.83203125" customWidth="1"/>
    <col min="3" max="3" width="7.5" customWidth="1"/>
    <col min="12" max="12" width="13.33203125" customWidth="1"/>
  </cols>
  <sheetData>
    <row r="1" spans="1:12">
      <c r="A1" s="1" t="s">
        <v>0</v>
      </c>
    </row>
    <row r="2" spans="1:12">
      <c r="A2" s="1" t="s">
        <v>28</v>
      </c>
    </row>
    <row r="3" spans="1:12">
      <c r="A3" s="1" t="s">
        <v>169</v>
      </c>
    </row>
    <row r="5" spans="1:12">
      <c r="A5" s="2"/>
      <c r="B5" s="2"/>
      <c r="C5" s="2"/>
      <c r="D5" s="3" t="s">
        <v>29</v>
      </c>
      <c r="E5" s="4"/>
      <c r="F5" s="4"/>
      <c r="G5" s="2"/>
      <c r="H5" s="3" t="s">
        <v>30</v>
      </c>
      <c r="I5" s="3"/>
      <c r="J5" s="3"/>
      <c r="K5" s="3"/>
      <c r="L5" s="5"/>
    </row>
    <row r="6" spans="1:12">
      <c r="A6" s="2"/>
      <c r="B6" s="2"/>
      <c r="C6" s="2"/>
      <c r="D6" s="6"/>
      <c r="E6" s="6"/>
      <c r="F6" s="5"/>
      <c r="G6" s="2"/>
      <c r="H6" s="7" t="s">
        <v>1</v>
      </c>
      <c r="I6" s="7" t="s">
        <v>1</v>
      </c>
      <c r="J6" s="5"/>
      <c r="K6" s="5"/>
      <c r="L6" s="5"/>
    </row>
    <row r="7" spans="1:12">
      <c r="A7" s="2"/>
      <c r="B7" s="2"/>
      <c r="C7" s="2"/>
      <c r="D7" s="7" t="s">
        <v>2</v>
      </c>
      <c r="E7" s="7" t="s">
        <v>2</v>
      </c>
      <c r="F7" s="7" t="s">
        <v>3</v>
      </c>
      <c r="G7" s="2"/>
      <c r="H7" s="7" t="s">
        <v>31</v>
      </c>
      <c r="I7" s="7" t="str">
        <f>H7</f>
        <v>2015 Series A</v>
      </c>
      <c r="J7" s="7" t="s">
        <v>3</v>
      </c>
      <c r="K7" s="7"/>
      <c r="L7" s="7" t="s">
        <v>4</v>
      </c>
    </row>
    <row r="8" spans="1:12">
      <c r="A8" s="8" t="s">
        <v>5</v>
      </c>
      <c r="B8" s="8" t="s">
        <v>6</v>
      </c>
      <c r="C8" s="8" t="s">
        <v>71</v>
      </c>
      <c r="D8" s="8" t="s">
        <v>8</v>
      </c>
      <c r="E8" s="8" t="s">
        <v>9</v>
      </c>
      <c r="F8" s="8" t="s">
        <v>10</v>
      </c>
      <c r="G8" s="2"/>
      <c r="H8" s="8" t="s">
        <v>8</v>
      </c>
      <c r="I8" s="8" t="s">
        <v>9</v>
      </c>
      <c r="J8" s="8" t="s">
        <v>10</v>
      </c>
      <c r="K8" s="7"/>
      <c r="L8" s="8" t="s">
        <v>11</v>
      </c>
    </row>
    <row r="10" spans="1:12" hidden="1">
      <c r="A10" t="s">
        <v>35</v>
      </c>
      <c r="B10" s="9" t="s">
        <v>18</v>
      </c>
      <c r="C10" s="17" t="s">
        <v>72</v>
      </c>
      <c r="D10" s="10">
        <v>1096372</v>
      </c>
      <c r="E10" s="10">
        <v>24110.886015001866</v>
      </c>
      <c r="F10" s="10">
        <f>D10+E10</f>
        <v>1120482.8860150019</v>
      </c>
      <c r="H10" s="10">
        <v>1069873</v>
      </c>
      <c r="I10" s="10">
        <v>143842</v>
      </c>
      <c r="J10" s="10">
        <f>H10+I10</f>
        <v>1213715</v>
      </c>
      <c r="L10" s="10">
        <f>J10-F10</f>
        <v>93232.113984998083</v>
      </c>
    </row>
    <row r="11" spans="1:12" hidden="1">
      <c r="A11" s="10" t="s">
        <v>36</v>
      </c>
      <c r="B11" s="9" t="s">
        <v>18</v>
      </c>
      <c r="C11" s="18" t="s">
        <v>72</v>
      </c>
      <c r="D11" s="10">
        <v>31723</v>
      </c>
      <c r="E11" s="10">
        <v>697.36246035522299</v>
      </c>
      <c r="F11" s="10">
        <f t="shared" ref="F11:F52" si="0">D11+E11</f>
        <v>32420.362460355223</v>
      </c>
      <c r="H11" s="10">
        <v>30956</v>
      </c>
      <c r="I11" s="10">
        <v>4162</v>
      </c>
      <c r="J11" s="10">
        <f t="shared" ref="J11:J30" si="1">H11+I11</f>
        <v>35118</v>
      </c>
      <c r="L11" s="10">
        <f t="shared" ref="L11:L53" si="2">J11-F11</f>
        <v>2697.6375396447766</v>
      </c>
    </row>
    <row r="12" spans="1:12" hidden="1">
      <c r="A12" s="11" t="s">
        <v>37</v>
      </c>
      <c r="B12" s="9" t="s">
        <v>20</v>
      </c>
      <c r="C12" s="17" t="s">
        <v>72</v>
      </c>
      <c r="D12" s="10">
        <v>467117</v>
      </c>
      <c r="E12" s="10">
        <v>10272.266443185352</v>
      </c>
      <c r="F12" s="10">
        <f t="shared" si="0"/>
        <v>477389.26644318533</v>
      </c>
      <c r="H12" s="10">
        <v>455828</v>
      </c>
      <c r="I12" s="10">
        <v>61285</v>
      </c>
      <c r="J12" s="10">
        <f t="shared" si="1"/>
        <v>517113</v>
      </c>
      <c r="L12" s="10">
        <f t="shared" si="2"/>
        <v>39723.733556814666</v>
      </c>
    </row>
    <row r="13" spans="1:12" hidden="1">
      <c r="A13" s="12" t="s">
        <v>38</v>
      </c>
      <c r="B13" s="7" t="s">
        <v>20</v>
      </c>
      <c r="C13" s="19" t="s">
        <v>72</v>
      </c>
      <c r="D13" s="5">
        <v>60093</v>
      </c>
      <c r="E13" s="5">
        <v>1319</v>
      </c>
      <c r="F13" s="10">
        <f t="shared" si="0"/>
        <v>61412</v>
      </c>
      <c r="H13" s="5">
        <v>58641</v>
      </c>
      <c r="I13" s="5">
        <v>7884</v>
      </c>
      <c r="J13" s="10">
        <f t="shared" si="1"/>
        <v>66525</v>
      </c>
      <c r="L13" s="10">
        <f t="shared" si="2"/>
        <v>5113</v>
      </c>
    </row>
    <row r="14" spans="1:12" hidden="1">
      <c r="A14" s="11" t="s">
        <v>39</v>
      </c>
      <c r="B14" s="9" t="s">
        <v>12</v>
      </c>
      <c r="C14" s="17" t="s">
        <v>72</v>
      </c>
      <c r="D14" s="10">
        <v>122502</v>
      </c>
      <c r="E14" s="10">
        <v>2695.5619296657114</v>
      </c>
      <c r="F14" s="10">
        <f t="shared" si="0"/>
        <v>125197.56192966571</v>
      </c>
      <c r="H14" s="10">
        <v>119542</v>
      </c>
      <c r="I14" s="10">
        <v>16072</v>
      </c>
      <c r="J14" s="10">
        <f t="shared" si="1"/>
        <v>135614</v>
      </c>
      <c r="L14" s="10">
        <f t="shared" si="2"/>
        <v>10416.43807033429</v>
      </c>
    </row>
    <row r="15" spans="1:12" hidden="1">
      <c r="A15" t="s">
        <v>35</v>
      </c>
      <c r="B15" s="9" t="s">
        <v>12</v>
      </c>
      <c r="C15" s="17" t="s">
        <v>72</v>
      </c>
      <c r="D15" s="10">
        <v>169264</v>
      </c>
      <c r="E15" s="10">
        <v>3723.3167707786342</v>
      </c>
      <c r="F15" s="10">
        <f t="shared" si="0"/>
        <v>172987.31677077862</v>
      </c>
      <c r="H15" s="10">
        <v>165174</v>
      </c>
      <c r="I15" s="10">
        <v>22207</v>
      </c>
      <c r="J15" s="10">
        <f t="shared" si="1"/>
        <v>187381</v>
      </c>
      <c r="L15" s="10">
        <f t="shared" si="2"/>
        <v>14393.68322922138</v>
      </c>
    </row>
    <row r="16" spans="1:12" hidden="1">
      <c r="A16" s="11" t="s">
        <v>40</v>
      </c>
      <c r="B16" s="9" t="s">
        <v>16</v>
      </c>
      <c r="C16" s="17" t="s">
        <v>72</v>
      </c>
      <c r="D16" s="10">
        <v>2242</v>
      </c>
      <c r="E16" s="10">
        <v>47.236673880873923</v>
      </c>
      <c r="F16" s="10">
        <f t="shared" si="0"/>
        <v>2289.2366738808742</v>
      </c>
      <c r="H16" s="10">
        <v>2188</v>
      </c>
      <c r="I16" s="10">
        <v>294</v>
      </c>
      <c r="J16" s="10">
        <f t="shared" si="1"/>
        <v>2482</v>
      </c>
      <c r="L16" s="10">
        <f t="shared" si="2"/>
        <v>192.76332611912585</v>
      </c>
    </row>
    <row r="17" spans="1:12" hidden="1">
      <c r="A17" t="s">
        <v>35</v>
      </c>
      <c r="B17" s="9" t="s">
        <v>16</v>
      </c>
      <c r="C17" s="17" t="s">
        <v>72</v>
      </c>
      <c r="D17" s="10">
        <v>771807</v>
      </c>
      <c r="E17" s="10">
        <v>16968.241074424128</v>
      </c>
      <c r="F17" s="10">
        <f t="shared" si="0"/>
        <v>788775.24107442412</v>
      </c>
      <c r="H17" s="10">
        <v>753153</v>
      </c>
      <c r="I17" s="10">
        <v>101260</v>
      </c>
      <c r="J17" s="10">
        <f t="shared" si="1"/>
        <v>854413</v>
      </c>
      <c r="L17" s="10">
        <f t="shared" si="2"/>
        <v>65637.758925575879</v>
      </c>
    </row>
    <row r="18" spans="1:12" hidden="1">
      <c r="A18" s="11" t="s">
        <v>35</v>
      </c>
      <c r="B18" s="9" t="s">
        <v>21</v>
      </c>
      <c r="C18" s="17" t="s">
        <v>72</v>
      </c>
      <c r="D18" s="10">
        <v>23142</v>
      </c>
      <c r="E18" s="10">
        <v>509.91383054004132</v>
      </c>
      <c r="F18" s="10">
        <f t="shared" si="0"/>
        <v>23651.913830540041</v>
      </c>
      <c r="H18" s="10">
        <v>22582</v>
      </c>
      <c r="I18" s="10">
        <v>3036</v>
      </c>
      <c r="J18" s="10">
        <f t="shared" si="1"/>
        <v>25618</v>
      </c>
      <c r="L18" s="10">
        <f t="shared" si="2"/>
        <v>1966.0861694599589</v>
      </c>
    </row>
    <row r="19" spans="1:12" hidden="1">
      <c r="A19" s="11" t="s">
        <v>41</v>
      </c>
      <c r="B19" s="9" t="s">
        <v>21</v>
      </c>
      <c r="C19" s="17" t="s">
        <v>72</v>
      </c>
      <c r="D19" s="10">
        <v>322945</v>
      </c>
      <c r="E19" s="10">
        <v>7097.1875471258882</v>
      </c>
      <c r="F19" s="10">
        <f t="shared" si="0"/>
        <v>330042.18754712591</v>
      </c>
      <c r="H19" s="10">
        <v>315140</v>
      </c>
      <c r="I19" s="10">
        <v>42370</v>
      </c>
      <c r="J19" s="10">
        <f t="shared" si="1"/>
        <v>357510</v>
      </c>
      <c r="L19" s="10">
        <f t="shared" si="2"/>
        <v>27467.812452874088</v>
      </c>
    </row>
    <row r="20" spans="1:12" hidden="1">
      <c r="A20" s="11" t="s">
        <v>39</v>
      </c>
      <c r="B20" s="9" t="s">
        <v>14</v>
      </c>
      <c r="C20" s="17" t="s">
        <v>72</v>
      </c>
      <c r="D20" s="10">
        <v>34320</v>
      </c>
      <c r="E20" s="10">
        <v>756.58609035133736</v>
      </c>
      <c r="F20" s="10">
        <f t="shared" si="0"/>
        <v>35076.586090351338</v>
      </c>
      <c r="H20" s="10">
        <v>33490</v>
      </c>
      <c r="I20" s="10">
        <v>4503</v>
      </c>
      <c r="J20" s="10">
        <f t="shared" si="1"/>
        <v>37993</v>
      </c>
      <c r="L20" s="10">
        <f t="shared" si="2"/>
        <v>2916.4139096486615</v>
      </c>
    </row>
    <row r="21" spans="1:12" hidden="1">
      <c r="A21" t="s">
        <v>35</v>
      </c>
      <c r="B21" s="9" t="s">
        <v>14</v>
      </c>
      <c r="C21" s="17" t="s">
        <v>72</v>
      </c>
      <c r="D21" s="10">
        <v>137588</v>
      </c>
      <c r="E21" s="10">
        <v>3027.168867585674</v>
      </c>
      <c r="F21" s="10">
        <f t="shared" si="0"/>
        <v>140615.16886758569</v>
      </c>
      <c r="H21" s="10">
        <v>134263</v>
      </c>
      <c r="I21" s="10">
        <v>18051</v>
      </c>
      <c r="J21" s="10">
        <f t="shared" si="1"/>
        <v>152314</v>
      </c>
      <c r="L21" s="10">
        <f t="shared" si="2"/>
        <v>11698.831132414314</v>
      </c>
    </row>
    <row r="22" spans="1:12" hidden="1">
      <c r="A22" t="s">
        <v>35</v>
      </c>
      <c r="B22" s="9" t="s">
        <v>32</v>
      </c>
      <c r="C22" s="17" t="s">
        <v>72</v>
      </c>
      <c r="D22" s="10">
        <v>176323</v>
      </c>
      <c r="E22" s="10">
        <v>3876.9455503758745</v>
      </c>
      <c r="F22" s="10">
        <f t="shared" si="0"/>
        <v>180199.94555037588</v>
      </c>
      <c r="H22" s="10">
        <v>172062</v>
      </c>
      <c r="I22" s="10">
        <v>23133</v>
      </c>
      <c r="J22" s="10">
        <f t="shared" si="1"/>
        <v>195195</v>
      </c>
      <c r="L22" s="10">
        <f t="shared" si="2"/>
        <v>14995.05444962412</v>
      </c>
    </row>
    <row r="23" spans="1:12" hidden="1">
      <c r="A23" s="11" t="s">
        <v>42</v>
      </c>
      <c r="B23" s="9" t="s">
        <v>32</v>
      </c>
      <c r="C23" s="17" t="s">
        <v>72</v>
      </c>
      <c r="D23" s="10">
        <v>36268</v>
      </c>
      <c r="E23" s="10">
        <v>793.72775923474933</v>
      </c>
      <c r="F23" s="10">
        <f t="shared" si="0"/>
        <v>37061.727759234753</v>
      </c>
      <c r="H23" s="10">
        <v>35390</v>
      </c>
      <c r="I23" s="10">
        <v>4758</v>
      </c>
      <c r="J23" s="10">
        <f t="shared" si="1"/>
        <v>40148</v>
      </c>
      <c r="L23" s="10">
        <f t="shared" si="2"/>
        <v>3086.2722407652473</v>
      </c>
    </row>
    <row r="24" spans="1:12" hidden="1">
      <c r="A24" s="11" t="s">
        <v>39</v>
      </c>
      <c r="B24" s="9" t="s">
        <v>17</v>
      </c>
      <c r="C24" s="17" t="s">
        <v>72</v>
      </c>
      <c r="D24" s="10">
        <v>129191</v>
      </c>
      <c r="E24" s="10">
        <v>2837.5263591921967</v>
      </c>
      <c r="F24" s="10">
        <f t="shared" si="0"/>
        <v>132028.52635919218</v>
      </c>
      <c r="H24" s="10">
        <v>126070</v>
      </c>
      <c r="I24" s="10">
        <v>16950</v>
      </c>
      <c r="J24" s="10">
        <f t="shared" si="1"/>
        <v>143020</v>
      </c>
      <c r="L24" s="10">
        <f t="shared" si="2"/>
        <v>10991.473640807817</v>
      </c>
    </row>
    <row r="25" spans="1:12" hidden="1">
      <c r="A25" t="s">
        <v>35</v>
      </c>
      <c r="B25" s="9" t="s">
        <v>17</v>
      </c>
      <c r="C25" s="17" t="s">
        <v>72</v>
      </c>
      <c r="D25" s="10">
        <v>147157</v>
      </c>
      <c r="E25" s="10">
        <v>3238.8526989912407</v>
      </c>
      <c r="F25" s="10">
        <f t="shared" si="0"/>
        <v>150395.85269899125</v>
      </c>
      <c r="H25" s="10">
        <v>143600</v>
      </c>
      <c r="I25" s="10">
        <v>19307</v>
      </c>
      <c r="J25" s="10">
        <f t="shared" si="1"/>
        <v>162907</v>
      </c>
      <c r="L25" s="10">
        <f t="shared" si="2"/>
        <v>12511.14730100875</v>
      </c>
    </row>
    <row r="26" spans="1:12" hidden="1">
      <c r="A26" t="s">
        <v>35</v>
      </c>
      <c r="B26" s="9" t="s">
        <v>15</v>
      </c>
      <c r="C26" s="17" t="s">
        <v>72</v>
      </c>
      <c r="D26" s="10">
        <v>137902</v>
      </c>
      <c r="E26" s="10">
        <v>3028.1757490617147</v>
      </c>
      <c r="F26" s="10">
        <f t="shared" si="0"/>
        <v>140930.17574906172</v>
      </c>
      <c r="H26" s="10">
        <v>134569</v>
      </c>
      <c r="I26" s="10">
        <v>18093</v>
      </c>
      <c r="J26" s="10">
        <f t="shared" si="1"/>
        <v>152662</v>
      </c>
      <c r="L26" s="10">
        <f t="shared" si="2"/>
        <v>11731.824250938284</v>
      </c>
    </row>
    <row r="27" spans="1:12" hidden="1">
      <c r="A27" t="s">
        <v>35</v>
      </c>
      <c r="B27" s="9" t="s">
        <v>19</v>
      </c>
      <c r="C27" s="17" t="s">
        <v>72</v>
      </c>
      <c r="D27" s="10">
        <v>238872</v>
      </c>
      <c r="E27" s="10">
        <v>5249.8383302067887</v>
      </c>
      <c r="F27" s="10">
        <f t="shared" si="0"/>
        <v>244121.83833020678</v>
      </c>
      <c r="H27" s="10">
        <v>233100</v>
      </c>
      <c r="I27" s="10">
        <v>31340</v>
      </c>
      <c r="J27" s="10">
        <f t="shared" si="1"/>
        <v>264440</v>
      </c>
      <c r="L27" s="10">
        <f t="shared" si="2"/>
        <v>20318.161669793219</v>
      </c>
    </row>
    <row r="28" spans="1:12" hidden="1">
      <c r="A28" s="12" t="s">
        <v>43</v>
      </c>
      <c r="B28" s="7" t="s">
        <v>19</v>
      </c>
      <c r="C28" s="19" t="s">
        <v>72</v>
      </c>
      <c r="D28" s="5">
        <v>82920</v>
      </c>
      <c r="E28" s="5">
        <v>1827</v>
      </c>
      <c r="F28" s="10">
        <f t="shared" si="0"/>
        <v>84747</v>
      </c>
      <c r="H28" s="5">
        <v>80917</v>
      </c>
      <c r="I28" s="5">
        <v>10879</v>
      </c>
      <c r="J28" s="10">
        <f t="shared" si="1"/>
        <v>91796</v>
      </c>
      <c r="L28" s="10">
        <f t="shared" si="2"/>
        <v>7049</v>
      </c>
    </row>
    <row r="29" spans="1:12" hidden="1">
      <c r="A29" s="10" t="s">
        <v>35</v>
      </c>
      <c r="B29" s="9" t="s">
        <v>33</v>
      </c>
      <c r="C29" s="17" t="s">
        <v>72</v>
      </c>
      <c r="D29" s="10">
        <v>126344</v>
      </c>
      <c r="E29" s="10">
        <v>2778.3701741335362</v>
      </c>
      <c r="F29" s="10">
        <f t="shared" si="0"/>
        <v>129122.37017413354</v>
      </c>
      <c r="H29" s="10">
        <v>123292</v>
      </c>
      <c r="I29" s="10">
        <v>16576</v>
      </c>
      <c r="J29" s="10">
        <f t="shared" si="1"/>
        <v>139868</v>
      </c>
      <c r="L29" s="10">
        <f t="shared" si="2"/>
        <v>10745.629825866461</v>
      </c>
    </row>
    <row r="30" spans="1:12" hidden="1">
      <c r="A30" s="13" t="s">
        <v>44</v>
      </c>
      <c r="B30" s="9" t="s">
        <v>34</v>
      </c>
      <c r="C30" s="17" t="s">
        <v>72</v>
      </c>
      <c r="D30" s="10">
        <v>360247</v>
      </c>
      <c r="E30" s="10">
        <v>7926.1045289765498</v>
      </c>
      <c r="F30" s="10">
        <f t="shared" si="0"/>
        <v>368173.10452897655</v>
      </c>
      <c r="H30" s="10">
        <v>351534</v>
      </c>
      <c r="I30" s="10">
        <v>47263</v>
      </c>
      <c r="J30" s="10">
        <f t="shared" si="1"/>
        <v>398797</v>
      </c>
      <c r="L30" s="10">
        <f t="shared" si="2"/>
        <v>30623.895471023454</v>
      </c>
    </row>
    <row r="31" spans="1:12" hidden="1">
      <c r="A31" s="11"/>
      <c r="B31" s="9"/>
      <c r="C31" s="17"/>
      <c r="D31" s="10"/>
      <c r="E31" s="10"/>
      <c r="F31" s="10"/>
      <c r="H31" s="10"/>
      <c r="I31" s="10"/>
      <c r="L31" s="10"/>
    </row>
    <row r="32" spans="1:12" hidden="1">
      <c r="A32" s="10" t="s">
        <v>45</v>
      </c>
      <c r="B32" s="9" t="s">
        <v>18</v>
      </c>
      <c r="C32" s="17" t="s">
        <v>73</v>
      </c>
      <c r="D32" s="10">
        <v>9970383</v>
      </c>
      <c r="E32" s="10">
        <v>219258.87493064493</v>
      </c>
      <c r="F32" s="10">
        <f t="shared" si="0"/>
        <v>10189641.874930644</v>
      </c>
      <c r="H32" s="10">
        <v>9729416</v>
      </c>
      <c r="I32" s="10">
        <v>1308102</v>
      </c>
      <c r="J32" s="10">
        <f t="shared" ref="J32:J52" si="3">H32+I32</f>
        <v>11037518</v>
      </c>
      <c r="L32" s="10">
        <f t="shared" si="2"/>
        <v>847876.12506935559</v>
      </c>
    </row>
    <row r="33" spans="1:12" hidden="1">
      <c r="A33" s="10" t="s">
        <v>46</v>
      </c>
      <c r="B33" s="9" t="s">
        <v>20</v>
      </c>
      <c r="C33" s="17" t="s">
        <v>73</v>
      </c>
      <c r="D33" s="10">
        <v>11550073</v>
      </c>
      <c r="E33" s="10">
        <v>253992.01818116941</v>
      </c>
      <c r="F33" s="10">
        <f t="shared" si="0"/>
        <v>11804065.018181169</v>
      </c>
      <c r="H33" s="10">
        <v>11270928</v>
      </c>
      <c r="I33" s="10">
        <v>1515355</v>
      </c>
      <c r="J33" s="10">
        <f t="shared" si="3"/>
        <v>12786283</v>
      </c>
      <c r="L33" s="10">
        <f t="shared" si="2"/>
        <v>982217.98181883059</v>
      </c>
    </row>
    <row r="34" spans="1:12" hidden="1">
      <c r="A34" s="10" t="s">
        <v>47</v>
      </c>
      <c r="B34" s="9" t="s">
        <v>20</v>
      </c>
      <c r="C34" s="18" t="s">
        <v>73</v>
      </c>
      <c r="D34" s="10">
        <v>891143</v>
      </c>
      <c r="E34" s="10">
        <v>19594.405455032065</v>
      </c>
      <c r="F34" s="10">
        <f t="shared" si="0"/>
        <v>910737.40545503201</v>
      </c>
      <c r="H34" s="10">
        <v>869606</v>
      </c>
      <c r="I34" s="10">
        <v>116917</v>
      </c>
      <c r="J34" s="10">
        <f t="shared" si="3"/>
        <v>986523</v>
      </c>
      <c r="L34" s="10">
        <f t="shared" si="2"/>
        <v>75785.594544967986</v>
      </c>
    </row>
    <row r="35" spans="1:12" hidden="1">
      <c r="A35" s="10" t="s">
        <v>48</v>
      </c>
      <c r="B35" s="9" t="s">
        <v>20</v>
      </c>
      <c r="C35" s="18" t="s">
        <v>73</v>
      </c>
      <c r="D35" s="10">
        <v>1103780</v>
      </c>
      <c r="E35" s="10">
        <v>24277.293321804958</v>
      </c>
      <c r="F35" s="10">
        <f t="shared" si="0"/>
        <v>1128057.2933218051</v>
      </c>
      <c r="H35" s="10">
        <v>1077104</v>
      </c>
      <c r="I35" s="10">
        <v>144815</v>
      </c>
      <c r="J35" s="10">
        <f t="shared" si="3"/>
        <v>1221919</v>
      </c>
      <c r="L35" s="10">
        <f t="shared" si="2"/>
        <v>93861.706678194925</v>
      </c>
    </row>
    <row r="36" spans="1:12" hidden="1">
      <c r="A36" s="10" t="s">
        <v>49</v>
      </c>
      <c r="B36" s="9" t="s">
        <v>20</v>
      </c>
      <c r="C36" s="18" t="s">
        <v>73</v>
      </c>
      <c r="D36" s="10">
        <v>546890</v>
      </c>
      <c r="E36" s="10">
        <v>12030.94843376441</v>
      </c>
      <c r="F36" s="10">
        <f t="shared" si="0"/>
        <v>558920.9484337644</v>
      </c>
      <c r="H36" s="10">
        <v>533672</v>
      </c>
      <c r="I36" s="10">
        <v>71751</v>
      </c>
      <c r="J36" s="10">
        <f t="shared" si="3"/>
        <v>605423</v>
      </c>
      <c r="L36" s="10">
        <f t="shared" si="2"/>
        <v>46502.051566235605</v>
      </c>
    </row>
    <row r="37" spans="1:12" hidden="1">
      <c r="A37" s="10" t="s">
        <v>50</v>
      </c>
      <c r="B37" s="9" t="s">
        <v>12</v>
      </c>
      <c r="C37" s="17" t="s">
        <v>73</v>
      </c>
      <c r="D37" s="10">
        <v>212895</v>
      </c>
      <c r="E37" s="10">
        <v>4681.2372796542131</v>
      </c>
      <c r="F37" s="10">
        <f t="shared" si="0"/>
        <v>217576.23727965422</v>
      </c>
      <c r="H37" s="10">
        <v>207749</v>
      </c>
      <c r="I37" s="10">
        <v>27932</v>
      </c>
      <c r="J37" s="10">
        <f t="shared" si="3"/>
        <v>235681</v>
      </c>
      <c r="L37" s="10">
        <f t="shared" si="2"/>
        <v>18104.762720345781</v>
      </c>
    </row>
    <row r="38" spans="1:12" hidden="1">
      <c r="A38" s="10" t="s">
        <v>51</v>
      </c>
      <c r="B38" s="9" t="s">
        <v>12</v>
      </c>
      <c r="C38" s="17" t="s">
        <v>73</v>
      </c>
      <c r="D38" s="10">
        <v>586</v>
      </c>
      <c r="E38" s="10">
        <v>10.033688312881523</v>
      </c>
      <c r="F38" s="10">
        <f t="shared" si="0"/>
        <v>596.03368831288151</v>
      </c>
      <c r="H38" s="10">
        <v>572</v>
      </c>
      <c r="I38" s="10">
        <v>77</v>
      </c>
      <c r="J38" s="10">
        <f t="shared" si="3"/>
        <v>649</v>
      </c>
      <c r="L38" s="10">
        <f t="shared" si="2"/>
        <v>52.966311687118491</v>
      </c>
    </row>
    <row r="39" spans="1:12" hidden="1">
      <c r="A39" s="10" t="s">
        <v>52</v>
      </c>
      <c r="B39" s="9" t="s">
        <v>16</v>
      </c>
      <c r="C39" s="17" t="s">
        <v>73</v>
      </c>
      <c r="D39" s="10">
        <v>98614</v>
      </c>
      <c r="E39" s="10">
        <v>2169.9025411653793</v>
      </c>
      <c r="F39" s="10">
        <f t="shared" si="0"/>
        <v>100783.90254116539</v>
      </c>
      <c r="H39" s="10">
        <v>96230</v>
      </c>
      <c r="I39" s="10">
        <v>12938</v>
      </c>
      <c r="J39" s="10">
        <f t="shared" si="3"/>
        <v>109168</v>
      </c>
      <c r="L39" s="10">
        <f t="shared" si="2"/>
        <v>8384.0974588346144</v>
      </c>
    </row>
    <row r="40" spans="1:12" hidden="1">
      <c r="A40" s="10" t="s">
        <v>53</v>
      </c>
      <c r="B40" s="9" t="s">
        <v>16</v>
      </c>
      <c r="C40" s="18" t="s">
        <v>73</v>
      </c>
      <c r="D40" s="10">
        <v>469967</v>
      </c>
      <c r="E40" s="10">
        <v>10330.631057153401</v>
      </c>
      <c r="F40" s="10">
        <f t="shared" si="0"/>
        <v>480297.6310571534</v>
      </c>
      <c r="H40" s="10">
        <v>458610</v>
      </c>
      <c r="I40" s="10">
        <v>61659</v>
      </c>
      <c r="J40" s="10">
        <f t="shared" si="3"/>
        <v>520269</v>
      </c>
      <c r="L40" s="10">
        <f t="shared" si="2"/>
        <v>39971.368942846602</v>
      </c>
    </row>
    <row r="41" spans="1:12" hidden="1">
      <c r="A41" s="10" t="s">
        <v>54</v>
      </c>
      <c r="B41" s="9" t="s">
        <v>16</v>
      </c>
      <c r="C41" s="18" t="s">
        <v>73</v>
      </c>
      <c r="D41" s="10">
        <v>846263</v>
      </c>
      <c r="E41" s="10">
        <v>18612.691902775397</v>
      </c>
      <c r="F41" s="10">
        <f t="shared" si="0"/>
        <v>864875.69190277543</v>
      </c>
      <c r="H41" s="10">
        <v>825811</v>
      </c>
      <c r="I41" s="10">
        <v>111029</v>
      </c>
      <c r="J41" s="10">
        <f t="shared" si="3"/>
        <v>936840</v>
      </c>
      <c r="L41" s="10">
        <f t="shared" si="2"/>
        <v>71964.308097224566</v>
      </c>
    </row>
    <row r="42" spans="1:12" hidden="1">
      <c r="A42" s="10" t="s">
        <v>55</v>
      </c>
      <c r="B42" s="9" t="s">
        <v>16</v>
      </c>
      <c r="C42" s="18" t="s">
        <v>73</v>
      </c>
      <c r="D42" s="10">
        <v>845118</v>
      </c>
      <c r="E42" s="10">
        <v>18582.953260446986</v>
      </c>
      <c r="F42" s="10">
        <f t="shared" si="0"/>
        <v>863700.95326044702</v>
      </c>
      <c r="H42" s="10">
        <v>824694</v>
      </c>
      <c r="I42" s="10">
        <v>110879</v>
      </c>
      <c r="J42" s="10">
        <f t="shared" si="3"/>
        <v>935573</v>
      </c>
      <c r="L42" s="10">
        <f t="shared" si="2"/>
        <v>71872.046739552985</v>
      </c>
    </row>
    <row r="43" spans="1:12" hidden="1">
      <c r="A43" s="10" t="s">
        <v>56</v>
      </c>
      <c r="B43" s="9" t="s">
        <v>21</v>
      </c>
      <c r="C43" s="17" t="s">
        <v>73</v>
      </c>
      <c r="D43" s="10">
        <v>1314731</v>
      </c>
      <c r="E43" s="10">
        <v>28911.597361485154</v>
      </c>
      <c r="F43" s="10">
        <f t="shared" si="0"/>
        <v>1343642.5973614852</v>
      </c>
      <c r="H43" s="10">
        <v>1282957</v>
      </c>
      <c r="I43" s="10">
        <v>172491</v>
      </c>
      <c r="J43" s="10">
        <f t="shared" si="3"/>
        <v>1455448</v>
      </c>
      <c r="L43" s="10">
        <f t="shared" si="2"/>
        <v>111805.40263851476</v>
      </c>
    </row>
    <row r="44" spans="1:12" hidden="1">
      <c r="A44" s="10" t="s">
        <v>57</v>
      </c>
      <c r="B44" s="9" t="s">
        <v>14</v>
      </c>
      <c r="C44" s="18" t="s">
        <v>73</v>
      </c>
      <c r="D44" s="10">
        <v>377767</v>
      </c>
      <c r="E44" s="10">
        <v>8302.4577097682777</v>
      </c>
      <c r="F44" s="10">
        <f t="shared" si="0"/>
        <v>386069.45770976826</v>
      </c>
      <c r="H44" s="10">
        <v>368637</v>
      </c>
      <c r="I44" s="10">
        <v>49563</v>
      </c>
      <c r="J44" s="10">
        <f t="shared" si="3"/>
        <v>418200</v>
      </c>
      <c r="L44" s="10">
        <f t="shared" si="2"/>
        <v>32130.542290231737</v>
      </c>
    </row>
    <row r="45" spans="1:12" hidden="1">
      <c r="A45" s="10" t="s">
        <v>26</v>
      </c>
      <c r="B45" s="9" t="s">
        <v>13</v>
      </c>
      <c r="C45" s="17" t="s">
        <v>73</v>
      </c>
      <c r="D45" s="10">
        <v>147859</v>
      </c>
      <c r="E45" s="10">
        <v>3252.3836997892695</v>
      </c>
      <c r="F45" s="10">
        <f t="shared" si="0"/>
        <v>151111.38369978926</v>
      </c>
      <c r="H45" s="10">
        <v>144285</v>
      </c>
      <c r="I45" s="10">
        <v>19399</v>
      </c>
      <c r="J45" s="10">
        <f t="shared" si="3"/>
        <v>163684</v>
      </c>
      <c r="L45" s="10">
        <f t="shared" si="2"/>
        <v>12572.616300210735</v>
      </c>
    </row>
    <row r="46" spans="1:12" hidden="1">
      <c r="A46" s="10" t="s">
        <v>58</v>
      </c>
      <c r="B46" s="9" t="s">
        <v>15</v>
      </c>
      <c r="C46" s="18" t="s">
        <v>73</v>
      </c>
      <c r="D46" s="10">
        <v>638479</v>
      </c>
      <c r="E46" s="10">
        <v>14037.967787448684</v>
      </c>
      <c r="F46" s="10">
        <f t="shared" si="0"/>
        <v>652516.96778744867</v>
      </c>
      <c r="H46" s="10">
        <v>623050</v>
      </c>
      <c r="I46" s="10">
        <v>83768</v>
      </c>
      <c r="J46" s="10">
        <f t="shared" si="3"/>
        <v>706818</v>
      </c>
      <c r="L46" s="10">
        <f t="shared" si="2"/>
        <v>54301.032212551334</v>
      </c>
    </row>
    <row r="47" spans="1:12" hidden="1">
      <c r="A47" s="10" t="s">
        <v>59</v>
      </c>
      <c r="B47" s="9" t="s">
        <v>15</v>
      </c>
      <c r="C47" s="17" t="s">
        <v>73</v>
      </c>
      <c r="D47" s="10">
        <v>5252203</v>
      </c>
      <c r="E47" s="10">
        <v>115501.67942429797</v>
      </c>
      <c r="F47" s="10">
        <f t="shared" si="0"/>
        <v>5367704.679424298</v>
      </c>
      <c r="H47" s="10">
        <v>5125266</v>
      </c>
      <c r="I47" s="10">
        <v>689082</v>
      </c>
      <c r="J47" s="10">
        <f t="shared" si="3"/>
        <v>5814348</v>
      </c>
      <c r="L47" s="10">
        <f t="shared" si="2"/>
        <v>446643.320575702</v>
      </c>
    </row>
    <row r="48" spans="1:12" hidden="1">
      <c r="A48" s="10" t="s">
        <v>60</v>
      </c>
      <c r="B48" s="9" t="s">
        <v>19</v>
      </c>
      <c r="C48" s="17" t="s">
        <v>73</v>
      </c>
      <c r="D48" s="10">
        <v>389980</v>
      </c>
      <c r="E48" s="10">
        <v>8574.5797283322208</v>
      </c>
      <c r="F48" s="10">
        <f t="shared" si="0"/>
        <v>398554.57972833223</v>
      </c>
      <c r="H48" s="10">
        <v>380554</v>
      </c>
      <c r="I48" s="10">
        <v>51165</v>
      </c>
      <c r="J48" s="10">
        <f t="shared" si="3"/>
        <v>431719</v>
      </c>
      <c r="L48" s="10">
        <f t="shared" si="2"/>
        <v>33164.420271667768</v>
      </c>
    </row>
    <row r="49" spans="1:12" hidden="1">
      <c r="A49" s="10" t="s">
        <v>61</v>
      </c>
      <c r="B49" s="9" t="s">
        <v>19</v>
      </c>
      <c r="C49" s="17" t="s">
        <v>73</v>
      </c>
      <c r="D49" s="10">
        <v>171506</v>
      </c>
      <c r="E49" s="10">
        <v>3770.5534446595084</v>
      </c>
      <c r="F49" s="10">
        <f t="shared" si="0"/>
        <v>175276.55344465951</v>
      </c>
      <c r="H49" s="10">
        <v>167362</v>
      </c>
      <c r="I49" s="10">
        <v>22501</v>
      </c>
      <c r="J49" s="10">
        <f t="shared" si="3"/>
        <v>189863</v>
      </c>
      <c r="L49" s="10">
        <f t="shared" si="2"/>
        <v>14586.446555340488</v>
      </c>
    </row>
    <row r="50" spans="1:12" hidden="1">
      <c r="A50" s="10" t="s">
        <v>62</v>
      </c>
      <c r="B50" s="9" t="s">
        <v>19</v>
      </c>
      <c r="C50" s="17" t="s">
        <v>73</v>
      </c>
      <c r="D50" s="10">
        <v>116398</v>
      </c>
      <c r="E50" s="10">
        <v>2554.6051348384344</v>
      </c>
      <c r="F50" s="10">
        <f t="shared" si="0"/>
        <v>118952.60513483844</v>
      </c>
      <c r="H50" s="10">
        <v>113585</v>
      </c>
      <c r="I50" s="10">
        <v>15271</v>
      </c>
      <c r="J50" s="10">
        <f t="shared" si="3"/>
        <v>128856</v>
      </c>
      <c r="L50" s="10">
        <f t="shared" si="2"/>
        <v>9903.3948651615647</v>
      </c>
    </row>
    <row r="51" spans="1:12" hidden="1">
      <c r="A51" s="10" t="s">
        <v>63</v>
      </c>
      <c r="B51" s="9" t="s">
        <v>19</v>
      </c>
      <c r="C51" s="18" t="s">
        <v>73</v>
      </c>
      <c r="D51" s="10">
        <v>1503037</v>
      </c>
      <c r="E51" s="10">
        <v>33052.644251841004</v>
      </c>
      <c r="F51" s="10">
        <f t="shared" si="0"/>
        <v>1536089.6442518411</v>
      </c>
      <c r="H51" s="10">
        <v>1466711</v>
      </c>
      <c r="I51" s="10">
        <v>197197</v>
      </c>
      <c r="J51" s="10">
        <f t="shared" si="3"/>
        <v>1663908</v>
      </c>
      <c r="L51" s="10">
        <f t="shared" si="2"/>
        <v>127818.35574815888</v>
      </c>
    </row>
    <row r="52" spans="1:12" hidden="1">
      <c r="A52" s="10" t="s">
        <v>64</v>
      </c>
      <c r="B52" s="9" t="s">
        <v>34</v>
      </c>
      <c r="C52" s="9"/>
      <c r="D52" s="10">
        <v>5012989</v>
      </c>
      <c r="E52" s="10">
        <f>110234.713907227+34</f>
        <v>110268.71390722699</v>
      </c>
      <c r="F52" s="10">
        <f t="shared" si="0"/>
        <v>5123257.7139072269</v>
      </c>
      <c r="H52" s="10">
        <v>4891837</v>
      </c>
      <c r="I52" s="10">
        <f>657698+1</f>
        <v>657699</v>
      </c>
      <c r="J52" s="10">
        <f t="shared" si="3"/>
        <v>5549536</v>
      </c>
      <c r="L52" s="10">
        <f t="shared" si="2"/>
        <v>426278.28609277308</v>
      </c>
    </row>
    <row r="53" spans="1:12" hidden="1">
      <c r="A53" s="10" t="s">
        <v>65</v>
      </c>
      <c r="B53" s="9" t="s">
        <v>34</v>
      </c>
      <c r="C53" s="9"/>
      <c r="D53" s="10"/>
      <c r="E53" s="10"/>
      <c r="L53" s="10">
        <f t="shared" si="2"/>
        <v>0</v>
      </c>
    </row>
    <row r="54" spans="1:12" hidden="1">
      <c r="A54" s="10"/>
      <c r="C54" s="9"/>
      <c r="D54" s="16"/>
      <c r="E54" s="15"/>
      <c r="F54" s="15"/>
      <c r="H54" s="15"/>
      <c r="I54" s="15"/>
      <c r="J54" s="15"/>
    </row>
    <row r="55" spans="1:12" hidden="1">
      <c r="A55" s="10"/>
      <c r="C55" s="9"/>
      <c r="D55" s="5"/>
      <c r="E55" s="21"/>
      <c r="F55" s="21"/>
    </row>
    <row r="56" spans="1:12" hidden="1">
      <c r="A56" s="5" t="s">
        <v>66</v>
      </c>
      <c r="C56" s="7"/>
      <c r="D56" s="16">
        <f t="shared" ref="D56:E56" si="4">SUM(D8:D54)</f>
        <v>46135000</v>
      </c>
      <c r="E56" s="16">
        <f t="shared" si="4"/>
        <v>1014549.4413546789</v>
      </c>
      <c r="F56" s="16">
        <f t="shared" ref="F56:L56" si="5">SUM(F8:F54)</f>
        <v>47149549.441354685</v>
      </c>
      <c r="H56" s="16">
        <f t="shared" si="5"/>
        <v>45020000</v>
      </c>
      <c r="I56" s="16">
        <f t="shared" si="5"/>
        <v>6052855</v>
      </c>
      <c r="J56" s="16">
        <f t="shared" si="5"/>
        <v>51072855</v>
      </c>
      <c r="L56" s="16">
        <f t="shared" si="5"/>
        <v>3923305.5586453225</v>
      </c>
    </row>
    <row r="57" spans="1:12" hidden="1">
      <c r="A57" s="10"/>
      <c r="C57" s="9"/>
      <c r="D57" s="9"/>
      <c r="E57" s="10"/>
    </row>
    <row r="58" spans="1:12" hidden="1">
      <c r="A58" s="10"/>
      <c r="C58" s="9"/>
      <c r="D58" s="9"/>
      <c r="E58" s="10"/>
    </row>
    <row r="59" spans="1:12" hidden="1">
      <c r="A59" s="10"/>
      <c r="C59" s="9"/>
      <c r="D59" s="5"/>
      <c r="E59" s="10"/>
    </row>
    <row r="60" spans="1:12" hidden="1">
      <c r="A60" s="14" t="s">
        <v>22</v>
      </c>
      <c r="C60" s="9"/>
      <c r="D60" s="5"/>
      <c r="E60" s="10"/>
    </row>
    <row r="61" spans="1:12" hidden="1">
      <c r="A61" s="10" t="s">
        <v>67</v>
      </c>
      <c r="C61" s="9"/>
      <c r="D61" s="10">
        <f>D10+D11</f>
        <v>1128095</v>
      </c>
      <c r="E61" s="10">
        <f t="shared" ref="E61:F61" si="6">E10+E11</f>
        <v>24808.24847535709</v>
      </c>
      <c r="F61" s="10">
        <f t="shared" si="6"/>
        <v>1152903.2484753572</v>
      </c>
      <c r="H61" s="10">
        <f t="shared" ref="H61:J61" si="7">H10+H11</f>
        <v>1100829</v>
      </c>
      <c r="I61" s="10">
        <f t="shared" si="7"/>
        <v>148004</v>
      </c>
      <c r="J61" s="10">
        <f t="shared" si="7"/>
        <v>1248833</v>
      </c>
      <c r="L61" s="10">
        <f>L10+L11</f>
        <v>95929.751524642867</v>
      </c>
    </row>
    <row r="62" spans="1:12" hidden="1">
      <c r="A62" s="10" t="s">
        <v>20</v>
      </c>
      <c r="C62" s="9"/>
      <c r="D62" s="10">
        <f>D12+D13</f>
        <v>527210</v>
      </c>
      <c r="E62" s="10">
        <f t="shared" ref="E62:F62" si="8">E12+E13</f>
        <v>11591.266443185352</v>
      </c>
      <c r="F62" s="10">
        <f t="shared" si="8"/>
        <v>538801.26644318528</v>
      </c>
      <c r="H62" s="10">
        <f t="shared" ref="H62:J62" si="9">H12+H13</f>
        <v>514469</v>
      </c>
      <c r="I62" s="10">
        <f t="shared" si="9"/>
        <v>69169</v>
      </c>
      <c r="J62" s="10">
        <f t="shared" si="9"/>
        <v>583638</v>
      </c>
      <c r="L62" s="10">
        <f>L12+L13</f>
        <v>44836.733556814666</v>
      </c>
    </row>
    <row r="63" spans="1:12" hidden="1">
      <c r="A63" s="10" t="s">
        <v>12</v>
      </c>
      <c r="C63" s="9"/>
      <c r="D63" s="10">
        <f>D14+D15</f>
        <v>291766</v>
      </c>
      <c r="E63" s="10">
        <f t="shared" ref="E63:F63" si="10">E14+E15</f>
        <v>6418.8787004443457</v>
      </c>
      <c r="F63" s="10">
        <f t="shared" si="10"/>
        <v>298184.87870044436</v>
      </c>
      <c r="H63" s="10">
        <f t="shared" ref="H63:J63" si="11">H14+H15</f>
        <v>284716</v>
      </c>
      <c r="I63" s="10">
        <f t="shared" si="11"/>
        <v>38279</v>
      </c>
      <c r="J63" s="10">
        <f t="shared" si="11"/>
        <v>322995</v>
      </c>
      <c r="L63" s="10">
        <f>L14+L15</f>
        <v>24810.121299555671</v>
      </c>
    </row>
    <row r="64" spans="1:12" hidden="1">
      <c r="A64" s="10" t="s">
        <v>68</v>
      </c>
      <c r="C64" s="9"/>
      <c r="D64" s="10">
        <f>D16+D17</f>
        <v>774049</v>
      </c>
      <c r="E64" s="10">
        <f t="shared" ref="E64:F64" si="12">E16+E17</f>
        <v>17015.477748305002</v>
      </c>
      <c r="F64" s="10">
        <f t="shared" si="12"/>
        <v>791064.47774830495</v>
      </c>
      <c r="H64" s="10">
        <f t="shared" ref="H64:J64" si="13">H16+H17</f>
        <v>755341</v>
      </c>
      <c r="I64" s="10">
        <f t="shared" si="13"/>
        <v>101554</v>
      </c>
      <c r="J64" s="10">
        <f t="shared" si="13"/>
        <v>856895</v>
      </c>
      <c r="L64" s="10">
        <f>L16+L17</f>
        <v>65830.522251695002</v>
      </c>
    </row>
    <row r="65" spans="1:12" hidden="1">
      <c r="A65" s="10" t="s">
        <v>21</v>
      </c>
      <c r="C65" s="9"/>
      <c r="D65" s="10">
        <f>D19+D18</f>
        <v>346087</v>
      </c>
      <c r="E65" s="10">
        <f t="shared" ref="E65:F65" si="14">E19+E18</f>
        <v>7607.1013776659292</v>
      </c>
      <c r="F65" s="10">
        <f t="shared" si="14"/>
        <v>353694.10137766594</v>
      </c>
      <c r="H65" s="10">
        <f t="shared" ref="H65:J65" si="15">H19+H18</f>
        <v>337722</v>
      </c>
      <c r="I65" s="10">
        <f t="shared" si="15"/>
        <v>45406</v>
      </c>
      <c r="J65" s="10">
        <f t="shared" si="15"/>
        <v>383128</v>
      </c>
      <c r="L65" s="10">
        <f>L19+L18</f>
        <v>29433.898622334047</v>
      </c>
    </row>
    <row r="66" spans="1:12" hidden="1">
      <c r="A66" s="10" t="s">
        <v>14</v>
      </c>
      <c r="C66" s="9"/>
      <c r="D66" s="10">
        <f>D20+D21</f>
        <v>171908</v>
      </c>
      <c r="E66" s="10">
        <f t="shared" ref="E66:F66" si="16">E20+E21</f>
        <v>3783.7549579370116</v>
      </c>
      <c r="F66" s="10">
        <f t="shared" si="16"/>
        <v>175691.75495793702</v>
      </c>
      <c r="H66" s="10">
        <f t="shared" ref="H66:J66" si="17">H20+H21</f>
        <v>167753</v>
      </c>
      <c r="I66" s="10">
        <f t="shared" si="17"/>
        <v>22554</v>
      </c>
      <c r="J66" s="10">
        <f t="shared" si="17"/>
        <v>190307</v>
      </c>
      <c r="L66" s="10">
        <f>L20+L21</f>
        <v>14615.245042062976</v>
      </c>
    </row>
    <row r="67" spans="1:12" hidden="1">
      <c r="A67" s="10" t="s">
        <v>32</v>
      </c>
      <c r="C67" s="9"/>
      <c r="D67" s="10">
        <f>D22+D23</f>
        <v>212591</v>
      </c>
      <c r="E67" s="10">
        <f t="shared" ref="E67:F67" si="18">E22+E23</f>
        <v>4670.6733096106236</v>
      </c>
      <c r="F67" s="10">
        <f t="shared" si="18"/>
        <v>217261.67330961063</v>
      </c>
      <c r="H67" s="10">
        <f t="shared" ref="H67:J67" si="19">H22+H23</f>
        <v>207452</v>
      </c>
      <c r="I67" s="10">
        <f t="shared" si="19"/>
        <v>27891</v>
      </c>
      <c r="J67" s="10">
        <f t="shared" si="19"/>
        <v>235343</v>
      </c>
      <c r="L67" s="10">
        <f>L22+L23</f>
        <v>18081.326690389367</v>
      </c>
    </row>
    <row r="68" spans="1:12" hidden="1">
      <c r="A68" s="10" t="s">
        <v>17</v>
      </c>
      <c r="C68" s="9"/>
      <c r="D68" s="10">
        <f>D24+D25</f>
        <v>276348</v>
      </c>
      <c r="E68" s="10">
        <f t="shared" ref="E68:F68" si="20">E24+E25</f>
        <v>6076.3790581834373</v>
      </c>
      <c r="F68" s="10">
        <f t="shared" si="20"/>
        <v>282424.3790581834</v>
      </c>
      <c r="H68" s="10">
        <f t="shared" ref="H68:J68" si="21">H24+H25</f>
        <v>269670</v>
      </c>
      <c r="I68" s="10">
        <f t="shared" si="21"/>
        <v>36257</v>
      </c>
      <c r="J68" s="10">
        <f t="shared" si="21"/>
        <v>305927</v>
      </c>
      <c r="L68" s="10">
        <f>L24+L25</f>
        <v>23502.620941816567</v>
      </c>
    </row>
    <row r="69" spans="1:12" hidden="1">
      <c r="A69" s="10" t="s">
        <v>27</v>
      </c>
      <c r="C69" s="9"/>
      <c r="D69" s="10">
        <f>D26</f>
        <v>137902</v>
      </c>
      <c r="E69" s="10">
        <f t="shared" ref="E69:F69" si="22">E26</f>
        <v>3028.1757490617147</v>
      </c>
      <c r="F69" s="10">
        <f t="shared" si="22"/>
        <v>140930.17574906172</v>
      </c>
      <c r="H69" s="10">
        <f t="shared" ref="H69:J69" si="23">H26</f>
        <v>134569</v>
      </c>
      <c r="I69" s="10">
        <f t="shared" si="23"/>
        <v>18093</v>
      </c>
      <c r="J69" s="10">
        <f t="shared" si="23"/>
        <v>152662</v>
      </c>
      <c r="L69" s="10">
        <f>L26</f>
        <v>11731.824250938284</v>
      </c>
    </row>
    <row r="70" spans="1:12" hidden="1">
      <c r="A70" s="10" t="s">
        <v>23</v>
      </c>
      <c r="C70" s="9"/>
      <c r="D70" s="10"/>
      <c r="E70" s="10"/>
      <c r="F70" s="10"/>
      <c r="H70" s="10"/>
      <c r="I70" s="10"/>
      <c r="J70" s="10"/>
      <c r="L70" s="10"/>
    </row>
    <row r="71" spans="1:12" hidden="1">
      <c r="A71" s="10" t="s">
        <v>19</v>
      </c>
      <c r="C71" s="9"/>
      <c r="D71" s="10">
        <f>D27+D28</f>
        <v>321792</v>
      </c>
      <c r="E71" s="10">
        <f t="shared" ref="E71:F71" si="24">E27+E28</f>
        <v>7076.8383302067887</v>
      </c>
      <c r="F71" s="10">
        <f t="shared" si="24"/>
        <v>328868.83833020681</v>
      </c>
      <c r="H71" s="10">
        <f t="shared" ref="H71:J71" si="25">H27+H28</f>
        <v>314017</v>
      </c>
      <c r="I71" s="10">
        <f t="shared" si="25"/>
        <v>42219</v>
      </c>
      <c r="J71" s="10">
        <f t="shared" si="25"/>
        <v>356236</v>
      </c>
      <c r="L71" s="10">
        <f>L27+L28</f>
        <v>27367.161669793219</v>
      </c>
    </row>
    <row r="72" spans="1:12" hidden="1">
      <c r="A72" s="10" t="s">
        <v>33</v>
      </c>
      <c r="C72" s="9"/>
      <c r="D72" s="10">
        <f>D3+D29</f>
        <v>126344</v>
      </c>
      <c r="E72" s="10">
        <f t="shared" ref="E72:F72" si="26">E3+E29</f>
        <v>2778.3701741335362</v>
      </c>
      <c r="F72" s="10">
        <f t="shared" si="26"/>
        <v>129122.37017413354</v>
      </c>
      <c r="H72" s="10">
        <f t="shared" ref="H72:J72" si="27">H3+H29</f>
        <v>123292</v>
      </c>
      <c r="I72" s="10">
        <f t="shared" si="27"/>
        <v>16576</v>
      </c>
      <c r="J72" s="10">
        <f t="shared" si="27"/>
        <v>139868</v>
      </c>
      <c r="L72" s="10">
        <f>L3+L29</f>
        <v>10745.629825866461</v>
      </c>
    </row>
    <row r="73" spans="1:12" hidden="1">
      <c r="A73" s="11" t="s">
        <v>69</v>
      </c>
      <c r="C73" s="9"/>
      <c r="D73" s="15">
        <f>D1+D30+D2</f>
        <v>360247</v>
      </c>
      <c r="E73" s="15">
        <f t="shared" ref="E73:F73" si="28">E1+E30+E2</f>
        <v>7926.1045289765498</v>
      </c>
      <c r="F73" s="15">
        <f t="shared" si="28"/>
        <v>368173.10452897655</v>
      </c>
      <c r="H73" s="15">
        <f t="shared" ref="H73:J73" si="29">H1+H30+H2</f>
        <v>351534</v>
      </c>
      <c r="I73" s="15">
        <f t="shared" si="29"/>
        <v>47263</v>
      </c>
      <c r="J73" s="15">
        <f t="shared" si="29"/>
        <v>398797</v>
      </c>
      <c r="L73" s="15">
        <f>L1+L30+L2</f>
        <v>30623.895471023454</v>
      </c>
    </row>
    <row r="74" spans="1:12" hidden="1">
      <c r="A74" s="10"/>
      <c r="C74" s="9"/>
      <c r="D74" s="5"/>
      <c r="E74" s="5"/>
      <c r="F74" s="5"/>
      <c r="H74" s="5"/>
      <c r="I74" s="5"/>
      <c r="J74" s="5"/>
      <c r="L74" s="5"/>
    </row>
    <row r="75" spans="1:12" hidden="1">
      <c r="A75" s="10" t="s">
        <v>70</v>
      </c>
      <c r="C75" s="9"/>
      <c r="D75" s="16">
        <f t="shared" ref="D75" si="30">SUM(D61:D73)</f>
        <v>4674339</v>
      </c>
      <c r="E75" s="16">
        <f t="shared" ref="E75:F75" si="31">SUM(E61:E73)</f>
        <v>102781.26885306736</v>
      </c>
      <c r="F75" s="16">
        <f t="shared" si="31"/>
        <v>4777120.2688530674</v>
      </c>
      <c r="H75" s="16">
        <f t="shared" ref="H75:J75" si="32">SUM(H61:H73)</f>
        <v>4561364</v>
      </c>
      <c r="I75" s="16">
        <f t="shared" si="32"/>
        <v>613265</v>
      </c>
      <c r="J75" s="16">
        <f t="shared" si="32"/>
        <v>5174629</v>
      </c>
      <c r="L75" s="16">
        <f t="shared" ref="L75" si="33">SUM(L61:L73)</f>
        <v>397508.73114693252</v>
      </c>
    </row>
    <row r="76" spans="1:12" hidden="1">
      <c r="A76" s="10"/>
      <c r="C76" s="9"/>
      <c r="D76" s="5"/>
      <c r="E76" s="5"/>
      <c r="F76" s="5"/>
      <c r="H76" s="5"/>
      <c r="I76" s="5"/>
      <c r="J76" s="5"/>
      <c r="L76" s="5"/>
    </row>
    <row r="77" spans="1:12" hidden="1">
      <c r="A77" s="10"/>
      <c r="C77" s="9"/>
      <c r="D77" s="5"/>
      <c r="E77" s="5"/>
      <c r="F77" s="5"/>
      <c r="H77" s="5"/>
      <c r="I77" s="5"/>
      <c r="J77" s="5"/>
      <c r="L77" s="5"/>
    </row>
    <row r="78" spans="1:12" hidden="1">
      <c r="A78" s="14" t="s">
        <v>24</v>
      </c>
      <c r="C78" s="9"/>
      <c r="D78" s="5"/>
      <c r="E78" s="5"/>
      <c r="F78" s="5"/>
      <c r="H78" s="5"/>
      <c r="I78" s="5"/>
      <c r="J78" s="5"/>
      <c r="L78" s="5"/>
    </row>
    <row r="79" spans="1:12" hidden="1">
      <c r="A79" s="10" t="s">
        <v>67</v>
      </c>
      <c r="C79" s="9"/>
      <c r="D79" s="10">
        <f>D32</f>
        <v>9970383</v>
      </c>
      <c r="E79" s="10">
        <f t="shared" ref="E79:F79" si="34">E32</f>
        <v>219258.87493064493</v>
      </c>
      <c r="F79" s="10">
        <f t="shared" si="34"/>
        <v>10189641.874930644</v>
      </c>
      <c r="H79" s="10">
        <f t="shared" ref="H79:J79" si="35">H32</f>
        <v>9729416</v>
      </c>
      <c r="I79" s="10">
        <f t="shared" si="35"/>
        <v>1308102</v>
      </c>
      <c r="J79" s="10">
        <f t="shared" si="35"/>
        <v>11037518</v>
      </c>
      <c r="L79" s="10">
        <f>L32</f>
        <v>847876.12506935559</v>
      </c>
    </row>
    <row r="80" spans="1:12" hidden="1">
      <c r="A80" s="10" t="s">
        <v>20</v>
      </c>
      <c r="C80" s="9"/>
      <c r="D80" s="10">
        <f>D33+D34+D35+D36</f>
        <v>14091886</v>
      </c>
      <c r="E80" s="10">
        <f t="shared" ref="E80:F80" si="36">E33+E34+E35+E36</f>
        <v>309894.66539177083</v>
      </c>
      <c r="F80" s="10">
        <f t="shared" si="36"/>
        <v>14401780.665391771</v>
      </c>
      <c r="H80" s="10">
        <f t="shared" ref="H80:J80" si="37">H33+H34+H35+H36</f>
        <v>13751310</v>
      </c>
      <c r="I80" s="10">
        <f t="shared" si="37"/>
        <v>1848838</v>
      </c>
      <c r="J80" s="10">
        <f t="shared" si="37"/>
        <v>15600148</v>
      </c>
      <c r="L80" s="10">
        <f>L33+L34+L35+L36</f>
        <v>1198367.3346082293</v>
      </c>
    </row>
    <row r="81" spans="1:12" hidden="1">
      <c r="A81" s="10" t="s">
        <v>12</v>
      </c>
      <c r="C81" s="9"/>
      <c r="D81" s="10">
        <f>D37+D38</f>
        <v>213481</v>
      </c>
      <c r="E81" s="10">
        <f t="shared" ref="E81:F81" si="38">E37+E38</f>
        <v>4691.2709679670943</v>
      </c>
      <c r="F81" s="10">
        <f t="shared" si="38"/>
        <v>218172.27096796711</v>
      </c>
      <c r="H81" s="10">
        <f t="shared" ref="H81:J81" si="39">H37+H38</f>
        <v>208321</v>
      </c>
      <c r="I81" s="10">
        <f t="shared" si="39"/>
        <v>28009</v>
      </c>
      <c r="J81" s="10">
        <f t="shared" si="39"/>
        <v>236330</v>
      </c>
      <c r="L81" s="10">
        <f>L37+L38</f>
        <v>18157.729032032901</v>
      </c>
    </row>
    <row r="82" spans="1:12" hidden="1">
      <c r="A82" s="10" t="s">
        <v>68</v>
      </c>
      <c r="C82" s="9"/>
      <c r="D82" s="10">
        <f>D39+D40+D41+D42</f>
        <v>2259962</v>
      </c>
      <c r="E82" s="10">
        <f t="shared" ref="E82:F82" si="40">E39+E40+E41+E42</f>
        <v>49696.178761541159</v>
      </c>
      <c r="F82" s="10">
        <f t="shared" si="40"/>
        <v>2309658.1787615414</v>
      </c>
      <c r="H82" s="10">
        <f t="shared" ref="H82:J82" si="41">H39+H40+H41+H42</f>
        <v>2205345</v>
      </c>
      <c r="I82" s="10">
        <f t="shared" si="41"/>
        <v>296505</v>
      </c>
      <c r="J82" s="10">
        <f t="shared" si="41"/>
        <v>2501850</v>
      </c>
      <c r="L82" s="10">
        <f>L39+L40+L41+L42</f>
        <v>192191.82123845877</v>
      </c>
    </row>
    <row r="83" spans="1:12" hidden="1">
      <c r="A83" s="10" t="s">
        <v>21</v>
      </c>
      <c r="C83" s="9"/>
      <c r="D83" s="10">
        <f>D43</f>
        <v>1314731</v>
      </c>
      <c r="E83" s="10">
        <f t="shared" ref="E83:F83" si="42">E43</f>
        <v>28911.597361485154</v>
      </c>
      <c r="F83" s="10">
        <f t="shared" si="42"/>
        <v>1343642.5973614852</v>
      </c>
      <c r="H83" s="10">
        <f t="shared" ref="H83:J83" si="43">H43</f>
        <v>1282957</v>
      </c>
      <c r="I83" s="10">
        <f t="shared" si="43"/>
        <v>172491</v>
      </c>
      <c r="J83" s="10">
        <f t="shared" si="43"/>
        <v>1455448</v>
      </c>
      <c r="L83" s="10">
        <f>L43</f>
        <v>111805.40263851476</v>
      </c>
    </row>
    <row r="84" spans="1:12" hidden="1">
      <c r="A84" s="10" t="s">
        <v>14</v>
      </c>
      <c r="C84" s="9"/>
      <c r="D84" s="10">
        <f>D44</f>
        <v>377767</v>
      </c>
      <c r="E84" s="10">
        <f t="shared" ref="E84:F84" si="44">E44</f>
        <v>8302.4577097682777</v>
      </c>
      <c r="F84" s="10">
        <f t="shared" si="44"/>
        <v>386069.45770976826</v>
      </c>
      <c r="H84" s="10">
        <f t="shared" ref="H84:J84" si="45">H44</f>
        <v>368637</v>
      </c>
      <c r="I84" s="10">
        <f t="shared" si="45"/>
        <v>49563</v>
      </c>
      <c r="J84" s="10">
        <f t="shared" si="45"/>
        <v>418200</v>
      </c>
      <c r="L84" s="10">
        <f>L44</f>
        <v>32130.542290231737</v>
      </c>
    </row>
    <row r="85" spans="1:12" hidden="1">
      <c r="A85" s="10" t="s">
        <v>32</v>
      </c>
      <c r="C85" s="9"/>
      <c r="D85" s="10">
        <f>D45</f>
        <v>147859</v>
      </c>
      <c r="E85" s="10">
        <f t="shared" ref="E85:F85" si="46">E45</f>
        <v>3252.3836997892695</v>
      </c>
      <c r="F85" s="10">
        <f t="shared" si="46"/>
        <v>151111.38369978926</v>
      </c>
      <c r="H85" s="10">
        <f t="shared" ref="H85:J85" si="47">H45</f>
        <v>144285</v>
      </c>
      <c r="I85" s="10">
        <f t="shared" si="47"/>
        <v>19399</v>
      </c>
      <c r="J85" s="10">
        <f t="shared" si="47"/>
        <v>163684</v>
      </c>
      <c r="L85" s="10">
        <f>L45</f>
        <v>12572.616300210735</v>
      </c>
    </row>
    <row r="86" spans="1:12" hidden="1">
      <c r="A86" s="10" t="s">
        <v>17</v>
      </c>
      <c r="C86" s="9"/>
      <c r="D86" s="10"/>
      <c r="E86" s="10"/>
      <c r="F86" s="10"/>
      <c r="H86" s="10"/>
      <c r="I86" s="10"/>
      <c r="J86" s="10"/>
      <c r="L86" s="10"/>
    </row>
    <row r="87" spans="1:12" hidden="1">
      <c r="A87" s="10" t="s">
        <v>27</v>
      </c>
      <c r="C87" s="9"/>
      <c r="D87" s="10">
        <f>D46+D47</f>
        <v>5890682</v>
      </c>
      <c r="E87" s="10">
        <f t="shared" ref="E87:F87" si="48">E46+E47</f>
        <v>129539.64721174665</v>
      </c>
      <c r="F87" s="10">
        <f t="shared" si="48"/>
        <v>6020221.6472117463</v>
      </c>
      <c r="H87" s="10">
        <f t="shared" ref="H87:J87" si="49">H46+H47</f>
        <v>5748316</v>
      </c>
      <c r="I87" s="10">
        <f t="shared" si="49"/>
        <v>772850</v>
      </c>
      <c r="J87" s="10">
        <f t="shared" si="49"/>
        <v>6521166</v>
      </c>
      <c r="L87" s="10">
        <f>L46+L47</f>
        <v>500944.35278825334</v>
      </c>
    </row>
    <row r="88" spans="1:12" hidden="1">
      <c r="A88" s="10" t="s">
        <v>23</v>
      </c>
      <c r="C88" s="9"/>
      <c r="D88" s="11"/>
      <c r="E88" s="11"/>
      <c r="F88" s="11"/>
      <c r="H88" s="11"/>
      <c r="I88" s="11"/>
      <c r="J88" s="11"/>
      <c r="L88" s="11"/>
    </row>
    <row r="89" spans="1:12" hidden="1">
      <c r="A89" s="10" t="s">
        <v>19</v>
      </c>
      <c r="C89" s="9"/>
      <c r="D89" s="10">
        <f>D48+D49+D50+D51</f>
        <v>2180921</v>
      </c>
      <c r="E89" s="10">
        <f t="shared" ref="E89:F89" si="50">E48+E49+E50+E51</f>
        <v>47952.382559671169</v>
      </c>
      <c r="F89" s="10">
        <f t="shared" si="50"/>
        <v>2228873.3825596711</v>
      </c>
      <c r="H89" s="10">
        <f t="shared" ref="H89:J89" si="51">H48+H49+H50+H51</f>
        <v>2128212</v>
      </c>
      <c r="I89" s="10">
        <f t="shared" si="51"/>
        <v>286134</v>
      </c>
      <c r="J89" s="10">
        <f t="shared" si="51"/>
        <v>2414346</v>
      </c>
      <c r="L89" s="10">
        <f>L48+L49+L50+L51</f>
        <v>185472.6174403287</v>
      </c>
    </row>
    <row r="90" spans="1:12" hidden="1">
      <c r="A90" s="10" t="s">
        <v>33</v>
      </c>
      <c r="C90" s="9"/>
      <c r="D90" s="10"/>
      <c r="E90" s="10"/>
      <c r="F90" s="10"/>
      <c r="H90" s="10"/>
      <c r="I90" s="10"/>
      <c r="J90" s="10"/>
      <c r="L90" s="10"/>
    </row>
    <row r="91" spans="1:12" hidden="1">
      <c r="A91" s="11" t="s">
        <v>69</v>
      </c>
      <c r="C91" s="9"/>
      <c r="D91" s="15">
        <f>D52+D53</f>
        <v>5012989</v>
      </c>
      <c r="E91" s="15">
        <f t="shared" ref="E91:F91" si="52">E52+E53</f>
        <v>110268.71390722699</v>
      </c>
      <c r="F91" s="15">
        <f t="shared" si="52"/>
        <v>5123257.7139072269</v>
      </c>
      <c r="H91" s="15">
        <f t="shared" ref="H91:J91" si="53">H52+H53</f>
        <v>4891837</v>
      </c>
      <c r="I91" s="15">
        <f t="shared" si="53"/>
        <v>657699</v>
      </c>
      <c r="J91" s="15">
        <f t="shared" si="53"/>
        <v>5549536</v>
      </c>
      <c r="L91" s="15">
        <f>L52+L53</f>
        <v>426278.28609277308</v>
      </c>
    </row>
    <row r="92" spans="1:12" hidden="1">
      <c r="A92" s="10"/>
      <c r="C92" s="9"/>
      <c r="D92" s="5"/>
      <c r="E92" s="5"/>
      <c r="F92" s="5"/>
      <c r="H92" s="5"/>
      <c r="I92" s="5"/>
      <c r="J92" s="5"/>
      <c r="L92" s="5"/>
    </row>
    <row r="93" spans="1:12" hidden="1">
      <c r="A93" s="10" t="s">
        <v>70</v>
      </c>
      <c r="C93" s="9"/>
      <c r="D93" s="16">
        <f t="shared" ref="D93" si="54">SUM(D79:D91)</f>
        <v>41460661</v>
      </c>
      <c r="E93" s="16">
        <f t="shared" ref="E93:F93" si="55">SUM(E79:E91)</f>
        <v>911768.17250161164</v>
      </c>
      <c r="F93" s="16">
        <f t="shared" si="55"/>
        <v>42372429.172501616</v>
      </c>
      <c r="H93" s="16">
        <f t="shared" ref="H93:J93" si="56">SUM(H79:H91)</f>
        <v>40458636</v>
      </c>
      <c r="I93" s="16">
        <f t="shared" si="56"/>
        <v>5439590</v>
      </c>
      <c r="J93" s="16">
        <f t="shared" si="56"/>
        <v>45898226</v>
      </c>
      <c r="L93" s="16">
        <f t="shared" ref="L93" si="57">SUM(L79:L91)</f>
        <v>3525796.8274983885</v>
      </c>
    </row>
    <row r="94" spans="1:12" hidden="1">
      <c r="A94" s="10"/>
      <c r="C94" s="9"/>
      <c r="D94" s="5"/>
      <c r="E94" s="5"/>
      <c r="F94" s="5"/>
      <c r="H94" s="5"/>
      <c r="I94" s="5"/>
      <c r="J94" s="5"/>
      <c r="L94" s="5"/>
    </row>
    <row r="95" spans="1:12" hidden="1">
      <c r="A95" s="10"/>
      <c r="C95" s="9"/>
      <c r="D95" s="5"/>
      <c r="E95" s="5"/>
      <c r="F95" s="5"/>
      <c r="H95" s="5"/>
      <c r="I95" s="5"/>
      <c r="J95" s="5"/>
      <c r="L95" s="5"/>
    </row>
    <row r="96" spans="1:12" hidden="1">
      <c r="A96" s="10"/>
      <c r="C96" s="9"/>
      <c r="D96" s="5"/>
      <c r="E96" s="5"/>
      <c r="F96" s="5"/>
      <c r="H96" s="5"/>
      <c r="I96" s="5"/>
      <c r="J96" s="5"/>
      <c r="L96" s="5"/>
    </row>
    <row r="97" spans="1:12" hidden="1">
      <c r="A97" s="16" t="s">
        <v>25</v>
      </c>
      <c r="C97" s="9"/>
      <c r="D97" s="5"/>
      <c r="E97" s="5"/>
      <c r="F97" s="5"/>
      <c r="H97" s="5"/>
      <c r="I97" s="5"/>
      <c r="J97" s="5"/>
      <c r="L97" s="5"/>
    </row>
    <row r="98" spans="1:12">
      <c r="A98" s="10" t="s">
        <v>67</v>
      </c>
      <c r="C98" s="9"/>
      <c r="D98" s="10">
        <f t="shared" ref="D98:D110" si="58">D61+D79</f>
        <v>11098478</v>
      </c>
      <c r="E98" s="10">
        <f t="shared" ref="E98:F98" si="59">E61+E79</f>
        <v>244067.12340600201</v>
      </c>
      <c r="F98" s="10">
        <f t="shared" si="59"/>
        <v>11342545.123406002</v>
      </c>
      <c r="H98" s="10">
        <f t="shared" ref="H98:J98" si="60">H61+H79</f>
        <v>10830245</v>
      </c>
      <c r="I98" s="10">
        <f t="shared" si="60"/>
        <v>1456106</v>
      </c>
      <c r="J98" s="10">
        <f t="shared" si="60"/>
        <v>12286351</v>
      </c>
      <c r="L98" s="10">
        <f t="shared" ref="L98" si="61">L61+L79</f>
        <v>943805.8765939984</v>
      </c>
    </row>
    <row r="99" spans="1:12">
      <c r="A99" s="10" t="s">
        <v>20</v>
      </c>
      <c r="D99" s="10">
        <f t="shared" si="58"/>
        <v>14619096</v>
      </c>
      <c r="E99" s="10">
        <f t="shared" ref="E99:F99" si="62">E62+E80</f>
        <v>321485.93183495617</v>
      </c>
      <c r="F99" s="10">
        <f t="shared" si="62"/>
        <v>14940581.931834957</v>
      </c>
      <c r="H99" s="10">
        <f t="shared" ref="H99:J99" si="63">H62+H80</f>
        <v>14265779</v>
      </c>
      <c r="I99" s="10">
        <f t="shared" si="63"/>
        <v>1918007</v>
      </c>
      <c r="J99" s="10">
        <f t="shared" si="63"/>
        <v>16183786</v>
      </c>
      <c r="L99" s="10">
        <f t="shared" ref="L99" si="64">L62+L80</f>
        <v>1243204.0681650441</v>
      </c>
    </row>
    <row r="100" spans="1:12">
      <c r="A100" s="10" t="s">
        <v>12</v>
      </c>
      <c r="D100" s="10">
        <f t="shared" si="58"/>
        <v>505247</v>
      </c>
      <c r="E100" s="10">
        <f t="shared" ref="E100:F100" si="65">E63+E81</f>
        <v>11110.149668411439</v>
      </c>
      <c r="F100" s="10">
        <f t="shared" si="65"/>
        <v>516357.14966841147</v>
      </c>
      <c r="H100" s="10">
        <f t="shared" ref="H100:J100" si="66">H63+H81</f>
        <v>493037</v>
      </c>
      <c r="I100" s="10">
        <f t="shared" si="66"/>
        <v>66288</v>
      </c>
      <c r="J100" s="10">
        <f t="shared" si="66"/>
        <v>559325</v>
      </c>
      <c r="L100" s="10">
        <f t="shared" ref="L100" si="67">L63+L81</f>
        <v>42967.850331588576</v>
      </c>
    </row>
    <row r="101" spans="1:12">
      <c r="A101" s="10" t="s">
        <v>68</v>
      </c>
      <c r="D101" s="10">
        <f t="shared" si="58"/>
        <v>3034011</v>
      </c>
      <c r="E101" s="10">
        <f t="shared" ref="E101:F101" si="68">E64+E82</f>
        <v>66711.656509846158</v>
      </c>
      <c r="F101" s="10">
        <f t="shared" si="68"/>
        <v>3100722.6565098464</v>
      </c>
      <c r="H101" s="10">
        <f t="shared" ref="H101:J101" si="69">H64+H82</f>
        <v>2960686</v>
      </c>
      <c r="I101" s="10">
        <f t="shared" si="69"/>
        <v>398059</v>
      </c>
      <c r="J101" s="10">
        <f t="shared" si="69"/>
        <v>3358745</v>
      </c>
      <c r="L101" s="10">
        <f t="shared" ref="L101" si="70">L64+L82</f>
        <v>258022.34349015378</v>
      </c>
    </row>
    <row r="102" spans="1:12">
      <c r="A102" s="10" t="s">
        <v>21</v>
      </c>
      <c r="D102" s="10">
        <f t="shared" si="58"/>
        <v>1660818</v>
      </c>
      <c r="E102" s="10">
        <f t="shared" ref="E102:F102" si="71">E65+E83</f>
        <v>36518.698739151085</v>
      </c>
      <c r="F102" s="10">
        <f t="shared" si="71"/>
        <v>1697336.6987391512</v>
      </c>
      <c r="H102" s="10">
        <f t="shared" ref="H102:J102" si="72">H65+H83</f>
        <v>1620679</v>
      </c>
      <c r="I102" s="10">
        <f t="shared" si="72"/>
        <v>217897</v>
      </c>
      <c r="J102" s="10">
        <f t="shared" si="72"/>
        <v>1838576</v>
      </c>
      <c r="L102" s="10">
        <f t="shared" ref="L102" si="73">L65+L83</f>
        <v>141239.30126084882</v>
      </c>
    </row>
    <row r="103" spans="1:12">
      <c r="A103" s="10" t="s">
        <v>14</v>
      </c>
      <c r="D103" s="10">
        <f t="shared" si="58"/>
        <v>549675</v>
      </c>
      <c r="E103" s="10">
        <f t="shared" ref="E103:F103" si="74">E66+E84</f>
        <v>12086.212667705289</v>
      </c>
      <c r="F103" s="10">
        <f t="shared" si="74"/>
        <v>561761.21266770526</v>
      </c>
      <c r="H103" s="10">
        <f t="shared" ref="H103:J103" si="75">H66+H84</f>
        <v>536390</v>
      </c>
      <c r="I103" s="10">
        <f t="shared" si="75"/>
        <v>72117</v>
      </c>
      <c r="J103" s="10">
        <f t="shared" si="75"/>
        <v>608507</v>
      </c>
      <c r="L103" s="10">
        <f t="shared" ref="L103" si="76">L66+L84</f>
        <v>46745.787332294713</v>
      </c>
    </row>
    <row r="104" spans="1:12">
      <c r="A104" s="10" t="s">
        <v>32</v>
      </c>
      <c r="D104" s="10">
        <f t="shared" si="58"/>
        <v>360450</v>
      </c>
      <c r="E104" s="10">
        <f t="shared" ref="E104:F104" si="77">E67+E85</f>
        <v>7923.0570093998931</v>
      </c>
      <c r="F104" s="10">
        <f t="shared" si="77"/>
        <v>368373.05700939987</v>
      </c>
      <c r="H104" s="10">
        <f t="shared" ref="H104:J104" si="78">H67+H85</f>
        <v>351737</v>
      </c>
      <c r="I104" s="10">
        <f t="shared" si="78"/>
        <v>47290</v>
      </c>
      <c r="J104" s="10">
        <f t="shared" si="78"/>
        <v>399027</v>
      </c>
      <c r="L104" s="10">
        <f t="shared" ref="L104" si="79">L67+L85</f>
        <v>30653.942990600102</v>
      </c>
    </row>
    <row r="105" spans="1:12">
      <c r="A105" s="10" t="s">
        <v>17</v>
      </c>
      <c r="D105" s="10">
        <f t="shared" si="58"/>
        <v>276348</v>
      </c>
      <c r="E105" s="10">
        <f t="shared" ref="E105:F105" si="80">E68+E86</f>
        <v>6076.3790581834373</v>
      </c>
      <c r="F105" s="10">
        <f t="shared" si="80"/>
        <v>282424.3790581834</v>
      </c>
      <c r="H105" s="10">
        <f t="shared" ref="H105:J105" si="81">H68+H86</f>
        <v>269670</v>
      </c>
      <c r="I105" s="10">
        <f t="shared" si="81"/>
        <v>36257</v>
      </c>
      <c r="J105" s="10">
        <f t="shared" si="81"/>
        <v>305927</v>
      </c>
      <c r="L105" s="10">
        <f t="shared" ref="L105" si="82">L68+L86</f>
        <v>23502.620941816567</v>
      </c>
    </row>
    <row r="106" spans="1:12">
      <c r="A106" s="10" t="s">
        <v>27</v>
      </c>
      <c r="D106" s="10">
        <f t="shared" si="58"/>
        <v>6028584</v>
      </c>
      <c r="E106" s="10">
        <f t="shared" ref="E106:F106" si="83">E69+E87</f>
        <v>132567.82296080835</v>
      </c>
      <c r="F106" s="10">
        <f t="shared" si="83"/>
        <v>6161151.8229608079</v>
      </c>
      <c r="H106" s="10">
        <f t="shared" ref="H106:J106" si="84">H69+H87</f>
        <v>5882885</v>
      </c>
      <c r="I106" s="10">
        <f t="shared" si="84"/>
        <v>790943</v>
      </c>
      <c r="J106" s="10">
        <f t="shared" si="84"/>
        <v>6673828</v>
      </c>
      <c r="L106" s="10">
        <f t="shared" ref="L106" si="85">L69+L87</f>
        <v>512676.17703919159</v>
      </c>
    </row>
    <row r="107" spans="1:12">
      <c r="A107" s="10" t="s">
        <v>23</v>
      </c>
      <c r="D107" s="10">
        <f t="shared" si="58"/>
        <v>0</v>
      </c>
      <c r="E107" s="10">
        <f t="shared" ref="E107:F107" si="86">E70+E88</f>
        <v>0</v>
      </c>
      <c r="F107" s="10">
        <f t="shared" si="86"/>
        <v>0</v>
      </c>
      <c r="H107" s="10">
        <f t="shared" ref="H107:J107" si="87">H70+H88</f>
        <v>0</v>
      </c>
      <c r="I107" s="10">
        <f t="shared" si="87"/>
        <v>0</v>
      </c>
      <c r="J107" s="10">
        <f t="shared" si="87"/>
        <v>0</v>
      </c>
      <c r="L107" s="10">
        <f t="shared" ref="L107" si="88">L70+L88</f>
        <v>0</v>
      </c>
    </row>
    <row r="108" spans="1:12">
      <c r="A108" s="10" t="s">
        <v>19</v>
      </c>
      <c r="D108" s="10">
        <f t="shared" si="58"/>
        <v>2502713</v>
      </c>
      <c r="E108" s="10">
        <f t="shared" ref="E108:F108" si="89">E71+E89</f>
        <v>55029.220889877957</v>
      </c>
      <c r="F108" s="10">
        <f t="shared" si="89"/>
        <v>2557742.220889878</v>
      </c>
      <c r="H108" s="10">
        <f t="shared" ref="H108:J108" si="90">H71+H89</f>
        <v>2442229</v>
      </c>
      <c r="I108" s="10">
        <f t="shared" si="90"/>
        <v>328353</v>
      </c>
      <c r="J108" s="10">
        <f t="shared" si="90"/>
        <v>2770582</v>
      </c>
      <c r="L108" s="10">
        <f t="shared" ref="L108" si="91">L71+L89</f>
        <v>212839.77911012192</v>
      </c>
    </row>
    <row r="109" spans="1:12">
      <c r="A109" s="10" t="s">
        <v>33</v>
      </c>
      <c r="D109" s="10">
        <f t="shared" si="58"/>
        <v>126344</v>
      </c>
      <c r="E109" s="10">
        <f t="shared" ref="E109:F109" si="92">E72+E90</f>
        <v>2778.3701741335362</v>
      </c>
      <c r="F109" s="10">
        <f t="shared" si="92"/>
        <v>129122.37017413354</v>
      </c>
      <c r="H109" s="10">
        <f t="shared" ref="H109:J109" si="93">H72+H90</f>
        <v>123292</v>
      </c>
      <c r="I109" s="10">
        <f t="shared" si="93"/>
        <v>16576</v>
      </c>
      <c r="J109" s="10">
        <f t="shared" si="93"/>
        <v>139868</v>
      </c>
      <c r="L109" s="10">
        <f t="shared" ref="L109" si="94">L72+L90</f>
        <v>10745.629825866461</v>
      </c>
    </row>
    <row r="110" spans="1:12">
      <c r="A110" s="11" t="s">
        <v>69</v>
      </c>
      <c r="D110" s="15">
        <f t="shared" si="58"/>
        <v>5373236</v>
      </c>
      <c r="E110" s="15">
        <f t="shared" ref="E110:F110" si="95">E73+E91</f>
        <v>118194.81843620354</v>
      </c>
      <c r="F110" s="15">
        <f t="shared" si="95"/>
        <v>5491430.8184362035</v>
      </c>
      <c r="H110" s="15">
        <f t="shared" ref="H110:J110" si="96">H73+H91</f>
        <v>5243371</v>
      </c>
      <c r="I110" s="15">
        <f t="shared" si="96"/>
        <v>704962</v>
      </c>
      <c r="J110" s="15">
        <f t="shared" si="96"/>
        <v>5948333</v>
      </c>
      <c r="L110" s="15">
        <f t="shared" ref="L110" si="97">L73+L91</f>
        <v>456902.18156379653</v>
      </c>
    </row>
    <row r="111" spans="1:12">
      <c r="A111" s="10"/>
      <c r="D111" s="5"/>
      <c r="E111" s="5"/>
      <c r="F111" s="5"/>
      <c r="H111" s="5"/>
      <c r="I111" s="5"/>
      <c r="J111" s="5"/>
      <c r="L111" s="5"/>
    </row>
    <row r="112" spans="1:12" ht="16" thickBot="1">
      <c r="A112" s="10" t="s">
        <v>70</v>
      </c>
      <c r="D112" s="20">
        <f t="shared" ref="D112" si="98">SUM(D98:D110)</f>
        <v>46135000</v>
      </c>
      <c r="E112" s="20">
        <f t="shared" ref="E112:F112" si="99">SUM(E98:E110)</f>
        <v>1014549.4413546788</v>
      </c>
      <c r="F112" s="20">
        <f t="shared" si="99"/>
        <v>47149549.441354677</v>
      </c>
      <c r="H112" s="20">
        <f t="shared" ref="H112:J112" si="100">SUM(H98:H110)</f>
        <v>45020000</v>
      </c>
      <c r="I112" s="20">
        <f t="shared" si="100"/>
        <v>6052855</v>
      </c>
      <c r="J112" s="20">
        <f t="shared" si="100"/>
        <v>51072855</v>
      </c>
      <c r="L112" s="20">
        <f t="shared" ref="L112" si="101">SUM(L98:L110)</f>
        <v>3923305.5586453215</v>
      </c>
    </row>
    <row r="113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05A</vt:lpstr>
      <vt:lpstr>08A</vt:lpstr>
    </vt:vector>
  </TitlesOfParts>
  <Company>University System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Nicholson</dc:creator>
  <cp:lastModifiedBy>Eric Nicholson</cp:lastModifiedBy>
  <cp:lastPrinted>2012-12-19T21:44:36Z</cp:lastPrinted>
  <dcterms:created xsi:type="dcterms:W3CDTF">2012-11-29T15:27:17Z</dcterms:created>
  <dcterms:modified xsi:type="dcterms:W3CDTF">2015-06-15T15:10:31Z</dcterms:modified>
</cp:coreProperties>
</file>