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8800" windowHeight="17460" activeTab="0"/>
  </bookViews>
  <sheets>
    <sheet name="03A-14B" sheetId="1" r:id="rId1"/>
  </sheets>
  <definedNames/>
  <calcPr fullCalcOnLoad="1"/>
</workbook>
</file>

<file path=xl/sharedStrings.xml><?xml version="1.0" encoding="utf-8"?>
<sst xmlns="http://schemas.openxmlformats.org/spreadsheetml/2006/main" count="156" uniqueCount="34">
  <si>
    <t>Payment</t>
  </si>
  <si>
    <t>Date</t>
  </si>
  <si>
    <t>Total</t>
  </si>
  <si>
    <t>Principal</t>
  </si>
  <si>
    <t>Interest</t>
  </si>
  <si>
    <t xml:space="preserve">    UMCP  Performing Arts Center (Academic)</t>
  </si>
  <si>
    <t xml:space="preserve"> UMCP  Facilities Renewal Projects (Academic)</t>
  </si>
  <si>
    <t xml:space="preserve">            UMCP Byrd Stadium (Auxiliary)</t>
  </si>
  <si>
    <t xml:space="preserve">       UMCP Fraternity Row PH V (Auxiliary)</t>
  </si>
  <si>
    <t xml:space="preserve"> UMCP Health &amp; Human Performance (Auxiliary)</t>
  </si>
  <si>
    <t xml:space="preserve">         UMCP Parking Garage (Auxiliary)</t>
  </si>
  <si>
    <t xml:space="preserve">         UMCP Recreation Fields (Auxiliary)</t>
  </si>
  <si>
    <t xml:space="preserve">         UMCP Ritchie Coliseum (Auxiliary)</t>
  </si>
  <si>
    <t xml:space="preserve"> UMAB Hlth Science Lib-Equipment (Academic)</t>
  </si>
  <si>
    <t xml:space="preserve">           UMBC Field House (Auxiliary)</t>
  </si>
  <si>
    <t xml:space="preserve">         SSU Dining Facility (Auxiliary)</t>
  </si>
  <si>
    <t xml:space="preserve">    USM Debt Service from Earnings (Auxiliary)</t>
  </si>
  <si>
    <t xml:space="preserve">              SSU Holloway Hall (Academic)</t>
  </si>
  <si>
    <t xml:space="preserve">      Total Academic Projects - 1995 A</t>
  </si>
  <si>
    <t xml:space="preserve">      UMAB Hlth Science Library (Academic)</t>
  </si>
  <si>
    <t xml:space="preserve">            UMCP Track &amp; Field (Auxiliary)</t>
  </si>
  <si>
    <t xml:space="preserve">           Total Auxiliary Projects - 1995 A</t>
  </si>
  <si>
    <t xml:space="preserve">             University System of Maryland</t>
  </si>
  <si>
    <t xml:space="preserve">        1995 Series A Bond Funded Projects</t>
  </si>
  <si>
    <t xml:space="preserve">Amort of </t>
  </si>
  <si>
    <t>Premium</t>
  </si>
  <si>
    <t>Amort of</t>
  </si>
  <si>
    <t>Loss on Refunding</t>
  </si>
  <si>
    <t>Revised 95A after 2014B</t>
  </si>
  <si>
    <t>1995 A refinanced on 2003A/2014B</t>
  </si>
  <si>
    <t xml:space="preserve">    University System of Maryland</t>
  </si>
  <si>
    <t xml:space="preserve">           Distribution of Debt Service after 2014B Bond Issue</t>
  </si>
  <si>
    <t>Distribution of Debt Service after 2003A Bond Issue</t>
  </si>
  <si>
    <t>1995 Series A Bond Funded Projects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</si>
</sst>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/dd/yy"/>
    <numFmt numFmtId="173" formatCode="0.00000%"/>
  </numFmts>
  <fonts count="36">
    <font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172" fontId="0" fillId="0" borderId="0" xfId="0" applyNumberFormat="1" applyAlignment="1">
      <alignment/>
    </xf>
    <xf numFmtId="172" fontId="0" fillId="0" borderId="10" xfId="0" applyNumberFormat="1" applyBorder="1" applyAlignment="1">
      <alignment horizontal="center"/>
    </xf>
    <xf numFmtId="172" fontId="0" fillId="0" borderId="11" xfId="0" applyNumberFormat="1" applyBorder="1" applyAlignment="1">
      <alignment horizontal="center"/>
    </xf>
    <xf numFmtId="3" fontId="0" fillId="0" borderId="0" xfId="0" applyNumberFormat="1" applyAlignment="1">
      <alignment/>
    </xf>
    <xf numFmtId="3" fontId="0" fillId="0" borderId="12" xfId="0" applyNumberFormat="1" applyBorder="1" applyAlignment="1" quotePrefix="1">
      <alignment horizontal="left"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 horizontal="center"/>
    </xf>
    <xf numFmtId="3" fontId="0" fillId="0" borderId="0" xfId="0" applyNumberFormat="1" applyAlignment="1" quotePrefix="1">
      <alignment horizontal="left"/>
    </xf>
    <xf numFmtId="173" fontId="0" fillId="0" borderId="0" xfId="0" applyNumberFormat="1" applyAlignment="1">
      <alignment/>
    </xf>
    <xf numFmtId="173" fontId="0" fillId="0" borderId="13" xfId="0" applyNumberFormat="1" applyBorder="1" applyAlignment="1">
      <alignment/>
    </xf>
    <xf numFmtId="173" fontId="0" fillId="0" borderId="16" xfId="0" applyNumberFormat="1" applyBorder="1" applyAlignment="1">
      <alignment horizontal="center"/>
    </xf>
    <xf numFmtId="173" fontId="0" fillId="0" borderId="12" xfId="0" applyNumberFormat="1" applyBorder="1" applyAlignment="1" quotePrefix="1">
      <alignment horizontal="left"/>
    </xf>
    <xf numFmtId="173" fontId="0" fillId="0" borderId="14" xfId="0" applyNumberFormat="1" applyBorder="1" applyAlignment="1">
      <alignment/>
    </xf>
    <xf numFmtId="3" fontId="0" fillId="0" borderId="0" xfId="0" applyNumberFormat="1" applyBorder="1" applyAlignment="1">
      <alignment/>
    </xf>
    <xf numFmtId="17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38" fontId="0" fillId="0" borderId="0" xfId="0" applyNumberFormat="1" applyAlignment="1">
      <alignment/>
    </xf>
    <xf numFmtId="38" fontId="0" fillId="0" borderId="12" xfId="0" applyNumberFormat="1" applyBorder="1" applyAlignment="1" quotePrefix="1">
      <alignment horizontal="left"/>
    </xf>
    <xf numFmtId="38" fontId="0" fillId="0" borderId="13" xfId="0" applyNumberFormat="1" applyBorder="1" applyAlignment="1">
      <alignment/>
    </xf>
    <xf numFmtId="38" fontId="0" fillId="0" borderId="14" xfId="0" applyNumberFormat="1" applyBorder="1" applyAlignment="1">
      <alignment/>
    </xf>
    <xf numFmtId="38" fontId="0" fillId="0" borderId="15" xfId="0" applyNumberFormat="1" applyBorder="1" applyAlignment="1">
      <alignment horizontal="center"/>
    </xf>
    <xf numFmtId="38" fontId="0" fillId="0" borderId="17" xfId="0" applyNumberFormat="1" applyBorder="1" applyAlignment="1">
      <alignment/>
    </xf>
    <xf numFmtId="38" fontId="0" fillId="0" borderId="0" xfId="0" applyNumberFormat="1" applyAlignment="1" quotePrefix="1">
      <alignment horizontal="left"/>
    </xf>
    <xf numFmtId="38" fontId="0" fillId="0" borderId="12" xfId="0" applyNumberFormat="1" applyBorder="1" applyAlignment="1">
      <alignment horizontal="left"/>
    </xf>
    <xf numFmtId="38" fontId="0" fillId="0" borderId="0" xfId="0" applyNumberFormat="1" applyBorder="1" applyAlignment="1">
      <alignment/>
    </xf>
    <xf numFmtId="38" fontId="0" fillId="33" borderId="12" xfId="0" applyNumberFormat="1" applyFill="1" applyBorder="1" applyAlignment="1">
      <alignment horizontal="centerContinuous"/>
    </xf>
    <xf numFmtId="38" fontId="0" fillId="33" borderId="13" xfId="0" applyNumberFormat="1" applyFill="1" applyBorder="1" applyAlignment="1">
      <alignment horizontal="centerContinuous"/>
    </xf>
    <xf numFmtId="38" fontId="0" fillId="33" borderId="14" xfId="0" applyNumberFormat="1" applyFill="1" applyBorder="1" applyAlignment="1">
      <alignment horizontal="centerContinuous"/>
    </xf>
    <xf numFmtId="38" fontId="0" fillId="0" borderId="12" xfId="0" applyNumberFormat="1" applyBorder="1" applyAlignment="1">
      <alignment horizontal="centerContinuous"/>
    </xf>
    <xf numFmtId="38" fontId="0" fillId="0" borderId="13" xfId="0" applyNumberFormat="1" applyBorder="1" applyAlignment="1">
      <alignment horizontal="centerContinuous"/>
    </xf>
    <xf numFmtId="38" fontId="0" fillId="0" borderId="14" xfId="0" applyNumberFormat="1" applyBorder="1" applyAlignment="1">
      <alignment horizontal="centerContinuous"/>
    </xf>
    <xf numFmtId="38" fontId="0" fillId="0" borderId="0" xfId="0" applyNumberFormat="1" applyFont="1" applyAlignment="1" quotePrefix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E72"/>
  <sheetViews>
    <sheetView tabSelected="1" zoomScale="150" zoomScaleNormal="150" zoomScalePageLayoutView="0" workbookViewId="0" topLeftCell="A1">
      <selection activeCell="D14" sqref="D14"/>
    </sheetView>
  </sheetViews>
  <sheetFormatPr defaultColWidth="8.8515625" defaultRowHeight="12.75"/>
  <cols>
    <col min="1" max="1" width="9.7109375" style="1" customWidth="1"/>
    <col min="2" max="2" width="3.7109375" style="0" customWidth="1"/>
    <col min="3" max="6" width="13.7109375" style="18" customWidth="1"/>
    <col min="7" max="7" width="16.421875" style="18" customWidth="1"/>
    <col min="8" max="8" width="3.7109375" style="18" customWidth="1"/>
    <col min="9" max="12" width="13.7109375" style="18" customWidth="1"/>
    <col min="13" max="13" width="16.28125" style="18" customWidth="1"/>
    <col min="14" max="14" width="3.7109375" style="0" customWidth="1"/>
    <col min="15" max="18" width="13.7109375" style="18" customWidth="1"/>
    <col min="19" max="19" width="16.421875" style="18" customWidth="1"/>
    <col min="20" max="20" width="3.7109375" style="0" customWidth="1"/>
    <col min="21" max="24" width="13.7109375" style="4" customWidth="1"/>
    <col min="25" max="25" width="16.421875" style="4" customWidth="1"/>
    <col min="26" max="26" width="3.7109375" style="4" customWidth="1"/>
    <col min="27" max="30" width="13.7109375" style="4" customWidth="1"/>
    <col min="31" max="31" width="16.7109375" style="4" customWidth="1"/>
    <col min="32" max="32" width="3.7109375" style="4" customWidth="1"/>
    <col min="33" max="36" width="13.7109375" style="4" customWidth="1"/>
    <col min="37" max="37" width="16.421875" style="4" customWidth="1"/>
    <col min="38" max="38" width="3.7109375" style="4" customWidth="1"/>
    <col min="39" max="42" width="13.7109375" style="4" customWidth="1"/>
    <col min="43" max="43" width="15.8515625" style="4" customWidth="1"/>
    <col min="44" max="44" width="3.7109375" style="4" customWidth="1"/>
    <col min="45" max="48" width="13.7109375" style="4" customWidth="1"/>
    <col min="49" max="49" width="17.00390625" style="4" customWidth="1"/>
    <col min="50" max="50" width="3.7109375" style="4" customWidth="1"/>
    <col min="51" max="54" width="13.7109375" style="4" customWidth="1"/>
    <col min="55" max="55" width="16.421875" style="4" customWidth="1"/>
    <col min="56" max="56" width="3.7109375" style="4" customWidth="1"/>
    <col min="57" max="60" width="13.7109375" style="4" customWidth="1"/>
    <col min="61" max="61" width="15.7109375" style="4" customWidth="1"/>
    <col min="62" max="62" width="3.7109375" style="4" customWidth="1"/>
    <col min="63" max="66" width="13.7109375" style="4" customWidth="1"/>
    <col min="67" max="67" width="17.421875" style="4" customWidth="1"/>
    <col min="68" max="68" width="3.7109375" style="4" customWidth="1"/>
    <col min="69" max="72" width="13.7109375" style="4" customWidth="1"/>
    <col min="73" max="73" width="16.421875" style="4" customWidth="1"/>
    <col min="74" max="74" width="3.7109375" style="0" customWidth="1"/>
    <col min="75" max="79" width="13.7109375" style="4" customWidth="1"/>
    <col min="80" max="80" width="3.7109375" style="0" customWidth="1"/>
    <col min="81" max="84" width="13.7109375" style="0" customWidth="1"/>
    <col min="85" max="85" width="16.140625" style="0" customWidth="1"/>
    <col min="86" max="86" width="3.7109375" style="0" customWidth="1"/>
    <col min="87" max="90" width="13.7109375" style="0" customWidth="1"/>
    <col min="91" max="91" width="16.140625" style="0" customWidth="1"/>
    <col min="92" max="92" width="3.7109375" style="0" customWidth="1"/>
    <col min="93" max="96" width="13.7109375" style="0" customWidth="1"/>
    <col min="97" max="97" width="16.7109375" style="0" customWidth="1"/>
    <col min="98" max="98" width="3.7109375" style="0" customWidth="1"/>
    <col min="99" max="102" width="13.7109375" style="0" customWidth="1"/>
    <col min="103" max="103" width="15.8515625" style="0" customWidth="1"/>
    <col min="104" max="104" width="3.7109375" style="0" customWidth="1"/>
    <col min="105" max="108" width="13.7109375" style="0" customWidth="1"/>
    <col min="109" max="109" width="15.7109375" style="0" customWidth="1"/>
  </cols>
  <sheetData>
    <row r="1" spans="14:79" ht="12.75">
      <c r="N1" s="18"/>
      <c r="R1"/>
      <c r="S1" s="4"/>
      <c r="T1" s="4"/>
      <c r="Z1"/>
      <c r="AP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W1"/>
      <c r="BX1"/>
      <c r="BY1"/>
      <c r="BZ1"/>
      <c r="CA1"/>
    </row>
    <row r="2" spans="8:79" ht="12.75">
      <c r="H2" s="24" t="s">
        <v>30</v>
      </c>
      <c r="N2" s="18"/>
      <c r="R2"/>
      <c r="S2" s="4"/>
      <c r="T2" s="9"/>
      <c r="W2" s="24"/>
      <c r="Z2"/>
      <c r="AA2" s="24" t="s">
        <v>22</v>
      </c>
      <c r="AB2" s="9"/>
      <c r="AI2" s="24"/>
      <c r="AJ2" s="9"/>
      <c r="AM2" s="24" t="s">
        <v>22</v>
      </c>
      <c r="AP2"/>
      <c r="AR2" s="9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W2"/>
      <c r="BX2"/>
      <c r="BY2"/>
      <c r="BZ2"/>
      <c r="CA2"/>
    </row>
    <row r="3" spans="7:79" ht="12.75">
      <c r="G3" s="33" t="s">
        <v>31</v>
      </c>
      <c r="N3" s="18"/>
      <c r="R3"/>
      <c r="S3" s="4"/>
      <c r="T3" s="9"/>
      <c r="W3" s="24"/>
      <c r="Z3"/>
      <c r="AA3" s="24" t="str">
        <f>G3</f>
        <v>           Distribution of Debt Service after 2014B Bond Issue</v>
      </c>
      <c r="AB3" s="9"/>
      <c r="AI3" s="24"/>
      <c r="AJ3" s="9"/>
      <c r="AM3" s="24" t="s">
        <v>32</v>
      </c>
      <c r="AP3"/>
      <c r="AR3" s="9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W3"/>
      <c r="BX3"/>
      <c r="BY3"/>
      <c r="BZ3"/>
      <c r="CA3"/>
    </row>
    <row r="4" spans="8:79" ht="12.75">
      <c r="H4" s="24" t="s">
        <v>33</v>
      </c>
      <c r="N4" s="18"/>
      <c r="R4"/>
      <c r="S4" s="4"/>
      <c r="T4" s="4"/>
      <c r="W4" s="24"/>
      <c r="Z4"/>
      <c r="AA4" s="24" t="s">
        <v>23</v>
      </c>
      <c r="AI4" s="24"/>
      <c r="AM4" s="24" t="s">
        <v>23</v>
      </c>
      <c r="AP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W4"/>
      <c r="BX4"/>
      <c r="BY4"/>
      <c r="BZ4"/>
      <c r="CA4"/>
    </row>
    <row r="5" ht="12.75">
      <c r="BV5" s="4"/>
    </row>
    <row r="6" spans="1:109" ht="12.75">
      <c r="A6" s="2" t="s">
        <v>0</v>
      </c>
      <c r="C6" s="27" t="s">
        <v>28</v>
      </c>
      <c r="D6" s="28"/>
      <c r="E6" s="29"/>
      <c r="F6" s="22"/>
      <c r="G6" s="22"/>
      <c r="I6" s="25" t="s">
        <v>18</v>
      </c>
      <c r="J6" s="20"/>
      <c r="K6" s="21"/>
      <c r="L6" s="22"/>
      <c r="M6" s="22"/>
      <c r="O6" s="19" t="s">
        <v>21</v>
      </c>
      <c r="P6" s="20"/>
      <c r="Q6" s="21"/>
      <c r="R6" s="22"/>
      <c r="S6" s="22"/>
      <c r="U6" s="5" t="s">
        <v>7</v>
      </c>
      <c r="V6" s="6"/>
      <c r="W6" s="7"/>
      <c r="X6" s="22"/>
      <c r="Y6" s="22"/>
      <c r="AA6" s="5" t="s">
        <v>20</v>
      </c>
      <c r="AB6" s="6"/>
      <c r="AC6" s="7"/>
      <c r="AD6" s="22"/>
      <c r="AE6" s="22"/>
      <c r="AG6" s="5" t="s">
        <v>8</v>
      </c>
      <c r="AH6" s="6"/>
      <c r="AI6" s="7"/>
      <c r="AJ6" s="22"/>
      <c r="AK6" s="22"/>
      <c r="AM6" s="5" t="s">
        <v>9</v>
      </c>
      <c r="AN6" s="6"/>
      <c r="AO6" s="7"/>
      <c r="AP6" s="22"/>
      <c r="AQ6" s="22"/>
      <c r="AS6" s="5" t="s">
        <v>10</v>
      </c>
      <c r="AT6" s="6"/>
      <c r="AU6" s="7"/>
      <c r="AV6" s="22"/>
      <c r="AW6" s="22"/>
      <c r="AY6" s="5" t="s">
        <v>11</v>
      </c>
      <c r="AZ6" s="6"/>
      <c r="BA6" s="7"/>
      <c r="BB6" s="22"/>
      <c r="BC6" s="22"/>
      <c r="BE6" s="5" t="s">
        <v>12</v>
      </c>
      <c r="BF6" s="6"/>
      <c r="BG6" s="7"/>
      <c r="BH6" s="22"/>
      <c r="BI6" s="22"/>
      <c r="BK6" s="5" t="s">
        <v>14</v>
      </c>
      <c r="BL6" s="6"/>
      <c r="BM6" s="7"/>
      <c r="BN6" s="22"/>
      <c r="BO6" s="22"/>
      <c r="BQ6" s="5" t="s">
        <v>15</v>
      </c>
      <c r="BR6" s="6"/>
      <c r="BS6" s="7"/>
      <c r="BT6" s="22"/>
      <c r="BU6" s="22"/>
      <c r="BV6" s="4"/>
      <c r="BW6" s="5" t="s">
        <v>16</v>
      </c>
      <c r="BX6" s="6"/>
      <c r="BY6" s="7"/>
      <c r="BZ6" s="22"/>
      <c r="CA6" s="22"/>
      <c r="CC6" s="5" t="s">
        <v>6</v>
      </c>
      <c r="CD6" s="6"/>
      <c r="CE6" s="7"/>
      <c r="CF6" s="22"/>
      <c r="CG6" s="22"/>
      <c r="CH6" s="4"/>
      <c r="CI6" s="5" t="s">
        <v>5</v>
      </c>
      <c r="CJ6" s="6"/>
      <c r="CK6" s="7"/>
      <c r="CL6" s="22"/>
      <c r="CM6" s="22"/>
      <c r="CO6" s="5" t="s">
        <v>19</v>
      </c>
      <c r="CP6" s="6"/>
      <c r="CQ6" s="7"/>
      <c r="CR6" s="22"/>
      <c r="CS6" s="22"/>
      <c r="CT6" s="4"/>
      <c r="CU6" s="5" t="s">
        <v>13</v>
      </c>
      <c r="CV6" s="6"/>
      <c r="CW6" s="7"/>
      <c r="CX6" s="22"/>
      <c r="CY6" s="22"/>
      <c r="CZ6" s="15"/>
      <c r="DA6" s="5" t="s">
        <v>17</v>
      </c>
      <c r="DB6" s="6"/>
      <c r="DC6" s="7"/>
      <c r="DD6" s="22"/>
      <c r="DE6" s="22"/>
    </row>
    <row r="7" spans="1:109" s="10" customFormat="1" ht="12.75">
      <c r="A7" s="12"/>
      <c r="C7" s="30" t="s">
        <v>29</v>
      </c>
      <c r="D7" s="31"/>
      <c r="E7" s="32"/>
      <c r="F7" s="22" t="s">
        <v>24</v>
      </c>
      <c r="G7" s="22" t="s">
        <v>26</v>
      </c>
      <c r="H7" s="18"/>
      <c r="I7" s="19"/>
      <c r="J7" s="11">
        <v>0.3848845</v>
      </c>
      <c r="K7" s="21"/>
      <c r="L7" s="22" t="s">
        <v>24</v>
      </c>
      <c r="M7" s="22" t="s">
        <v>26</v>
      </c>
      <c r="O7" s="19"/>
      <c r="P7" s="11">
        <f>V7+AB7+AH7+AN7+AT7+AZ7+BF7+BL7+BR7</f>
        <v>0.6151155</v>
      </c>
      <c r="Q7" s="21"/>
      <c r="R7" s="22" t="s">
        <v>24</v>
      </c>
      <c r="S7" s="22" t="s">
        <v>26</v>
      </c>
      <c r="U7" s="13"/>
      <c r="V7" s="11">
        <v>0.1719714</v>
      </c>
      <c r="W7" s="14"/>
      <c r="X7" s="22" t="s">
        <v>24</v>
      </c>
      <c r="Y7" s="22" t="s">
        <v>26</v>
      </c>
      <c r="AA7" s="13"/>
      <c r="AB7" s="11">
        <v>0.0114334</v>
      </c>
      <c r="AC7" s="14"/>
      <c r="AD7" s="22" t="s">
        <v>24</v>
      </c>
      <c r="AE7" s="22" t="s">
        <v>26</v>
      </c>
      <c r="AG7" s="13"/>
      <c r="AH7" s="11">
        <v>0.0381247</v>
      </c>
      <c r="AI7" s="14"/>
      <c r="AJ7" s="22" t="s">
        <v>24</v>
      </c>
      <c r="AK7" s="22" t="s">
        <v>26</v>
      </c>
      <c r="AM7" s="13"/>
      <c r="AN7" s="11">
        <v>0.0393485</v>
      </c>
      <c r="AO7" s="14"/>
      <c r="AP7" s="22" t="s">
        <v>24</v>
      </c>
      <c r="AQ7" s="22" t="s">
        <v>26</v>
      </c>
      <c r="AS7" s="13"/>
      <c r="AT7" s="11">
        <v>0.0076958</v>
      </c>
      <c r="AU7" s="14"/>
      <c r="AV7" s="22" t="s">
        <v>24</v>
      </c>
      <c r="AW7" s="22" t="s">
        <v>26</v>
      </c>
      <c r="AY7" s="13"/>
      <c r="AZ7" s="11">
        <v>0.003663</v>
      </c>
      <c r="BA7" s="14"/>
      <c r="BB7" s="22" t="s">
        <v>24</v>
      </c>
      <c r="BC7" s="22" t="s">
        <v>26</v>
      </c>
      <c r="BE7" s="13"/>
      <c r="BF7" s="11">
        <v>0.0860053</v>
      </c>
      <c r="BG7" s="14"/>
      <c r="BH7" s="22" t="s">
        <v>24</v>
      </c>
      <c r="BI7" s="22" t="s">
        <v>26</v>
      </c>
      <c r="BK7" s="13"/>
      <c r="BL7" s="11">
        <v>0.0367501</v>
      </c>
      <c r="BM7" s="14"/>
      <c r="BN7" s="22" t="s">
        <v>24</v>
      </c>
      <c r="BO7" s="22" t="s">
        <v>26</v>
      </c>
      <c r="BQ7" s="13"/>
      <c r="BR7" s="11">
        <v>0.2201233</v>
      </c>
      <c r="BS7" s="14"/>
      <c r="BT7" s="22" t="s">
        <v>24</v>
      </c>
      <c r="BU7" s="22" t="s">
        <v>26</v>
      </c>
      <c r="BW7" s="13"/>
      <c r="BX7" s="11"/>
      <c r="BY7" s="14"/>
      <c r="BZ7" s="22" t="s">
        <v>24</v>
      </c>
      <c r="CA7" s="22" t="s">
        <v>26</v>
      </c>
      <c r="CC7" s="13"/>
      <c r="CD7" s="11">
        <v>0.008186</v>
      </c>
      <c r="CE7" s="14"/>
      <c r="CF7" s="22" t="s">
        <v>24</v>
      </c>
      <c r="CG7" s="22" t="s">
        <v>26</v>
      </c>
      <c r="CI7" s="13"/>
      <c r="CJ7" s="11">
        <v>0.1709173</v>
      </c>
      <c r="CK7" s="14"/>
      <c r="CL7" s="22" t="s">
        <v>24</v>
      </c>
      <c r="CM7" s="22" t="s">
        <v>26</v>
      </c>
      <c r="CO7" s="13"/>
      <c r="CP7" s="11">
        <v>0.0569623</v>
      </c>
      <c r="CQ7" s="14"/>
      <c r="CR7" s="22" t="s">
        <v>24</v>
      </c>
      <c r="CS7" s="22" t="s">
        <v>26</v>
      </c>
      <c r="CU7" s="13"/>
      <c r="CV7" s="11">
        <v>0.0368503</v>
      </c>
      <c r="CW7" s="14"/>
      <c r="CX7" s="22" t="s">
        <v>24</v>
      </c>
      <c r="CY7" s="22" t="s">
        <v>26</v>
      </c>
      <c r="CZ7" s="16"/>
      <c r="DA7" s="13"/>
      <c r="DB7" s="11">
        <v>0.1119688</v>
      </c>
      <c r="DC7" s="14"/>
      <c r="DD7" s="22" t="s">
        <v>24</v>
      </c>
      <c r="DE7" s="22" t="s">
        <v>26</v>
      </c>
    </row>
    <row r="8" spans="1:109" ht="12.75">
      <c r="A8" s="3" t="s">
        <v>1</v>
      </c>
      <c r="C8" s="22" t="s">
        <v>3</v>
      </c>
      <c r="D8" s="22" t="s">
        <v>4</v>
      </c>
      <c r="E8" s="22" t="s">
        <v>2</v>
      </c>
      <c r="F8" s="22" t="s">
        <v>25</v>
      </c>
      <c r="G8" s="22" t="s">
        <v>27</v>
      </c>
      <c r="I8" s="22" t="s">
        <v>3</v>
      </c>
      <c r="J8" s="22" t="s">
        <v>4</v>
      </c>
      <c r="K8" s="22" t="s">
        <v>2</v>
      </c>
      <c r="L8" s="22" t="s">
        <v>25</v>
      </c>
      <c r="M8" s="22" t="s">
        <v>27</v>
      </c>
      <c r="O8" s="22" t="s">
        <v>3</v>
      </c>
      <c r="P8" s="22" t="s">
        <v>4</v>
      </c>
      <c r="Q8" s="22" t="s">
        <v>2</v>
      </c>
      <c r="R8" s="22" t="s">
        <v>25</v>
      </c>
      <c r="S8" s="22" t="s">
        <v>27</v>
      </c>
      <c r="U8" s="8" t="s">
        <v>3</v>
      </c>
      <c r="V8" s="8" t="s">
        <v>4</v>
      </c>
      <c r="W8" s="8" t="s">
        <v>2</v>
      </c>
      <c r="X8" s="22" t="s">
        <v>25</v>
      </c>
      <c r="Y8" s="22" t="s">
        <v>27</v>
      </c>
      <c r="AA8" s="8" t="s">
        <v>3</v>
      </c>
      <c r="AB8" s="8" t="s">
        <v>4</v>
      </c>
      <c r="AC8" s="8" t="s">
        <v>2</v>
      </c>
      <c r="AD8" s="22" t="s">
        <v>25</v>
      </c>
      <c r="AE8" s="22" t="s">
        <v>27</v>
      </c>
      <c r="AG8" s="8" t="s">
        <v>3</v>
      </c>
      <c r="AH8" s="8" t="s">
        <v>4</v>
      </c>
      <c r="AI8" s="8" t="s">
        <v>2</v>
      </c>
      <c r="AJ8" s="22" t="s">
        <v>25</v>
      </c>
      <c r="AK8" s="22" t="s">
        <v>27</v>
      </c>
      <c r="AM8" s="8" t="s">
        <v>3</v>
      </c>
      <c r="AN8" s="8" t="s">
        <v>4</v>
      </c>
      <c r="AO8" s="8" t="s">
        <v>2</v>
      </c>
      <c r="AP8" s="22" t="s">
        <v>25</v>
      </c>
      <c r="AQ8" s="22" t="s">
        <v>27</v>
      </c>
      <c r="AS8" s="8" t="s">
        <v>3</v>
      </c>
      <c r="AT8" s="8" t="s">
        <v>4</v>
      </c>
      <c r="AU8" s="8" t="s">
        <v>2</v>
      </c>
      <c r="AV8" s="22" t="s">
        <v>25</v>
      </c>
      <c r="AW8" s="22" t="s">
        <v>27</v>
      </c>
      <c r="AY8" s="8" t="s">
        <v>3</v>
      </c>
      <c r="AZ8" s="8" t="s">
        <v>4</v>
      </c>
      <c r="BA8" s="8" t="s">
        <v>2</v>
      </c>
      <c r="BB8" s="22" t="s">
        <v>25</v>
      </c>
      <c r="BC8" s="22" t="s">
        <v>27</v>
      </c>
      <c r="BE8" s="8" t="s">
        <v>3</v>
      </c>
      <c r="BF8" s="8" t="s">
        <v>4</v>
      </c>
      <c r="BG8" s="8" t="s">
        <v>2</v>
      </c>
      <c r="BH8" s="22" t="s">
        <v>25</v>
      </c>
      <c r="BI8" s="22" t="s">
        <v>27</v>
      </c>
      <c r="BK8" s="8" t="s">
        <v>3</v>
      </c>
      <c r="BL8" s="8" t="s">
        <v>4</v>
      </c>
      <c r="BM8" s="8" t="s">
        <v>2</v>
      </c>
      <c r="BN8" s="22" t="s">
        <v>25</v>
      </c>
      <c r="BO8" s="22" t="s">
        <v>27</v>
      </c>
      <c r="BQ8" s="8" t="s">
        <v>3</v>
      </c>
      <c r="BR8" s="8" t="s">
        <v>4</v>
      </c>
      <c r="BS8" s="8" t="s">
        <v>2</v>
      </c>
      <c r="BT8" s="22" t="s">
        <v>25</v>
      </c>
      <c r="BU8" s="22" t="s">
        <v>27</v>
      </c>
      <c r="BV8" s="4"/>
      <c r="BW8" s="8" t="s">
        <v>3</v>
      </c>
      <c r="BX8" s="8" t="s">
        <v>4</v>
      </c>
      <c r="BY8" s="8" t="s">
        <v>2</v>
      </c>
      <c r="BZ8" s="22" t="s">
        <v>25</v>
      </c>
      <c r="CA8" s="22" t="s">
        <v>27</v>
      </c>
      <c r="CC8" s="8" t="s">
        <v>3</v>
      </c>
      <c r="CD8" s="8" t="s">
        <v>4</v>
      </c>
      <c r="CE8" s="8" t="s">
        <v>2</v>
      </c>
      <c r="CF8" s="22" t="s">
        <v>25</v>
      </c>
      <c r="CG8" s="22" t="s">
        <v>27</v>
      </c>
      <c r="CH8" s="4"/>
      <c r="CI8" s="8" t="s">
        <v>3</v>
      </c>
      <c r="CJ8" s="8" t="s">
        <v>4</v>
      </c>
      <c r="CK8" s="8" t="s">
        <v>2</v>
      </c>
      <c r="CL8" s="22" t="s">
        <v>25</v>
      </c>
      <c r="CM8" s="22" t="s">
        <v>27</v>
      </c>
      <c r="CO8" s="8" t="s">
        <v>3</v>
      </c>
      <c r="CP8" s="8" t="s">
        <v>4</v>
      </c>
      <c r="CQ8" s="8" t="s">
        <v>2</v>
      </c>
      <c r="CR8" s="22" t="s">
        <v>25</v>
      </c>
      <c r="CS8" s="22" t="s">
        <v>27</v>
      </c>
      <c r="CT8" s="4"/>
      <c r="CU8" s="8" t="s">
        <v>3</v>
      </c>
      <c r="CV8" s="8" t="s">
        <v>4</v>
      </c>
      <c r="CW8" s="8" t="s">
        <v>2</v>
      </c>
      <c r="CX8" s="22" t="s">
        <v>25</v>
      </c>
      <c r="CY8" s="22" t="s">
        <v>27</v>
      </c>
      <c r="CZ8" s="17"/>
      <c r="DA8" s="8" t="s">
        <v>3</v>
      </c>
      <c r="DB8" s="8" t="s">
        <v>4</v>
      </c>
      <c r="DC8" s="8" t="s">
        <v>2</v>
      </c>
      <c r="DD8" s="22" t="s">
        <v>25</v>
      </c>
      <c r="DE8" s="22" t="s">
        <v>27</v>
      </c>
    </row>
    <row r="9" spans="1:109" ht="12.75">
      <c r="A9" s="1">
        <v>42278</v>
      </c>
      <c r="D9" s="18">
        <v>78500</v>
      </c>
      <c r="E9" s="18">
        <f>C9+D9</f>
        <v>78500</v>
      </c>
      <c r="F9" s="18">
        <v>97237</v>
      </c>
      <c r="G9" s="18">
        <v>23475</v>
      </c>
      <c r="I9" s="18">
        <f>CC9+CI9+CO9+CU9+DA9</f>
        <v>0</v>
      </c>
      <c r="J9" s="18">
        <f>CD9+CJ9+CP9+CV9+DB9</f>
        <v>30213.448949999998</v>
      </c>
      <c r="K9" s="18">
        <f>I9+J9</f>
        <v>30213.448949999998</v>
      </c>
      <c r="L9" s="18">
        <f>CF9+CL9+CR9+CX9+DD9</f>
        <v>37425.0335739</v>
      </c>
      <c r="M9" s="18">
        <f>CG9+CM9+CS9+CY9+DE9</f>
        <v>9035.1683325</v>
      </c>
      <c r="P9" s="18">
        <f>V9+AB9+AH9+AN9+AT9+AZ9+BF9+BL9+BR9+BX9</f>
        <v>48286.56675</v>
      </c>
      <c r="Q9" s="18">
        <f>O9+P9</f>
        <v>48286.56675</v>
      </c>
      <c r="R9" s="18">
        <f>X9+AD9+AJ9+AP9+AV9+BB9+BH9+BN9+BT9+BZ9</f>
        <v>59811.9858735</v>
      </c>
      <c r="S9" s="18">
        <f>Y9+AE9+AK9+AQ9+AW9+BC9+BI9+BO9+BU9+CA9</f>
        <v>14439.8363625</v>
      </c>
      <c r="U9" s="18"/>
      <c r="V9" s="18">
        <f>D9*17.19714/100</f>
        <v>13499.7549</v>
      </c>
      <c r="W9" s="18">
        <f>U9+V9</f>
        <v>13499.7549</v>
      </c>
      <c r="X9" s="18">
        <f>V$7*$F9</f>
        <v>16721.9830218</v>
      </c>
      <c r="Y9" s="18">
        <f>V$7*$G9</f>
        <v>4037.0286149999997</v>
      </c>
      <c r="Z9" s="18"/>
      <c r="AA9" s="18"/>
      <c r="AB9" s="18">
        <f>D9*1.14334/100</f>
        <v>897.5219000000001</v>
      </c>
      <c r="AC9" s="18">
        <f>AA9+AB9</f>
        <v>897.5219000000001</v>
      </c>
      <c r="AD9" s="18">
        <f>AB$7*$F9</f>
        <v>1111.7495158</v>
      </c>
      <c r="AE9" s="18">
        <f>AB$7*$G9</f>
        <v>268.399065</v>
      </c>
      <c r="AF9" s="18"/>
      <c r="AG9" s="18"/>
      <c r="AH9" s="18">
        <f>D9*3.81247/100</f>
        <v>2992.7889499999997</v>
      </c>
      <c r="AI9" s="18">
        <f>AG9+AH9</f>
        <v>2992.7889499999997</v>
      </c>
      <c r="AJ9" s="18">
        <f>AH$7*$F9</f>
        <v>3707.1314538999995</v>
      </c>
      <c r="AK9" s="18">
        <f>AH$7*$G9</f>
        <v>894.9773325</v>
      </c>
      <c r="AL9" s="18"/>
      <c r="AM9" s="18"/>
      <c r="AN9" s="18">
        <f>D9*3.93485/100</f>
        <v>3088.8572499999996</v>
      </c>
      <c r="AO9" s="18">
        <f>AM9+AN9</f>
        <v>3088.8572499999996</v>
      </c>
      <c r="AP9" s="18">
        <f>AN$7*$F9</f>
        <v>3826.1300945000003</v>
      </c>
      <c r="AQ9" s="18">
        <f>AN$7*$G9</f>
        <v>923.7060375</v>
      </c>
      <c r="AR9" s="18"/>
      <c r="AS9" s="26"/>
      <c r="AT9" s="26">
        <f>D9*0.76958/100</f>
        <v>604.1203</v>
      </c>
      <c r="AU9" s="18">
        <f>AS9+AT9</f>
        <v>604.1203</v>
      </c>
      <c r="AV9" s="18">
        <f>AT$7*$F9</f>
        <v>748.3165046</v>
      </c>
      <c r="AW9" s="18">
        <f>AT$7*$G9</f>
        <v>180.658905</v>
      </c>
      <c r="AX9" s="18"/>
      <c r="AY9" s="18"/>
      <c r="AZ9" s="18">
        <f>D9*0.3663/100</f>
        <v>287.5455</v>
      </c>
      <c r="BA9" s="18">
        <f>AY9+AZ9</f>
        <v>287.5455</v>
      </c>
      <c r="BB9" s="18">
        <f>AZ$7*$F9</f>
        <v>356.179131</v>
      </c>
      <c r="BC9" s="18">
        <f>AZ$7*$G9</f>
        <v>85.988925</v>
      </c>
      <c r="BD9" s="18"/>
      <c r="BE9" s="18"/>
      <c r="BF9" s="18">
        <f>D9*8.60053/100</f>
        <v>6751.41605</v>
      </c>
      <c r="BG9" s="18">
        <f>BE9+BF9</f>
        <v>6751.41605</v>
      </c>
      <c r="BH9" s="18">
        <f>BF$7*$F9</f>
        <v>8362.8973561</v>
      </c>
      <c r="BI9" s="18">
        <f>BF$7*$G9</f>
        <v>2018.9744175</v>
      </c>
      <c r="BJ9" s="18"/>
      <c r="BK9" s="18"/>
      <c r="BL9" s="18">
        <f>D9*3.67501/100</f>
        <v>2884.88285</v>
      </c>
      <c r="BM9" s="18">
        <f>BK9+BL9</f>
        <v>2884.88285</v>
      </c>
      <c r="BN9" s="18">
        <f>BL$7*$F9</f>
        <v>3573.4694737</v>
      </c>
      <c r="BO9" s="18">
        <f>BL$7*$G9</f>
        <v>862.7085975</v>
      </c>
      <c r="BP9" s="18"/>
      <c r="BQ9" s="18"/>
      <c r="BR9" s="18">
        <f>D9*22.01233/100</f>
        <v>17279.67905</v>
      </c>
      <c r="BS9" s="18">
        <f>BQ9+BR9</f>
        <v>17279.67905</v>
      </c>
      <c r="BT9" s="18">
        <f>BR$7*$F9</f>
        <v>21404.129322099998</v>
      </c>
      <c r="BU9" s="18">
        <f>BR$7*$G9</f>
        <v>5167.3944675</v>
      </c>
      <c r="BV9" s="18"/>
      <c r="BW9" s="18"/>
      <c r="BX9" s="18"/>
      <c r="BY9" s="18"/>
      <c r="BZ9" s="18"/>
      <c r="CA9" s="18"/>
      <c r="CB9" s="18"/>
      <c r="CC9" s="18">
        <f>$C9*CD$7</f>
        <v>0</v>
      </c>
      <c r="CD9" s="18">
        <f>$D9*CD$7</f>
        <v>642.601</v>
      </c>
      <c r="CE9" s="18">
        <f>CC9+CD9</f>
        <v>642.601</v>
      </c>
      <c r="CF9" s="18">
        <f>CD$7*$F9</f>
        <v>795.9820820000001</v>
      </c>
      <c r="CG9" s="18">
        <f>CD$7*$G9</f>
        <v>192.16635000000002</v>
      </c>
      <c r="CH9" s="18"/>
      <c r="CI9" s="18">
        <f>$C9*CJ$7</f>
        <v>0</v>
      </c>
      <c r="CJ9" s="18">
        <f>$D9*CJ$7</f>
        <v>13417.00805</v>
      </c>
      <c r="CK9" s="18">
        <f>CI9+CJ9</f>
        <v>13417.00805</v>
      </c>
      <c r="CL9" s="18">
        <f>CJ$7*$F9</f>
        <v>16619.4855001</v>
      </c>
      <c r="CM9" s="18">
        <f>CJ$7*$G9</f>
        <v>4012.2836174999998</v>
      </c>
      <c r="CN9" s="18"/>
      <c r="CO9" s="18">
        <f>$C9*CP$7</f>
        <v>0</v>
      </c>
      <c r="CP9" s="18">
        <f>$D9*CP$7</f>
        <v>4471.54055</v>
      </c>
      <c r="CQ9" s="18">
        <f>CO9+CP9</f>
        <v>4471.54055</v>
      </c>
      <c r="CR9" s="18">
        <f>CP$7*$F9</f>
        <v>5538.8431651</v>
      </c>
      <c r="CS9" s="18">
        <f>CP$7*$G9</f>
        <v>1337.1899925</v>
      </c>
      <c r="CT9" s="18"/>
      <c r="CU9" s="18">
        <f>$C9*CV$7</f>
        <v>0</v>
      </c>
      <c r="CV9" s="18">
        <f>$D9*CV$7</f>
        <v>2892.7485500000003</v>
      </c>
      <c r="CW9" s="18">
        <f>CU9+CV9</f>
        <v>2892.7485500000003</v>
      </c>
      <c r="CX9" s="18">
        <f>CV$7*$F9</f>
        <v>3583.2126211000004</v>
      </c>
      <c r="CY9" s="18">
        <f>CV$7*$G9</f>
        <v>865.0607925</v>
      </c>
      <c r="CZ9" s="18"/>
      <c r="DA9" s="18">
        <f>$C9*DB$7</f>
        <v>0</v>
      </c>
      <c r="DB9" s="18">
        <f>$D9*DB$7</f>
        <v>8789.550799999999</v>
      </c>
      <c r="DC9" s="18">
        <f>DA9+DB9</f>
        <v>8789.550799999999</v>
      </c>
      <c r="DD9" s="18">
        <f>DB$7*$F9</f>
        <v>10887.5102056</v>
      </c>
      <c r="DE9" s="18">
        <f>DB$7*$G9</f>
        <v>2628.46758</v>
      </c>
    </row>
    <row r="10" spans="1:109" ht="12.75">
      <c r="A10" s="1">
        <v>42461</v>
      </c>
      <c r="C10" s="18">
        <v>3925000</v>
      </c>
      <c r="D10" s="18">
        <v>78500</v>
      </c>
      <c r="E10" s="18">
        <f>C10+D10</f>
        <v>4003500</v>
      </c>
      <c r="F10" s="18">
        <f>97237-2</f>
        <v>97235</v>
      </c>
      <c r="G10" s="18">
        <f>23475+2</f>
        <v>23477</v>
      </c>
      <c r="I10" s="18">
        <f>CC10+CI10+CO10+CU10+DA10</f>
        <v>1510672.4475</v>
      </c>
      <c r="J10" s="18">
        <f>CD10+CJ10+CP10+CV10+DB10</f>
        <v>30213.448949999998</v>
      </c>
      <c r="K10" s="18">
        <f>I10+J10</f>
        <v>1540885.8964500001</v>
      </c>
      <c r="L10" s="18">
        <f>CF10+CL10+CR10+CX10+DD10</f>
        <v>37424.263804500006</v>
      </c>
      <c r="M10" s="18">
        <f>CG10+CM10+CS10+CY10+DE10</f>
        <v>9035.938101900001</v>
      </c>
      <c r="O10" s="18">
        <f>U10+AA10+AG10+AM10+AS10+AY10+BE10+BK10+BQ10+BW10</f>
        <v>2414328.3375</v>
      </c>
      <c r="P10" s="18">
        <f>V10+AB10+AH10+AN10+AT10+AZ10+BF10+BL10+BR10+BX10</f>
        <v>48286.56675</v>
      </c>
      <c r="Q10" s="18">
        <f>O10+P10</f>
        <v>2462614.9042499997</v>
      </c>
      <c r="R10" s="18">
        <f>X10+AD10+AJ10+AP10+AV10+BB10+BH10+BN10+BT10+BZ10</f>
        <v>59810.75564250001</v>
      </c>
      <c r="S10" s="18">
        <f>Y10+AE10+AK10+AQ10+AW10+BC10+BI10+BO10+BU10+CA10</f>
        <v>14441.066593499998</v>
      </c>
      <c r="U10" s="18">
        <f>C10*17.19714/100</f>
        <v>674987.745</v>
      </c>
      <c r="V10" s="18">
        <f>D10*17.19714/100</f>
        <v>13499.7549</v>
      </c>
      <c r="W10" s="18">
        <f>U10+V10</f>
        <v>688487.4998999999</v>
      </c>
      <c r="X10" s="18">
        <f>V$7*$F10</f>
        <v>16721.639079</v>
      </c>
      <c r="Y10" s="18">
        <f>V$7*$G10</f>
        <v>4037.3725578</v>
      </c>
      <c r="Z10" s="18"/>
      <c r="AA10" s="18">
        <f>C10*1.14334/100</f>
        <v>44876.095</v>
      </c>
      <c r="AB10" s="18">
        <f>D10*1.14334/100</f>
        <v>897.5219000000001</v>
      </c>
      <c r="AC10" s="18">
        <f>AA10+AB10</f>
        <v>45773.6169</v>
      </c>
      <c r="AD10" s="18">
        <f>AB$7*$F10</f>
        <v>1111.726649</v>
      </c>
      <c r="AE10" s="18">
        <f>AB$7*$G10</f>
        <v>268.4219318</v>
      </c>
      <c r="AF10" s="18"/>
      <c r="AG10" s="18">
        <f>C10*3.81247/100</f>
        <v>149639.4475</v>
      </c>
      <c r="AH10" s="18">
        <f>D10*3.81247/100</f>
        <v>2992.7889499999997</v>
      </c>
      <c r="AI10" s="18">
        <f>AG10+AH10</f>
        <v>152632.23645</v>
      </c>
      <c r="AJ10" s="18">
        <f>AH$7*$F10</f>
        <v>3707.0552045</v>
      </c>
      <c r="AK10" s="18">
        <f>AH$7*$G10</f>
        <v>895.0535818999999</v>
      </c>
      <c r="AL10" s="18"/>
      <c r="AM10" s="18">
        <f>C10*3.93485/100</f>
        <v>154442.8625</v>
      </c>
      <c r="AN10" s="18">
        <f>D10*3.93485/100</f>
        <v>3088.8572499999996</v>
      </c>
      <c r="AO10" s="18">
        <f>AM10+AN10</f>
        <v>157531.71975</v>
      </c>
      <c r="AP10" s="18">
        <f>AN$7*$F10</f>
        <v>3826.0513975000003</v>
      </c>
      <c r="AQ10" s="18">
        <f>AN$7*$G10</f>
        <v>923.7847345</v>
      </c>
      <c r="AR10" s="18"/>
      <c r="AS10" s="26">
        <f>C10*0.76958/100</f>
        <v>30206.015</v>
      </c>
      <c r="AT10" s="26">
        <f>D10*0.76958/100</f>
        <v>604.1203</v>
      </c>
      <c r="AU10" s="18">
        <f>AS10+AT10</f>
        <v>30810.135299999998</v>
      </c>
      <c r="AV10" s="18">
        <f>AT$7*$F10</f>
        <v>748.301113</v>
      </c>
      <c r="AW10" s="18">
        <f>AT$7*$G10</f>
        <v>180.6742966</v>
      </c>
      <c r="AX10" s="18"/>
      <c r="AY10" s="18">
        <f>C10*0.3663/100</f>
        <v>14377.275</v>
      </c>
      <c r="AZ10" s="18">
        <f>D10*0.3663/100</f>
        <v>287.5455</v>
      </c>
      <c r="BA10" s="18">
        <f>AY10+AZ10</f>
        <v>14664.8205</v>
      </c>
      <c r="BB10" s="18">
        <f>AZ$7*$F10</f>
        <v>356.171805</v>
      </c>
      <c r="BC10" s="18">
        <f>AZ$7*$G10</f>
        <v>85.996251</v>
      </c>
      <c r="BD10" s="18"/>
      <c r="BE10" s="18">
        <f>C10*8.60053/100</f>
        <v>337570.8025</v>
      </c>
      <c r="BF10" s="18">
        <f>D10*8.60053/100</f>
        <v>6751.41605</v>
      </c>
      <c r="BG10" s="18">
        <f>BE10+BF10</f>
        <v>344322.21855</v>
      </c>
      <c r="BH10" s="18">
        <f>BF$7*$F10</f>
        <v>8362.725345500001</v>
      </c>
      <c r="BI10" s="18">
        <f>BF$7*$G10</f>
        <v>2019.1464281</v>
      </c>
      <c r="BJ10" s="18"/>
      <c r="BK10" s="18">
        <f>C10*3.67501/100</f>
        <v>144244.1425</v>
      </c>
      <c r="BL10" s="18">
        <f>D10*3.67501/100</f>
        <v>2884.88285</v>
      </c>
      <c r="BM10" s="18">
        <f>BK10+BL10</f>
        <v>147129.02534999998</v>
      </c>
      <c r="BN10" s="18">
        <f>BL$7*$F10</f>
        <v>3573.3959735</v>
      </c>
      <c r="BO10" s="18">
        <f>BL$7*$G10</f>
        <v>862.7820977</v>
      </c>
      <c r="BP10" s="18"/>
      <c r="BQ10" s="18">
        <f>C10*22.01233/100</f>
        <v>863983.9525</v>
      </c>
      <c r="BR10" s="18">
        <f>D10*22.01233/100</f>
        <v>17279.67905</v>
      </c>
      <c r="BS10" s="18">
        <f>BQ10+BR10</f>
        <v>881263.63155</v>
      </c>
      <c r="BT10" s="18">
        <f>BR$7*$F10</f>
        <v>21403.6890755</v>
      </c>
      <c r="BU10" s="18">
        <f>BR$7*$G10</f>
        <v>5167.8347140999995</v>
      </c>
      <c r="BV10" s="18"/>
      <c r="BW10" s="18"/>
      <c r="BX10" s="18"/>
      <c r="BY10" s="18"/>
      <c r="BZ10" s="18"/>
      <c r="CA10" s="18"/>
      <c r="CB10" s="18"/>
      <c r="CC10" s="18">
        <f>$C10*CD$7</f>
        <v>32130.050000000003</v>
      </c>
      <c r="CD10" s="18">
        <f>$D10*CD$7</f>
        <v>642.601</v>
      </c>
      <c r="CE10" s="18">
        <f>CC10+CD10</f>
        <v>32772.651000000005</v>
      </c>
      <c r="CF10" s="18">
        <f>CD$7*$F10</f>
        <v>795.9657100000001</v>
      </c>
      <c r="CG10" s="18">
        <f>CD$7*$G10</f>
        <v>192.182722</v>
      </c>
      <c r="CH10" s="18"/>
      <c r="CI10" s="18">
        <f>$C10*CJ$7</f>
        <v>670850.4025</v>
      </c>
      <c r="CJ10" s="18">
        <f>$D10*CJ$7</f>
        <v>13417.00805</v>
      </c>
      <c r="CK10" s="18">
        <f>CI10+CJ10</f>
        <v>684267.4105499999</v>
      </c>
      <c r="CL10" s="18">
        <f>CJ$7*$F10</f>
        <v>16619.1436655</v>
      </c>
      <c r="CM10" s="18">
        <f>CJ$7*$G10</f>
        <v>4012.6254521</v>
      </c>
      <c r="CN10" s="18"/>
      <c r="CO10" s="18">
        <f>$C10*CP$7</f>
        <v>223577.0275</v>
      </c>
      <c r="CP10" s="18">
        <f>$D10*CP$7</f>
        <v>4471.54055</v>
      </c>
      <c r="CQ10" s="18">
        <f>CO10+CP10</f>
        <v>228048.56805</v>
      </c>
      <c r="CR10" s="18">
        <f>CP$7*$F10</f>
        <v>5538.7292405</v>
      </c>
      <c r="CS10" s="18">
        <f>CP$7*$G10</f>
        <v>1337.3039171</v>
      </c>
      <c r="CT10" s="18"/>
      <c r="CU10" s="18">
        <f>$C10*CV$7</f>
        <v>144637.42750000002</v>
      </c>
      <c r="CV10" s="18">
        <f>$D10*CV$7</f>
        <v>2892.7485500000003</v>
      </c>
      <c r="CW10" s="18">
        <f>CU10+CV10</f>
        <v>147530.17605</v>
      </c>
      <c r="CX10" s="18">
        <f>CV$7*$F10</f>
        <v>3583.1389205</v>
      </c>
      <c r="CY10" s="18">
        <f>CV$7*$G10</f>
        <v>865.1344931000001</v>
      </c>
      <c r="CZ10" s="18"/>
      <c r="DA10" s="18">
        <f>$C10*DB$7</f>
        <v>439477.54</v>
      </c>
      <c r="DB10" s="18">
        <f>$D10*DB$7</f>
        <v>8789.550799999999</v>
      </c>
      <c r="DC10" s="18">
        <f>DA10+DB10</f>
        <v>448267.0908</v>
      </c>
      <c r="DD10" s="18">
        <f>DB$7*$F10</f>
        <v>10887.286268</v>
      </c>
      <c r="DE10" s="18">
        <f>DB$7*$G10</f>
        <v>2628.6915175999998</v>
      </c>
    </row>
    <row r="11" spans="21:109" ht="12.75"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</row>
    <row r="12" spans="1:109" ht="13.5" thickBot="1">
      <c r="A12" s="1" t="s">
        <v>2</v>
      </c>
      <c r="C12" s="23">
        <f>SUM(C9:C10)</f>
        <v>3925000</v>
      </c>
      <c r="D12" s="23">
        <f>SUM(D9:D10)</f>
        <v>157000</v>
      </c>
      <c r="E12" s="23">
        <f>SUM(E9:E10)</f>
        <v>4082000</v>
      </c>
      <c r="F12" s="23">
        <f>SUM(F9:F10)</f>
        <v>194472</v>
      </c>
      <c r="G12" s="23">
        <f>SUM(G9:G10)</f>
        <v>46952</v>
      </c>
      <c r="I12" s="23">
        <f>SUM(I9:I10)</f>
        <v>1510672.4475</v>
      </c>
      <c r="J12" s="23">
        <f>SUM(J9:J10)</f>
        <v>60426.897899999996</v>
      </c>
      <c r="K12" s="23">
        <f>SUM(K9:K10)</f>
        <v>1571099.3454000002</v>
      </c>
      <c r="L12" s="23">
        <f>SUM(L9:L10)</f>
        <v>74849.2973784</v>
      </c>
      <c r="M12" s="23">
        <f>SUM(M9:M10)</f>
        <v>18071.1064344</v>
      </c>
      <c r="O12" s="23">
        <f>SUM(O9:O10)</f>
        <v>2414328.3375</v>
      </c>
      <c r="P12" s="23">
        <f>SUM(P9:P10)</f>
        <v>96573.1335</v>
      </c>
      <c r="Q12" s="23">
        <f>SUM(Q9:Q10)</f>
        <v>2510901.471</v>
      </c>
      <c r="R12" s="23">
        <f>SUM(R9:R10)</f>
        <v>119622.74151600001</v>
      </c>
      <c r="S12" s="23">
        <f>SUM(S9:S10)</f>
        <v>28880.902955999998</v>
      </c>
      <c r="U12" s="23">
        <f>SUM(U9:U10)</f>
        <v>674987.745</v>
      </c>
      <c r="V12" s="23">
        <f>SUM(V9:V10)</f>
        <v>26999.5098</v>
      </c>
      <c r="W12" s="23">
        <f>SUM(W9:W10)</f>
        <v>701987.2548</v>
      </c>
      <c r="X12" s="23">
        <f>SUM(X9:X10)</f>
        <v>33443.6221008</v>
      </c>
      <c r="Y12" s="23">
        <f>SUM(Y9:Y10)</f>
        <v>8074.4011728</v>
      </c>
      <c r="Z12" s="18"/>
      <c r="AA12" s="23">
        <f>SUM(AA9:AA10)</f>
        <v>44876.095</v>
      </c>
      <c r="AB12" s="23">
        <f>SUM(AB9:AB10)</f>
        <v>1795.0438000000001</v>
      </c>
      <c r="AC12" s="23">
        <f>SUM(AC9:AC10)</f>
        <v>46671.1388</v>
      </c>
      <c r="AD12" s="23">
        <f>SUM(AD9:AD10)</f>
        <v>2223.4761648</v>
      </c>
      <c r="AE12" s="23">
        <f>SUM(AE9:AE10)</f>
        <v>536.8209968</v>
      </c>
      <c r="AF12" s="18"/>
      <c r="AG12" s="23">
        <f>SUM(AG9:AG10)</f>
        <v>149639.4475</v>
      </c>
      <c r="AH12" s="23">
        <f>SUM(AH9:AH10)</f>
        <v>5985.577899999999</v>
      </c>
      <c r="AI12" s="23">
        <f>SUM(AI9:AI10)</f>
        <v>155625.02539999998</v>
      </c>
      <c r="AJ12" s="23">
        <f>SUM(AJ9:AJ10)</f>
        <v>7414.1866584</v>
      </c>
      <c r="AK12" s="23">
        <f>SUM(AK9:AK10)</f>
        <v>1790.0309143999998</v>
      </c>
      <c r="AL12" s="18"/>
      <c r="AM12" s="23">
        <f>SUM(AM9:AM10)</f>
        <v>154442.8625</v>
      </c>
      <c r="AN12" s="23">
        <f>SUM(AN9:AN10)</f>
        <v>6177.714499999999</v>
      </c>
      <c r="AO12" s="23">
        <f>SUM(AO9:AO10)</f>
        <v>160620.577</v>
      </c>
      <c r="AP12" s="23">
        <f>SUM(AP9:AP10)</f>
        <v>7652.181492000001</v>
      </c>
      <c r="AQ12" s="23">
        <f>SUM(AQ9:AQ10)</f>
        <v>1847.490772</v>
      </c>
      <c r="AR12" s="18"/>
      <c r="AS12" s="23">
        <f>SUM(AS9:AS10)</f>
        <v>30206.015</v>
      </c>
      <c r="AT12" s="23">
        <f>SUM(AT9:AT10)</f>
        <v>1208.2406</v>
      </c>
      <c r="AU12" s="23">
        <f>SUM(AU9:AU10)</f>
        <v>31414.255599999997</v>
      </c>
      <c r="AV12" s="23">
        <f>SUM(AV9:AV10)</f>
        <v>1496.6176176</v>
      </c>
      <c r="AW12" s="23">
        <f>SUM(AW9:AW10)</f>
        <v>361.3332016</v>
      </c>
      <c r="AX12" s="18"/>
      <c r="AY12" s="23">
        <f>SUM(AY9:AY10)</f>
        <v>14377.275</v>
      </c>
      <c r="AZ12" s="23">
        <f>SUM(AZ9:AZ10)</f>
        <v>575.091</v>
      </c>
      <c r="BA12" s="23">
        <f>SUM(BA9:BA10)</f>
        <v>14952.366</v>
      </c>
      <c r="BB12" s="23">
        <f>SUM(BB9:BB10)</f>
        <v>712.350936</v>
      </c>
      <c r="BC12" s="23">
        <f>SUM(BC9:BC10)</f>
        <v>171.985176</v>
      </c>
      <c r="BD12" s="18"/>
      <c r="BE12" s="23">
        <f>SUM(BE9:BE10)</f>
        <v>337570.8025</v>
      </c>
      <c r="BF12" s="23">
        <f>SUM(BF9:BF10)</f>
        <v>13502.8321</v>
      </c>
      <c r="BG12" s="23">
        <f>SUM(BG9:BG10)</f>
        <v>351073.6346</v>
      </c>
      <c r="BH12" s="23">
        <f>SUM(BH9:BH10)</f>
        <v>16725.6227016</v>
      </c>
      <c r="BI12" s="23">
        <f>SUM(BI9:BI10)</f>
        <v>4038.1208456000004</v>
      </c>
      <c r="BJ12" s="18"/>
      <c r="BK12" s="23">
        <f>SUM(BK9:BK10)</f>
        <v>144244.1425</v>
      </c>
      <c r="BL12" s="23">
        <f>SUM(BL9:BL10)</f>
        <v>5769.7657</v>
      </c>
      <c r="BM12" s="23">
        <f>SUM(BM9:BM10)</f>
        <v>150013.90819999998</v>
      </c>
      <c r="BN12" s="23">
        <f>SUM(BN9:BN10)</f>
        <v>7146.8654472</v>
      </c>
      <c r="BO12" s="23">
        <f>SUM(BO9:BO10)</f>
        <v>1725.4906952000001</v>
      </c>
      <c r="BP12" s="18"/>
      <c r="BQ12" s="23">
        <f>SUM(BQ9:BQ10)</f>
        <v>863983.9525</v>
      </c>
      <c r="BR12" s="23">
        <f>SUM(BR9:BR10)</f>
        <v>34559.3581</v>
      </c>
      <c r="BS12" s="23">
        <f>SUM(BS9:BS10)</f>
        <v>898543.3106000001</v>
      </c>
      <c r="BT12" s="23">
        <f>SUM(BT9:BT10)</f>
        <v>42807.8183976</v>
      </c>
      <c r="BU12" s="23">
        <f>SUM(BU9:BU10)</f>
        <v>10335.2291816</v>
      </c>
      <c r="BV12" s="18"/>
      <c r="BW12" s="23">
        <f>SUM(BW9:BW10)</f>
        <v>0</v>
      </c>
      <c r="BX12" s="23">
        <f>SUM(BX9:BX10)</f>
        <v>0</v>
      </c>
      <c r="BY12" s="23">
        <f>SUM(BY9:BY10)</f>
        <v>0</v>
      </c>
      <c r="BZ12" s="26"/>
      <c r="CA12" s="26"/>
      <c r="CB12" s="18"/>
      <c r="CC12" s="23">
        <f>SUM(CC9:CC10)</f>
        <v>32130.050000000003</v>
      </c>
      <c r="CD12" s="23">
        <f>SUM(CD9:CD10)</f>
        <v>1285.202</v>
      </c>
      <c r="CE12" s="23">
        <f>SUM(CE9:CE10)</f>
        <v>33415.25200000001</v>
      </c>
      <c r="CF12" s="23">
        <f>SUM(CF9:CF10)</f>
        <v>1591.9477920000002</v>
      </c>
      <c r="CG12" s="23">
        <f>SUM(CG9:CG10)</f>
        <v>384.34907200000004</v>
      </c>
      <c r="CH12" s="18"/>
      <c r="CI12" s="23">
        <f>SUM(CI9:CI10)</f>
        <v>670850.4025</v>
      </c>
      <c r="CJ12" s="23">
        <f>SUM(CJ9:CJ10)</f>
        <v>26834.0161</v>
      </c>
      <c r="CK12" s="23">
        <f>SUM(CK9:CK10)</f>
        <v>697684.4185999999</v>
      </c>
      <c r="CL12" s="23">
        <f>SUM(CL9:CL10)</f>
        <v>33238.629165599996</v>
      </c>
      <c r="CM12" s="23">
        <f>SUM(CM9:CM10)</f>
        <v>8024.9090696</v>
      </c>
      <c r="CN12" s="18"/>
      <c r="CO12" s="23">
        <f>SUM(CO9:CO10)</f>
        <v>223577.0275</v>
      </c>
      <c r="CP12" s="23">
        <f>SUM(CP9:CP10)</f>
        <v>8943.0811</v>
      </c>
      <c r="CQ12" s="23">
        <f>SUM(CQ9:CQ10)</f>
        <v>232520.1086</v>
      </c>
      <c r="CR12" s="23">
        <f>SUM(CR9:CR10)</f>
        <v>11077.5724056</v>
      </c>
      <c r="CS12" s="23">
        <f>SUM(CS9:CS10)</f>
        <v>2674.4939096</v>
      </c>
      <c r="CT12" s="18"/>
      <c r="CU12" s="23">
        <f>SUM(CU9:CU10)</f>
        <v>144637.42750000002</v>
      </c>
      <c r="CV12" s="23">
        <f>SUM(CV9:CV10)</f>
        <v>5785.4971000000005</v>
      </c>
      <c r="CW12" s="23">
        <f>SUM(CW9:CW10)</f>
        <v>150422.9246</v>
      </c>
      <c r="CX12" s="23">
        <f>SUM(CX9:CX10)</f>
        <v>7166.351541600001</v>
      </c>
      <c r="CY12" s="23">
        <f>SUM(CY9:CY10)</f>
        <v>1730.1952856000003</v>
      </c>
      <c r="CZ12" s="26"/>
      <c r="DA12" s="23">
        <f>SUM(DA9:DA10)</f>
        <v>439477.54</v>
      </c>
      <c r="DB12" s="23">
        <f>SUM(DB9:DB10)</f>
        <v>17579.101599999998</v>
      </c>
      <c r="DC12" s="23">
        <f>SUM(DC9:DC10)</f>
        <v>457056.64160000003</v>
      </c>
      <c r="DD12" s="23">
        <f>SUM(DD9:DD10)</f>
        <v>21774.7964736</v>
      </c>
      <c r="DE12" s="23">
        <f>SUM(DE9:DE10)</f>
        <v>5257.1590976</v>
      </c>
    </row>
    <row r="13" spans="1:104" ht="13.5" thickTop="1">
      <c r="A13"/>
      <c r="C13"/>
      <c r="D13"/>
      <c r="E13"/>
      <c r="F13"/>
      <c r="G13"/>
      <c r="H13"/>
      <c r="I13"/>
      <c r="J13"/>
      <c r="K13"/>
      <c r="L13"/>
      <c r="M13"/>
      <c r="O13"/>
      <c r="P13"/>
      <c r="Q13"/>
      <c r="R13"/>
      <c r="S13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</row>
    <row r="14" spans="1:104" ht="12.75">
      <c r="A14"/>
      <c r="C14"/>
      <c r="D14"/>
      <c r="E14"/>
      <c r="F14"/>
      <c r="G14"/>
      <c r="H14"/>
      <c r="I14"/>
      <c r="J14"/>
      <c r="K14"/>
      <c r="L14"/>
      <c r="M14"/>
      <c r="O14"/>
      <c r="P14"/>
      <c r="Q14"/>
      <c r="R14"/>
      <c r="S14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</row>
    <row r="15" spans="1:104" ht="12.75">
      <c r="A15"/>
      <c r="C15"/>
      <c r="D15"/>
      <c r="E15"/>
      <c r="F15"/>
      <c r="G15"/>
      <c r="H15"/>
      <c r="I15"/>
      <c r="J15"/>
      <c r="K15"/>
      <c r="L15"/>
      <c r="M15"/>
      <c r="O15"/>
      <c r="P15"/>
      <c r="Q15"/>
      <c r="R15"/>
      <c r="S15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</row>
    <row r="16" spans="1:104" ht="12.75">
      <c r="A16"/>
      <c r="C16"/>
      <c r="D16"/>
      <c r="E16"/>
      <c r="F16"/>
      <c r="G16"/>
      <c r="H16"/>
      <c r="I16"/>
      <c r="J16"/>
      <c r="K16"/>
      <c r="L16"/>
      <c r="M16"/>
      <c r="O16"/>
      <c r="P16"/>
      <c r="Q16"/>
      <c r="R16"/>
      <c r="S16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</row>
    <row r="17" spans="1:104" ht="12.75">
      <c r="A17"/>
      <c r="C17"/>
      <c r="D17"/>
      <c r="E17"/>
      <c r="F17"/>
      <c r="G17"/>
      <c r="H17"/>
      <c r="I17"/>
      <c r="J17"/>
      <c r="K17"/>
      <c r="L17"/>
      <c r="M17"/>
      <c r="O17"/>
      <c r="P17"/>
      <c r="Q17"/>
      <c r="R17"/>
      <c r="S17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</row>
    <row r="18" spans="1:104" ht="12.75">
      <c r="A18"/>
      <c r="C18"/>
      <c r="D18"/>
      <c r="E18"/>
      <c r="F18"/>
      <c r="G18"/>
      <c r="H18"/>
      <c r="I18"/>
      <c r="J18"/>
      <c r="K18"/>
      <c r="L18"/>
      <c r="M18"/>
      <c r="O18"/>
      <c r="P18"/>
      <c r="Q18"/>
      <c r="R18"/>
      <c r="S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</row>
    <row r="19" spans="1:104" ht="12.75">
      <c r="A19"/>
      <c r="C19"/>
      <c r="D19"/>
      <c r="E19"/>
      <c r="F19"/>
      <c r="G19"/>
      <c r="H19"/>
      <c r="I19"/>
      <c r="J19"/>
      <c r="K19"/>
      <c r="L19"/>
      <c r="M19"/>
      <c r="O19"/>
      <c r="P19"/>
      <c r="Q19"/>
      <c r="R19"/>
      <c r="S19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</row>
    <row r="20" spans="1:104" ht="12.75">
      <c r="A20"/>
      <c r="C20"/>
      <c r="D20"/>
      <c r="E20"/>
      <c r="F20"/>
      <c r="G20"/>
      <c r="H20"/>
      <c r="I20"/>
      <c r="J20"/>
      <c r="K20"/>
      <c r="L20"/>
      <c r="M20"/>
      <c r="O20"/>
      <c r="P20"/>
      <c r="Q20"/>
      <c r="R20"/>
      <c r="S20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</row>
    <row r="21" spans="1:104" ht="12.75">
      <c r="A21"/>
      <c r="C21"/>
      <c r="D21"/>
      <c r="E21"/>
      <c r="F21"/>
      <c r="G21"/>
      <c r="H21"/>
      <c r="I21"/>
      <c r="J21"/>
      <c r="K21"/>
      <c r="L21"/>
      <c r="M21"/>
      <c r="O21"/>
      <c r="P21"/>
      <c r="Q21"/>
      <c r="R21"/>
      <c r="S21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</row>
    <row r="22" spans="1:104" ht="12.75">
      <c r="A22"/>
      <c r="C22"/>
      <c r="D22"/>
      <c r="E22"/>
      <c r="F22"/>
      <c r="G22"/>
      <c r="H22"/>
      <c r="I22"/>
      <c r="J22"/>
      <c r="K22"/>
      <c r="L22"/>
      <c r="M22"/>
      <c r="O22"/>
      <c r="P22"/>
      <c r="Q22"/>
      <c r="R22"/>
      <c r="S22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</row>
    <row r="23" spans="1:104" ht="12.75">
      <c r="A23"/>
      <c r="C23"/>
      <c r="D23"/>
      <c r="E23"/>
      <c r="F23"/>
      <c r="G23"/>
      <c r="H23"/>
      <c r="I23"/>
      <c r="J23"/>
      <c r="K23"/>
      <c r="L23"/>
      <c r="M23"/>
      <c r="O23"/>
      <c r="P23"/>
      <c r="Q23"/>
      <c r="R23"/>
      <c r="S23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</row>
    <row r="24" spans="1:104" ht="12.75">
      <c r="A24"/>
      <c r="C24"/>
      <c r="D24"/>
      <c r="E24"/>
      <c r="F24"/>
      <c r="G24"/>
      <c r="H24"/>
      <c r="I24"/>
      <c r="J24"/>
      <c r="K24"/>
      <c r="L24"/>
      <c r="M24"/>
      <c r="O24"/>
      <c r="P24"/>
      <c r="Q24"/>
      <c r="R24"/>
      <c r="S24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</row>
    <row r="25" spans="1:104" ht="12.75">
      <c r="A25"/>
      <c r="C25"/>
      <c r="D25"/>
      <c r="E25"/>
      <c r="F25"/>
      <c r="G25"/>
      <c r="H25"/>
      <c r="I25"/>
      <c r="J25"/>
      <c r="K25"/>
      <c r="L25"/>
      <c r="M25"/>
      <c r="O25"/>
      <c r="P25"/>
      <c r="Q25"/>
      <c r="R25"/>
      <c r="S25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</row>
    <row r="26" spans="1:104" ht="12.75">
      <c r="A26"/>
      <c r="C26"/>
      <c r="D26"/>
      <c r="E26"/>
      <c r="F26"/>
      <c r="G26"/>
      <c r="H26"/>
      <c r="I26"/>
      <c r="J26"/>
      <c r="K26"/>
      <c r="L26"/>
      <c r="M26"/>
      <c r="O26"/>
      <c r="P26"/>
      <c r="Q26"/>
      <c r="R26"/>
      <c r="S26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</row>
    <row r="27" spans="1:104" ht="12.75">
      <c r="A27"/>
      <c r="C27"/>
      <c r="D27"/>
      <c r="E27"/>
      <c r="F27"/>
      <c r="G27"/>
      <c r="H27"/>
      <c r="I27"/>
      <c r="J27"/>
      <c r="K27"/>
      <c r="L27"/>
      <c r="M27"/>
      <c r="O27"/>
      <c r="P27"/>
      <c r="Q27"/>
      <c r="R27"/>
      <c r="S27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</row>
    <row r="28" spans="1:104" ht="12.75">
      <c r="A28"/>
      <c r="C28"/>
      <c r="D28"/>
      <c r="E28"/>
      <c r="F28"/>
      <c r="G28"/>
      <c r="H28"/>
      <c r="I28"/>
      <c r="J28"/>
      <c r="K28"/>
      <c r="L28"/>
      <c r="M28"/>
      <c r="O28"/>
      <c r="P28"/>
      <c r="Q28"/>
      <c r="R28"/>
      <c r="S2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</row>
    <row r="29" spans="1:104" ht="12.75">
      <c r="A29"/>
      <c r="C29"/>
      <c r="D29"/>
      <c r="E29"/>
      <c r="F29"/>
      <c r="G29"/>
      <c r="H29"/>
      <c r="I29"/>
      <c r="J29"/>
      <c r="K29"/>
      <c r="L29"/>
      <c r="M29"/>
      <c r="O29"/>
      <c r="P29"/>
      <c r="Q29"/>
      <c r="R29"/>
      <c r="S29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</row>
    <row r="30" spans="1:104" ht="12.75">
      <c r="A30"/>
      <c r="C30"/>
      <c r="D30"/>
      <c r="E30"/>
      <c r="F30"/>
      <c r="G30"/>
      <c r="H30"/>
      <c r="I30"/>
      <c r="J30"/>
      <c r="K30"/>
      <c r="L30"/>
      <c r="M30"/>
      <c r="O30"/>
      <c r="P30"/>
      <c r="Q30"/>
      <c r="R30"/>
      <c r="S30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</row>
    <row r="31" spans="1:104" ht="12.75">
      <c r="A31"/>
      <c r="C31"/>
      <c r="D31"/>
      <c r="E31"/>
      <c r="F31"/>
      <c r="G31"/>
      <c r="H31"/>
      <c r="I31"/>
      <c r="J31"/>
      <c r="K31"/>
      <c r="L31"/>
      <c r="M31"/>
      <c r="O31"/>
      <c r="P31"/>
      <c r="Q31"/>
      <c r="R31"/>
      <c r="S31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</row>
    <row r="32" spans="1:104" ht="12.75">
      <c r="A32"/>
      <c r="C32"/>
      <c r="D32"/>
      <c r="E32"/>
      <c r="F32"/>
      <c r="G32"/>
      <c r="H32"/>
      <c r="I32"/>
      <c r="J32"/>
      <c r="K32"/>
      <c r="L32"/>
      <c r="M32"/>
      <c r="O32"/>
      <c r="P32"/>
      <c r="Q32"/>
      <c r="R32"/>
      <c r="S32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</row>
    <row r="33" spans="1:104" ht="12.75">
      <c r="A33"/>
      <c r="C33"/>
      <c r="D33"/>
      <c r="E33"/>
      <c r="F33"/>
      <c r="G33"/>
      <c r="H33"/>
      <c r="I33"/>
      <c r="J33"/>
      <c r="K33"/>
      <c r="L33"/>
      <c r="M33"/>
      <c r="O33"/>
      <c r="P33"/>
      <c r="Q33"/>
      <c r="R33"/>
      <c r="S33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</row>
    <row r="34" spans="1:104" ht="12.75">
      <c r="A34"/>
      <c r="C34"/>
      <c r="D34"/>
      <c r="E34"/>
      <c r="F34"/>
      <c r="G34"/>
      <c r="H34"/>
      <c r="I34"/>
      <c r="J34"/>
      <c r="K34"/>
      <c r="L34"/>
      <c r="M34"/>
      <c r="O34"/>
      <c r="P34"/>
      <c r="Q34"/>
      <c r="R34"/>
      <c r="S34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</row>
    <row r="35" spans="1:104" ht="12.75">
      <c r="A35"/>
      <c r="C35"/>
      <c r="D35"/>
      <c r="E35"/>
      <c r="F35"/>
      <c r="G35"/>
      <c r="H35"/>
      <c r="I35"/>
      <c r="J35"/>
      <c r="K35"/>
      <c r="L35"/>
      <c r="M35"/>
      <c r="O35"/>
      <c r="P35"/>
      <c r="Q35"/>
      <c r="R35"/>
      <c r="S35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</row>
    <row r="36" spans="1:104" ht="12.75">
      <c r="A36"/>
      <c r="C36"/>
      <c r="D36"/>
      <c r="E36"/>
      <c r="F36"/>
      <c r="G36"/>
      <c r="H36"/>
      <c r="I36"/>
      <c r="J36"/>
      <c r="K36"/>
      <c r="L36"/>
      <c r="M36"/>
      <c r="O36"/>
      <c r="P36"/>
      <c r="Q36"/>
      <c r="R36"/>
      <c r="S36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</row>
    <row r="37" spans="1:104" ht="12.75">
      <c r="A37"/>
      <c r="C37"/>
      <c r="D37"/>
      <c r="E37"/>
      <c r="F37"/>
      <c r="G37"/>
      <c r="H37"/>
      <c r="I37"/>
      <c r="J37"/>
      <c r="K37"/>
      <c r="L37"/>
      <c r="M37"/>
      <c r="O37"/>
      <c r="P37"/>
      <c r="Q37"/>
      <c r="R37"/>
      <c r="S37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</row>
    <row r="38" spans="1:104" ht="12.75">
      <c r="A38"/>
      <c r="C38"/>
      <c r="D38"/>
      <c r="E38"/>
      <c r="F38"/>
      <c r="G38"/>
      <c r="H38"/>
      <c r="I38"/>
      <c r="J38"/>
      <c r="K38"/>
      <c r="L38"/>
      <c r="M38"/>
      <c r="O38"/>
      <c r="P38"/>
      <c r="Q38"/>
      <c r="R38"/>
      <c r="S3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</row>
    <row r="39" spans="1:104" ht="12.75">
      <c r="A39"/>
      <c r="C39"/>
      <c r="D39"/>
      <c r="E39"/>
      <c r="F39"/>
      <c r="G39"/>
      <c r="H39"/>
      <c r="I39"/>
      <c r="J39"/>
      <c r="K39"/>
      <c r="L39"/>
      <c r="M39"/>
      <c r="O39"/>
      <c r="P39"/>
      <c r="Q39"/>
      <c r="R39"/>
      <c r="S39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</row>
    <row r="40" spans="1:104" ht="12.75">
      <c r="A40"/>
      <c r="C40"/>
      <c r="D40"/>
      <c r="E40"/>
      <c r="F40"/>
      <c r="G40"/>
      <c r="H40"/>
      <c r="I40"/>
      <c r="J40"/>
      <c r="K40"/>
      <c r="L40"/>
      <c r="M40"/>
      <c r="O40"/>
      <c r="P40"/>
      <c r="Q40"/>
      <c r="R40"/>
      <c r="S40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</row>
    <row r="41" spans="1:104" ht="12.75">
      <c r="A41"/>
      <c r="C41"/>
      <c r="D41"/>
      <c r="E41"/>
      <c r="F41"/>
      <c r="G41"/>
      <c r="H41"/>
      <c r="I41"/>
      <c r="J41"/>
      <c r="K41"/>
      <c r="L41"/>
      <c r="M41"/>
      <c r="O41"/>
      <c r="P41"/>
      <c r="Q41"/>
      <c r="R41"/>
      <c r="S41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</row>
    <row r="42" spans="1:104" ht="12.75">
      <c r="A42"/>
      <c r="C42"/>
      <c r="D42"/>
      <c r="E42"/>
      <c r="F42"/>
      <c r="G42"/>
      <c r="H42"/>
      <c r="I42"/>
      <c r="J42"/>
      <c r="K42"/>
      <c r="L42"/>
      <c r="M42"/>
      <c r="O42"/>
      <c r="P42"/>
      <c r="Q42"/>
      <c r="R42"/>
      <c r="S42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</row>
    <row r="43" spans="1:104" ht="12.75">
      <c r="A43"/>
      <c r="C43"/>
      <c r="D43"/>
      <c r="E43"/>
      <c r="F43"/>
      <c r="G43"/>
      <c r="H43"/>
      <c r="I43"/>
      <c r="J43"/>
      <c r="K43"/>
      <c r="L43"/>
      <c r="M43"/>
      <c r="O43"/>
      <c r="P43"/>
      <c r="Q43"/>
      <c r="R43"/>
      <c r="S43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</row>
    <row r="44" spans="1:104" ht="12.75">
      <c r="A44"/>
      <c r="C44"/>
      <c r="D44"/>
      <c r="E44"/>
      <c r="F44"/>
      <c r="G44"/>
      <c r="H44"/>
      <c r="I44"/>
      <c r="J44"/>
      <c r="K44"/>
      <c r="L44"/>
      <c r="M44"/>
      <c r="O44"/>
      <c r="P44"/>
      <c r="Q44"/>
      <c r="R44"/>
      <c r="S44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</row>
    <row r="45" spans="1:104" ht="12.75">
      <c r="A45"/>
      <c r="C45"/>
      <c r="D45"/>
      <c r="E45"/>
      <c r="F45"/>
      <c r="G45"/>
      <c r="H45"/>
      <c r="I45"/>
      <c r="J45"/>
      <c r="K45"/>
      <c r="L45"/>
      <c r="M45"/>
      <c r="O45"/>
      <c r="P45"/>
      <c r="Q45"/>
      <c r="R45"/>
      <c r="S45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</row>
    <row r="46" spans="1:104" ht="12.75">
      <c r="A46"/>
      <c r="C46"/>
      <c r="D46"/>
      <c r="E46"/>
      <c r="F46"/>
      <c r="G46"/>
      <c r="H46"/>
      <c r="I46"/>
      <c r="J46"/>
      <c r="K46"/>
      <c r="L46"/>
      <c r="M46"/>
      <c r="O46"/>
      <c r="P46"/>
      <c r="Q46"/>
      <c r="R46"/>
      <c r="S46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</row>
    <row r="47" spans="1:104" ht="12.75">
      <c r="A47"/>
      <c r="C47"/>
      <c r="D47"/>
      <c r="E47"/>
      <c r="F47"/>
      <c r="G47"/>
      <c r="H47"/>
      <c r="I47"/>
      <c r="J47"/>
      <c r="K47"/>
      <c r="L47"/>
      <c r="M47"/>
      <c r="O47"/>
      <c r="P47"/>
      <c r="Q47"/>
      <c r="R47"/>
      <c r="S47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</row>
    <row r="48" spans="1:104" ht="12.75">
      <c r="A48"/>
      <c r="C48"/>
      <c r="D48"/>
      <c r="E48"/>
      <c r="F48"/>
      <c r="G48"/>
      <c r="H48"/>
      <c r="I48"/>
      <c r="J48"/>
      <c r="K48"/>
      <c r="L48"/>
      <c r="M48"/>
      <c r="O48"/>
      <c r="P48"/>
      <c r="Q48"/>
      <c r="R48"/>
      <c r="S4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</row>
    <row r="49" spans="1:104" ht="12.75">
      <c r="A49"/>
      <c r="C49"/>
      <c r="D49"/>
      <c r="E49"/>
      <c r="F49"/>
      <c r="G49"/>
      <c r="H49"/>
      <c r="I49"/>
      <c r="J49"/>
      <c r="K49"/>
      <c r="L49"/>
      <c r="M49"/>
      <c r="O49"/>
      <c r="P49"/>
      <c r="Q49"/>
      <c r="R49"/>
      <c r="S49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</row>
    <row r="50" spans="1:104" ht="12.75">
      <c r="A50"/>
      <c r="C50"/>
      <c r="D50"/>
      <c r="E50"/>
      <c r="F50"/>
      <c r="G50"/>
      <c r="H50"/>
      <c r="I50"/>
      <c r="J50"/>
      <c r="K50"/>
      <c r="L50"/>
      <c r="M50"/>
      <c r="O50"/>
      <c r="P50"/>
      <c r="Q50"/>
      <c r="R50"/>
      <c r="S50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</row>
    <row r="51" spans="1:104" ht="12.75">
      <c r="A51"/>
      <c r="C51"/>
      <c r="D51"/>
      <c r="E51"/>
      <c r="F51"/>
      <c r="G51"/>
      <c r="H51"/>
      <c r="I51"/>
      <c r="J51"/>
      <c r="K51"/>
      <c r="L51"/>
      <c r="M51"/>
      <c r="O51"/>
      <c r="P51"/>
      <c r="Q51"/>
      <c r="R51"/>
      <c r="S51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</row>
    <row r="52" spans="1:104" ht="12.75">
      <c r="A52"/>
      <c r="C52"/>
      <c r="D52"/>
      <c r="E52"/>
      <c r="F52"/>
      <c r="G52"/>
      <c r="H52"/>
      <c r="I52"/>
      <c r="J52"/>
      <c r="K52"/>
      <c r="L52"/>
      <c r="M52"/>
      <c r="O52"/>
      <c r="P52"/>
      <c r="Q52"/>
      <c r="R52"/>
      <c r="S52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</row>
    <row r="53" spans="1:104" ht="12.75">
      <c r="A53"/>
      <c r="C53"/>
      <c r="D53"/>
      <c r="E53"/>
      <c r="F53"/>
      <c r="G53"/>
      <c r="H53"/>
      <c r="I53"/>
      <c r="J53"/>
      <c r="K53"/>
      <c r="L53"/>
      <c r="M53"/>
      <c r="O53"/>
      <c r="P53"/>
      <c r="Q53"/>
      <c r="R53"/>
      <c r="S53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</row>
    <row r="54" spans="1:104" ht="12.75">
      <c r="A54"/>
      <c r="C54"/>
      <c r="D54"/>
      <c r="E54"/>
      <c r="F54"/>
      <c r="G54"/>
      <c r="H54"/>
      <c r="I54"/>
      <c r="J54"/>
      <c r="K54"/>
      <c r="L54"/>
      <c r="M54"/>
      <c r="O54"/>
      <c r="P54"/>
      <c r="Q54"/>
      <c r="R54"/>
      <c r="S54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</row>
    <row r="55" spans="1:104" ht="12.75">
      <c r="A55"/>
      <c r="C55"/>
      <c r="D55"/>
      <c r="E55"/>
      <c r="F55"/>
      <c r="G55"/>
      <c r="H55"/>
      <c r="I55"/>
      <c r="J55"/>
      <c r="K55"/>
      <c r="L55"/>
      <c r="M55"/>
      <c r="O55"/>
      <c r="P55"/>
      <c r="Q55"/>
      <c r="R55"/>
      <c r="S55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</row>
    <row r="56" spans="1:104" ht="12.75">
      <c r="A56"/>
      <c r="C56"/>
      <c r="D56"/>
      <c r="E56"/>
      <c r="F56"/>
      <c r="G56"/>
      <c r="H56"/>
      <c r="I56"/>
      <c r="J56"/>
      <c r="K56"/>
      <c r="L56"/>
      <c r="M56"/>
      <c r="O56"/>
      <c r="P56"/>
      <c r="Q56"/>
      <c r="R56"/>
      <c r="S56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</row>
    <row r="57" spans="1:104" ht="12.75">
      <c r="A57"/>
      <c r="C57"/>
      <c r="D57"/>
      <c r="E57"/>
      <c r="F57"/>
      <c r="G57"/>
      <c r="H57"/>
      <c r="I57"/>
      <c r="J57"/>
      <c r="K57"/>
      <c r="L57"/>
      <c r="M57"/>
      <c r="O57"/>
      <c r="P57"/>
      <c r="Q57"/>
      <c r="R57"/>
      <c r="S57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</row>
    <row r="58" spans="1:104" ht="12.75">
      <c r="A58"/>
      <c r="C58"/>
      <c r="D58"/>
      <c r="E58"/>
      <c r="F58"/>
      <c r="G58"/>
      <c r="H58"/>
      <c r="I58"/>
      <c r="J58"/>
      <c r="K58"/>
      <c r="L58"/>
      <c r="M58"/>
      <c r="O58"/>
      <c r="P58"/>
      <c r="Q58"/>
      <c r="R58"/>
      <c r="S5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</row>
    <row r="59" spans="1:104" ht="12.75">
      <c r="A59"/>
      <c r="C59"/>
      <c r="D59"/>
      <c r="E59"/>
      <c r="F59"/>
      <c r="G59"/>
      <c r="H59"/>
      <c r="I59"/>
      <c r="J59"/>
      <c r="K59"/>
      <c r="L59"/>
      <c r="M59"/>
      <c r="O59"/>
      <c r="P59"/>
      <c r="Q59"/>
      <c r="R59"/>
      <c r="S59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</row>
    <row r="60" spans="1:104" ht="12.75">
      <c r="A60"/>
      <c r="C60"/>
      <c r="D60"/>
      <c r="E60"/>
      <c r="F60"/>
      <c r="G60"/>
      <c r="H60"/>
      <c r="I60"/>
      <c r="J60"/>
      <c r="K60"/>
      <c r="L60"/>
      <c r="M60"/>
      <c r="O60"/>
      <c r="P60"/>
      <c r="Q60"/>
      <c r="R60"/>
      <c r="S60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</row>
    <row r="61" spans="1:104" ht="12.75">
      <c r="A61"/>
      <c r="C61"/>
      <c r="D61"/>
      <c r="E61"/>
      <c r="F61"/>
      <c r="G61"/>
      <c r="H61"/>
      <c r="I61"/>
      <c r="J61"/>
      <c r="K61"/>
      <c r="L61"/>
      <c r="M61"/>
      <c r="O61"/>
      <c r="P61"/>
      <c r="Q61"/>
      <c r="R61"/>
      <c r="S61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</row>
    <row r="62" spans="1:104" ht="12.75">
      <c r="A62"/>
      <c r="C62"/>
      <c r="D62"/>
      <c r="E62"/>
      <c r="F62"/>
      <c r="G62"/>
      <c r="H62"/>
      <c r="I62"/>
      <c r="J62"/>
      <c r="K62"/>
      <c r="L62"/>
      <c r="M62"/>
      <c r="O62"/>
      <c r="P62"/>
      <c r="Q62"/>
      <c r="R62"/>
      <c r="S62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</row>
    <row r="63" spans="1:104" ht="12.75">
      <c r="A63"/>
      <c r="C63"/>
      <c r="D63"/>
      <c r="E63"/>
      <c r="F63"/>
      <c r="G63"/>
      <c r="H63"/>
      <c r="I63"/>
      <c r="J63"/>
      <c r="K63"/>
      <c r="L63"/>
      <c r="M63"/>
      <c r="O63"/>
      <c r="P63"/>
      <c r="Q63"/>
      <c r="R63"/>
      <c r="S63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</row>
    <row r="64" spans="1:104" ht="12.75">
      <c r="A64"/>
      <c r="C64"/>
      <c r="D64"/>
      <c r="E64"/>
      <c r="F64"/>
      <c r="G64"/>
      <c r="H64"/>
      <c r="I64"/>
      <c r="J64"/>
      <c r="K64"/>
      <c r="L64"/>
      <c r="M64"/>
      <c r="O64"/>
      <c r="P64"/>
      <c r="Q64"/>
      <c r="R64"/>
      <c r="S64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</row>
    <row r="65" spans="1:104" ht="12.75">
      <c r="A65"/>
      <c r="C65"/>
      <c r="D65"/>
      <c r="E65"/>
      <c r="F65"/>
      <c r="G65"/>
      <c r="H65"/>
      <c r="I65"/>
      <c r="J65"/>
      <c r="K65"/>
      <c r="L65"/>
      <c r="M65"/>
      <c r="O65"/>
      <c r="P65"/>
      <c r="Q65"/>
      <c r="R65"/>
      <c r="S65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</row>
    <row r="66" spans="1:104" ht="12.75">
      <c r="A66"/>
      <c r="C66"/>
      <c r="D66"/>
      <c r="E66"/>
      <c r="F66"/>
      <c r="G66"/>
      <c r="H66"/>
      <c r="I66"/>
      <c r="J66"/>
      <c r="K66"/>
      <c r="L66"/>
      <c r="M66"/>
      <c r="O66"/>
      <c r="P66"/>
      <c r="Q66"/>
      <c r="R66"/>
      <c r="S66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</row>
    <row r="67" spans="1:104" ht="12.75">
      <c r="A67"/>
      <c r="C67"/>
      <c r="D67"/>
      <c r="E67"/>
      <c r="F67"/>
      <c r="G67"/>
      <c r="H67"/>
      <c r="I67"/>
      <c r="J67"/>
      <c r="K67"/>
      <c r="L67"/>
      <c r="M67"/>
      <c r="O67"/>
      <c r="P67"/>
      <c r="Q67"/>
      <c r="R67"/>
      <c r="S67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</row>
    <row r="68" spans="1:104" ht="12.75">
      <c r="A68"/>
      <c r="C68"/>
      <c r="D68"/>
      <c r="E68"/>
      <c r="F68"/>
      <c r="G68"/>
      <c r="H68"/>
      <c r="I68"/>
      <c r="J68"/>
      <c r="K68"/>
      <c r="L68"/>
      <c r="M68"/>
      <c r="O68"/>
      <c r="P68"/>
      <c r="Q68"/>
      <c r="R68"/>
      <c r="S6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</row>
    <row r="69" spans="1:104" ht="12.75">
      <c r="A69"/>
      <c r="C69"/>
      <c r="D69"/>
      <c r="E69"/>
      <c r="F69"/>
      <c r="G69"/>
      <c r="H69"/>
      <c r="I69"/>
      <c r="J69"/>
      <c r="K69"/>
      <c r="L69"/>
      <c r="M69"/>
      <c r="O69"/>
      <c r="P69"/>
      <c r="Q69"/>
      <c r="R69"/>
      <c r="S69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</row>
    <row r="70" spans="1:104" ht="12.75">
      <c r="A70"/>
      <c r="C70"/>
      <c r="D70"/>
      <c r="E70"/>
      <c r="F70"/>
      <c r="G70"/>
      <c r="H70"/>
      <c r="I70"/>
      <c r="J70"/>
      <c r="K70"/>
      <c r="L70"/>
      <c r="M70"/>
      <c r="O70"/>
      <c r="P70"/>
      <c r="Q70"/>
      <c r="R70"/>
      <c r="S70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</row>
    <row r="71" spans="1:104" ht="12.75">
      <c r="A71"/>
      <c r="C71"/>
      <c r="D71"/>
      <c r="E71"/>
      <c r="F71"/>
      <c r="G71"/>
      <c r="H71"/>
      <c r="I71"/>
      <c r="J71"/>
      <c r="K71"/>
      <c r="L71"/>
      <c r="M71"/>
      <c r="O71"/>
      <c r="P71"/>
      <c r="Q71"/>
      <c r="R71"/>
      <c r="S71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</row>
    <row r="72" spans="1:104" ht="12.75">
      <c r="A72"/>
      <c r="C72"/>
      <c r="D72"/>
      <c r="E72"/>
      <c r="F72"/>
      <c r="G72"/>
      <c r="H72"/>
      <c r="I72"/>
      <c r="J72"/>
      <c r="K72"/>
      <c r="L72"/>
      <c r="M72"/>
      <c r="O72"/>
      <c r="P72"/>
      <c r="Q72"/>
      <c r="R72"/>
      <c r="S72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</row>
  </sheetData>
  <sheetProtection/>
  <printOptions/>
  <pageMargins left="0.75" right="0.75" top="1" bottom="1" header="0.5" footer="0.5"/>
  <pageSetup orientation="landscape" scale="99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Maryland System Admin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mcyang</dc:creator>
  <cp:keywords/>
  <dc:description/>
  <cp:lastModifiedBy>Microsoft Office User</cp:lastModifiedBy>
  <cp:lastPrinted>2016-02-11T21:44:36Z</cp:lastPrinted>
  <dcterms:created xsi:type="dcterms:W3CDTF">1997-11-06T16:03:09Z</dcterms:created>
  <dcterms:modified xsi:type="dcterms:W3CDTF">2016-02-11T21:44:51Z</dcterms:modified>
  <cp:category/>
  <cp:version/>
  <cp:contentType/>
  <cp:contentStatus/>
</cp:coreProperties>
</file>