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<sst xmlns="http://schemas.openxmlformats.org/spreadsheetml/2006/main" count="31" uniqueCount="15">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</sst>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150" zoomScaleNormal="150" zoomScalePageLayoutView="0" workbookViewId="0" topLeftCell="A1">
      <selection activeCell="C12" sqref="C12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4" customWidth="1"/>
    <col min="7" max="7" width="20.421875" style="14" customWidth="1"/>
    <col min="8" max="8" width="4.8515625" style="13" customWidth="1"/>
    <col min="9" max="12" width="18.140625" style="3" customWidth="1"/>
    <col min="13" max="13" width="20.421875" style="3" customWidth="1"/>
    <col min="14" max="14" width="4.8515625" style="13" customWidth="1"/>
    <col min="15" max="18" width="18.140625" style="0" customWidth="1"/>
    <col min="19" max="19" width="20.421875" style="0" customWidth="1"/>
    <col min="20" max="20" width="4.8515625" style="0" customWidth="1"/>
    <col min="21" max="23" width="11.8515625" style="0" customWidth="1"/>
    <col min="24" max="24" width="4.851562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ht="12.75">
      <c r="A8" s="2">
        <v>42644</v>
      </c>
      <c r="D8" s="14">
        <v>205383</v>
      </c>
      <c r="E8" s="14">
        <f aca="true" t="shared" si="0" ref="E8:E23">C8+D8</f>
        <v>205383</v>
      </c>
      <c r="F8" s="14">
        <v>7285</v>
      </c>
      <c r="G8" s="14">
        <v>105081</v>
      </c>
      <c r="I8" s="17">
        <f aca="true" t="shared" si="1" ref="I8:I23">C8*64.23531/100</f>
        <v>0</v>
      </c>
      <c r="J8" s="13">
        <f aca="true" t="shared" si="2" ref="J8:J23">D8*64.23531/100</f>
        <v>131928.40673729999</v>
      </c>
      <c r="K8" s="13">
        <f aca="true" t="shared" si="3" ref="K8:K23">I8+J8</f>
        <v>131928.40673729999</v>
      </c>
      <c r="L8" s="13">
        <f aca="true" t="shared" si="4" ref="L8:L23">J$6*$F8</f>
        <v>4679.5423335000005</v>
      </c>
      <c r="M8" s="14">
        <f aca="true" t="shared" si="5" ref="M8:M23">J$6*$G8</f>
        <v>67499.1061011</v>
      </c>
      <c r="O8" s="41"/>
      <c r="P8" s="42">
        <f aca="true" t="shared" si="6" ref="P8:P23">D8*35.76469/100</f>
        <v>73454.5932627</v>
      </c>
      <c r="Q8" s="41">
        <f aca="true" t="shared" si="7" ref="Q8:Q23">O8+P8</f>
        <v>73454.5932627</v>
      </c>
      <c r="R8" s="46">
        <f aca="true" t="shared" si="8" ref="R8:R23">P$6*$F8</f>
        <v>2605.4576665</v>
      </c>
      <c r="S8" s="47">
        <f aca="true" t="shared" si="9" ref="S8:S23">P$6*$G8</f>
        <v>37581.8938989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2">
        <v>42826</v>
      </c>
      <c r="C9" s="14">
        <v>1860000</v>
      </c>
      <c r="D9" s="14">
        <v>205383</v>
      </c>
      <c r="E9" s="14">
        <f t="shared" si="0"/>
        <v>2065383</v>
      </c>
      <c r="F9" s="14">
        <v>7285</v>
      </c>
      <c r="G9" s="14">
        <v>105081</v>
      </c>
      <c r="I9" s="17">
        <f t="shared" si="1"/>
        <v>1194776.7659999998</v>
      </c>
      <c r="J9" s="13">
        <f t="shared" si="2"/>
        <v>131928.40673729999</v>
      </c>
      <c r="K9" s="13">
        <f t="shared" si="3"/>
        <v>1326705.1727373</v>
      </c>
      <c r="L9" s="13">
        <f t="shared" si="4"/>
        <v>4679.5423335000005</v>
      </c>
      <c r="M9" s="14">
        <f t="shared" si="5"/>
        <v>67499.1061011</v>
      </c>
      <c r="O9" s="41">
        <f>C9*35.76469/100</f>
        <v>665223.234</v>
      </c>
      <c r="P9" s="42">
        <f t="shared" si="6"/>
        <v>73454.5932627</v>
      </c>
      <c r="Q9" s="41">
        <f t="shared" si="7"/>
        <v>738677.8272627001</v>
      </c>
      <c r="R9" s="46">
        <f t="shared" si="8"/>
        <v>2605.4576665</v>
      </c>
      <c r="S9" s="47">
        <f t="shared" si="9"/>
        <v>37581.8938989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2">
        <v>43009</v>
      </c>
      <c r="D10" s="14">
        <v>186783</v>
      </c>
      <c r="E10" s="14">
        <f t="shared" si="0"/>
        <v>186783</v>
      </c>
      <c r="F10" s="14">
        <v>7285</v>
      </c>
      <c r="G10" s="14">
        <v>105081</v>
      </c>
      <c r="I10" s="17">
        <f t="shared" si="1"/>
        <v>0</v>
      </c>
      <c r="J10" s="13">
        <f t="shared" si="2"/>
        <v>119980.6390773</v>
      </c>
      <c r="K10" s="13">
        <f t="shared" si="3"/>
        <v>119980.6390773</v>
      </c>
      <c r="L10" s="13">
        <f t="shared" si="4"/>
        <v>4679.5423335000005</v>
      </c>
      <c r="M10" s="14">
        <f t="shared" si="5"/>
        <v>67499.1061011</v>
      </c>
      <c r="O10" s="41"/>
      <c r="P10" s="42">
        <f t="shared" si="6"/>
        <v>66802.3609227</v>
      </c>
      <c r="Q10" s="41">
        <f t="shared" si="7"/>
        <v>66802.3609227</v>
      </c>
      <c r="R10" s="46">
        <f t="shared" si="8"/>
        <v>2605.4576665</v>
      </c>
      <c r="S10" s="47">
        <f t="shared" si="9"/>
        <v>37581.8938989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31" customFormat="1" ht="12.75">
      <c r="A11" s="30">
        <v>43191</v>
      </c>
      <c r="C11" s="17">
        <v>1895000</v>
      </c>
      <c r="D11" s="17">
        <v>186783</v>
      </c>
      <c r="E11" s="14">
        <f t="shared" si="0"/>
        <v>2081783</v>
      </c>
      <c r="F11" s="14">
        <v>7285</v>
      </c>
      <c r="G11" s="14">
        <v>105081</v>
      </c>
      <c r="H11" s="29"/>
      <c r="I11" s="17">
        <f t="shared" si="1"/>
        <v>1217259.1245</v>
      </c>
      <c r="J11" s="13">
        <f t="shared" si="2"/>
        <v>119980.6390773</v>
      </c>
      <c r="K11" s="13">
        <f t="shared" si="3"/>
        <v>1337239.7635773</v>
      </c>
      <c r="L11" s="13">
        <f t="shared" si="4"/>
        <v>4679.5423335000005</v>
      </c>
      <c r="M11" s="14">
        <f t="shared" si="5"/>
        <v>67499.1061011</v>
      </c>
      <c r="N11" s="29"/>
      <c r="O11" s="41">
        <f>C11*35.76469/100</f>
        <v>677740.8755</v>
      </c>
      <c r="P11" s="42">
        <f t="shared" si="6"/>
        <v>66802.3609227</v>
      </c>
      <c r="Q11" s="41">
        <f t="shared" si="7"/>
        <v>744543.2364227</v>
      </c>
      <c r="R11" s="46">
        <f t="shared" si="8"/>
        <v>2605.4576665</v>
      </c>
      <c r="S11" s="47">
        <f t="shared" si="9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43374</v>
      </c>
      <c r="C12" s="17"/>
      <c r="D12" s="17">
        <v>167833</v>
      </c>
      <c r="E12" s="14">
        <f t="shared" si="0"/>
        <v>167833</v>
      </c>
      <c r="F12" s="14">
        <v>7285</v>
      </c>
      <c r="G12" s="14">
        <v>105081</v>
      </c>
      <c r="H12" s="29"/>
      <c r="I12" s="17">
        <f t="shared" si="1"/>
        <v>0</v>
      </c>
      <c r="J12" s="13">
        <f t="shared" si="2"/>
        <v>107808.0478323</v>
      </c>
      <c r="K12" s="13">
        <f t="shared" si="3"/>
        <v>107808.0478323</v>
      </c>
      <c r="L12" s="13">
        <f t="shared" si="4"/>
        <v>4679.5423335000005</v>
      </c>
      <c r="M12" s="14">
        <f t="shared" si="5"/>
        <v>67499.1061011</v>
      </c>
      <c r="N12" s="29"/>
      <c r="O12" s="41"/>
      <c r="P12" s="42">
        <f t="shared" si="6"/>
        <v>60024.9521677</v>
      </c>
      <c r="Q12" s="41">
        <f t="shared" si="7"/>
        <v>60024.9521677</v>
      </c>
      <c r="R12" s="46">
        <f t="shared" si="8"/>
        <v>2605.4576665</v>
      </c>
      <c r="S12" s="47">
        <f t="shared" si="9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43556</v>
      </c>
      <c r="C13" s="17">
        <v>1930000</v>
      </c>
      <c r="D13" s="17">
        <v>167833</v>
      </c>
      <c r="E13" s="14">
        <f t="shared" si="0"/>
        <v>2097833</v>
      </c>
      <c r="F13" s="14">
        <v>7285</v>
      </c>
      <c r="G13" s="14">
        <v>105081</v>
      </c>
      <c r="H13" s="29"/>
      <c r="I13" s="17">
        <f t="shared" si="1"/>
        <v>1239741.483</v>
      </c>
      <c r="J13" s="13">
        <f t="shared" si="2"/>
        <v>107808.0478323</v>
      </c>
      <c r="K13" s="13">
        <f t="shared" si="3"/>
        <v>1347549.5308323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690258.517</v>
      </c>
      <c r="P13" s="42">
        <f t="shared" si="6"/>
        <v>60024.9521677</v>
      </c>
      <c r="Q13" s="41">
        <f t="shared" si="7"/>
        <v>750283.4691677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43739</v>
      </c>
      <c r="C14" s="17"/>
      <c r="D14" s="17">
        <v>148533</v>
      </c>
      <c r="E14" s="14">
        <f t="shared" si="0"/>
        <v>148533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95410.6330023</v>
      </c>
      <c r="K14" s="13">
        <f t="shared" si="3"/>
        <v>95410.6330023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53122.366997699995</v>
      </c>
      <c r="Q14" s="41">
        <f t="shared" si="7"/>
        <v>53122.366997699995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43922</v>
      </c>
      <c r="C15" s="17">
        <v>1970000</v>
      </c>
      <c r="D15" s="17">
        <v>148533</v>
      </c>
      <c r="E15" s="14">
        <f t="shared" si="0"/>
        <v>2118533</v>
      </c>
      <c r="F15" s="14">
        <v>7285</v>
      </c>
      <c r="G15" s="14">
        <v>105081</v>
      </c>
      <c r="H15" s="29"/>
      <c r="I15" s="17">
        <f t="shared" si="1"/>
        <v>1265435.607</v>
      </c>
      <c r="J15" s="13">
        <f t="shared" si="2"/>
        <v>95410.6330023</v>
      </c>
      <c r="K15" s="13">
        <f t="shared" si="3"/>
        <v>1360846.2400023001</v>
      </c>
      <c r="L15" s="13">
        <f t="shared" si="4"/>
        <v>4679.5423335000005</v>
      </c>
      <c r="M15" s="14">
        <f t="shared" si="5"/>
        <v>67499.1061011</v>
      </c>
      <c r="N15" s="29"/>
      <c r="O15" s="41">
        <f>C15*35.76469/100</f>
        <v>704564.3929999999</v>
      </c>
      <c r="P15" s="42">
        <f t="shared" si="6"/>
        <v>53122.366997699995</v>
      </c>
      <c r="Q15" s="41">
        <f t="shared" si="7"/>
        <v>757686.7599976999</v>
      </c>
      <c r="R15" s="46">
        <f t="shared" si="8"/>
        <v>2605.4576665</v>
      </c>
      <c r="S15" s="47">
        <f t="shared" si="9"/>
        <v>37581.8938989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31" customFormat="1" ht="12.75">
      <c r="A16" s="30">
        <v>44105</v>
      </c>
      <c r="C16" s="17"/>
      <c r="D16" s="17">
        <v>125878</v>
      </c>
      <c r="E16" s="14">
        <f t="shared" si="0"/>
        <v>125878</v>
      </c>
      <c r="F16" s="14">
        <v>7285</v>
      </c>
      <c r="G16" s="14">
        <v>105081</v>
      </c>
      <c r="H16" s="29"/>
      <c r="I16" s="17">
        <f t="shared" si="1"/>
        <v>0</v>
      </c>
      <c r="J16" s="13">
        <f t="shared" si="2"/>
        <v>80858.1235218</v>
      </c>
      <c r="K16" s="13">
        <f t="shared" si="3"/>
        <v>80858.1235218</v>
      </c>
      <c r="L16" s="13">
        <f t="shared" si="4"/>
        <v>4679.5423335000005</v>
      </c>
      <c r="M16" s="14">
        <f t="shared" si="5"/>
        <v>67499.1061011</v>
      </c>
      <c r="N16" s="29"/>
      <c r="O16" s="41"/>
      <c r="P16" s="42">
        <f t="shared" si="6"/>
        <v>45019.87647820001</v>
      </c>
      <c r="Q16" s="41">
        <f t="shared" si="7"/>
        <v>45019.87647820001</v>
      </c>
      <c r="R16" s="46">
        <f t="shared" si="8"/>
        <v>2605.4576665</v>
      </c>
      <c r="S16" s="47">
        <f t="shared" si="9"/>
        <v>37581.8938989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1" customFormat="1" ht="12.75">
      <c r="A17" s="30">
        <v>44287</v>
      </c>
      <c r="C17" s="17">
        <v>2015000</v>
      </c>
      <c r="D17" s="17">
        <v>125878</v>
      </c>
      <c r="E17" s="14">
        <f t="shared" si="0"/>
        <v>2140878</v>
      </c>
      <c r="F17" s="14">
        <v>7285</v>
      </c>
      <c r="G17" s="14">
        <v>105081</v>
      </c>
      <c r="H17" s="29"/>
      <c r="I17" s="17">
        <f t="shared" si="1"/>
        <v>1294341.4965</v>
      </c>
      <c r="J17" s="13">
        <f t="shared" si="2"/>
        <v>80858.1235218</v>
      </c>
      <c r="K17" s="13">
        <f t="shared" si="3"/>
        <v>1375199.6200217998</v>
      </c>
      <c r="L17" s="13">
        <f t="shared" si="4"/>
        <v>4679.5423335000005</v>
      </c>
      <c r="M17" s="14">
        <f t="shared" si="5"/>
        <v>67499.1061011</v>
      </c>
      <c r="N17" s="29"/>
      <c r="O17" s="41">
        <f>C17*35.76469/100</f>
        <v>720658.5035000001</v>
      </c>
      <c r="P17" s="42">
        <f t="shared" si="6"/>
        <v>45019.87647820001</v>
      </c>
      <c r="Q17" s="41">
        <f t="shared" si="7"/>
        <v>765678.3799782001</v>
      </c>
      <c r="R17" s="46">
        <f t="shared" si="8"/>
        <v>2605.4576665</v>
      </c>
      <c r="S17" s="47">
        <f t="shared" si="9"/>
        <v>37581.8938989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31" customFormat="1" ht="12.75">
      <c r="A18" s="30">
        <v>44470</v>
      </c>
      <c r="C18" s="17"/>
      <c r="D18" s="17">
        <v>98675</v>
      </c>
      <c r="E18" s="14">
        <f t="shared" si="0"/>
        <v>98675</v>
      </c>
      <c r="F18" s="14">
        <v>7285</v>
      </c>
      <c r="G18" s="14">
        <v>105081</v>
      </c>
      <c r="H18" s="29"/>
      <c r="I18" s="17">
        <f t="shared" si="1"/>
        <v>0</v>
      </c>
      <c r="J18" s="13">
        <f t="shared" si="2"/>
        <v>63384.192142500004</v>
      </c>
      <c r="K18" s="13">
        <f t="shared" si="3"/>
        <v>63384.192142500004</v>
      </c>
      <c r="L18" s="13">
        <f t="shared" si="4"/>
        <v>4679.5423335000005</v>
      </c>
      <c r="M18" s="14">
        <f t="shared" si="5"/>
        <v>67499.1061011</v>
      </c>
      <c r="N18" s="29"/>
      <c r="O18" s="41"/>
      <c r="P18" s="42">
        <f t="shared" si="6"/>
        <v>35290.8078575</v>
      </c>
      <c r="Q18" s="41">
        <f t="shared" si="7"/>
        <v>35290.8078575</v>
      </c>
      <c r="R18" s="46">
        <f t="shared" si="8"/>
        <v>2605.4576665</v>
      </c>
      <c r="S18" s="47">
        <f t="shared" si="9"/>
        <v>37581.8938989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31" customFormat="1" ht="12.75">
      <c r="A19" s="30">
        <v>44652</v>
      </c>
      <c r="C19" s="17">
        <v>2065000</v>
      </c>
      <c r="D19" s="17">
        <v>98675</v>
      </c>
      <c r="E19" s="14">
        <f t="shared" si="0"/>
        <v>2163675</v>
      </c>
      <c r="F19" s="14">
        <v>7285</v>
      </c>
      <c r="G19" s="14">
        <v>105081</v>
      </c>
      <c r="H19" s="29"/>
      <c r="I19" s="17">
        <f t="shared" si="1"/>
        <v>1326459.1515</v>
      </c>
      <c r="J19" s="13">
        <f t="shared" si="2"/>
        <v>63384.192142500004</v>
      </c>
      <c r="K19" s="13">
        <f t="shared" si="3"/>
        <v>1389843.3436425</v>
      </c>
      <c r="L19" s="13">
        <f t="shared" si="4"/>
        <v>4679.5423335000005</v>
      </c>
      <c r="M19" s="14">
        <f t="shared" si="5"/>
        <v>67499.1061011</v>
      </c>
      <c r="N19" s="29"/>
      <c r="O19" s="41">
        <f>C19*35.76469/100</f>
        <v>738540.8485000001</v>
      </c>
      <c r="P19" s="42">
        <f t="shared" si="6"/>
        <v>35290.8078575</v>
      </c>
      <c r="Q19" s="41">
        <f t="shared" si="7"/>
        <v>773831.6563575001</v>
      </c>
      <c r="R19" s="46">
        <f t="shared" si="8"/>
        <v>2605.4576665</v>
      </c>
      <c r="S19" s="47">
        <f t="shared" si="9"/>
        <v>37581.8938989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31" customFormat="1" ht="12.75">
      <c r="A20" s="30">
        <v>44835</v>
      </c>
      <c r="C20" s="17"/>
      <c r="D20" s="17">
        <v>67700</v>
      </c>
      <c r="E20" s="14">
        <f t="shared" si="0"/>
        <v>67700</v>
      </c>
      <c r="F20" s="14">
        <v>7285</v>
      </c>
      <c r="G20" s="14">
        <v>105081</v>
      </c>
      <c r="H20" s="29"/>
      <c r="I20" s="17">
        <f t="shared" si="1"/>
        <v>0</v>
      </c>
      <c r="J20" s="13">
        <f t="shared" si="2"/>
        <v>43487.30487</v>
      </c>
      <c r="K20" s="13">
        <f t="shared" si="3"/>
        <v>43487.30487</v>
      </c>
      <c r="L20" s="13">
        <f t="shared" si="4"/>
        <v>4679.5423335000005</v>
      </c>
      <c r="M20" s="14">
        <f t="shared" si="5"/>
        <v>67499.1061011</v>
      </c>
      <c r="N20" s="29"/>
      <c r="O20" s="41"/>
      <c r="P20" s="42">
        <f t="shared" si="6"/>
        <v>24212.695130000004</v>
      </c>
      <c r="Q20" s="41">
        <f t="shared" si="7"/>
        <v>24212.695130000004</v>
      </c>
      <c r="R20" s="46">
        <f t="shared" si="8"/>
        <v>2605.4576665</v>
      </c>
      <c r="S20" s="47">
        <f t="shared" si="9"/>
        <v>37581.8938989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31" customFormat="1" ht="12.75">
      <c r="A21" s="30">
        <v>45017</v>
      </c>
      <c r="C21" s="17">
        <v>2130000</v>
      </c>
      <c r="D21" s="17">
        <v>67700</v>
      </c>
      <c r="E21" s="14">
        <f t="shared" si="0"/>
        <v>2197700</v>
      </c>
      <c r="F21" s="14">
        <v>7285</v>
      </c>
      <c r="G21" s="14">
        <v>105081</v>
      </c>
      <c r="H21" s="29"/>
      <c r="I21" s="17">
        <f t="shared" si="1"/>
        <v>1368212.103</v>
      </c>
      <c r="J21" s="13">
        <f t="shared" si="2"/>
        <v>43487.30487</v>
      </c>
      <c r="K21" s="13">
        <f t="shared" si="3"/>
        <v>1411699.40787</v>
      </c>
      <c r="L21" s="13">
        <f t="shared" si="4"/>
        <v>4679.5423335000005</v>
      </c>
      <c r="M21" s="14">
        <f t="shared" si="5"/>
        <v>67499.1061011</v>
      </c>
      <c r="N21" s="29"/>
      <c r="O21" s="41">
        <f>C21*35.76469/100</f>
        <v>761787.897</v>
      </c>
      <c r="P21" s="42">
        <f t="shared" si="6"/>
        <v>24212.695130000004</v>
      </c>
      <c r="Q21" s="41">
        <f t="shared" si="7"/>
        <v>786000.59213</v>
      </c>
      <c r="R21" s="46">
        <f t="shared" si="8"/>
        <v>2605.4576665</v>
      </c>
      <c r="S21" s="47">
        <f t="shared" si="9"/>
        <v>37581.8938989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31" customFormat="1" ht="12.75">
      <c r="A22" s="30">
        <v>45200</v>
      </c>
      <c r="C22" s="17"/>
      <c r="D22" s="17">
        <v>35750</v>
      </c>
      <c r="E22" s="14">
        <f t="shared" si="0"/>
        <v>35750</v>
      </c>
      <c r="F22" s="14">
        <v>7285</v>
      </c>
      <c r="G22" s="14">
        <v>105081</v>
      </c>
      <c r="H22" s="29"/>
      <c r="I22" s="17">
        <f t="shared" si="1"/>
        <v>0</v>
      </c>
      <c r="J22" s="13">
        <f t="shared" si="2"/>
        <v>22964.123325</v>
      </c>
      <c r="K22" s="13">
        <f t="shared" si="3"/>
        <v>22964.123325</v>
      </c>
      <c r="L22" s="13">
        <f t="shared" si="4"/>
        <v>4679.5423335000005</v>
      </c>
      <c r="M22" s="14">
        <f t="shared" si="5"/>
        <v>67499.1061011</v>
      </c>
      <c r="N22" s="29"/>
      <c r="O22" s="41"/>
      <c r="P22" s="42">
        <f t="shared" si="6"/>
        <v>12785.876675</v>
      </c>
      <c r="Q22" s="41">
        <f t="shared" si="7"/>
        <v>12785.876675</v>
      </c>
      <c r="R22" s="46">
        <f t="shared" si="8"/>
        <v>2605.4576665</v>
      </c>
      <c r="S22" s="47">
        <f t="shared" si="9"/>
        <v>37581.8938989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31" customFormat="1" ht="12.75">
      <c r="A23" s="30">
        <v>45383</v>
      </c>
      <c r="C23" s="17">
        <v>2200000</v>
      </c>
      <c r="D23" s="17">
        <v>35750</v>
      </c>
      <c r="E23" s="14">
        <f t="shared" si="0"/>
        <v>2235750</v>
      </c>
      <c r="F23" s="14">
        <f>7285+5</f>
        <v>7290</v>
      </c>
      <c r="G23" s="14">
        <f>105081+6</f>
        <v>105087</v>
      </c>
      <c r="H23" s="29"/>
      <c r="I23" s="17">
        <f t="shared" si="1"/>
        <v>1413176.82</v>
      </c>
      <c r="J23" s="13">
        <f t="shared" si="2"/>
        <v>22964.123325</v>
      </c>
      <c r="K23" s="13">
        <f t="shared" si="3"/>
        <v>1436140.9433250001</v>
      </c>
      <c r="L23" s="13">
        <f t="shared" si="4"/>
        <v>4682.754099</v>
      </c>
      <c r="M23" s="14">
        <f t="shared" si="5"/>
        <v>67502.9602197</v>
      </c>
      <c r="N23" s="29"/>
      <c r="O23" s="41">
        <f>C23*35.76469/100</f>
        <v>786823.18</v>
      </c>
      <c r="P23" s="42">
        <f t="shared" si="6"/>
        <v>12785.876675</v>
      </c>
      <c r="Q23" s="41">
        <f t="shared" si="7"/>
        <v>799609.056675</v>
      </c>
      <c r="R23" s="46">
        <f t="shared" si="8"/>
        <v>2607.245901</v>
      </c>
      <c r="S23" s="47">
        <f t="shared" si="9"/>
        <v>37584.0397803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3:37" ht="12.75">
      <c r="C24" s="17"/>
      <c r="D24" s="17"/>
      <c r="E24" s="17"/>
      <c r="F24" s="17"/>
      <c r="G24" s="17"/>
      <c r="I24" s="29"/>
      <c r="J24" s="29"/>
      <c r="K24" s="29"/>
      <c r="L24" s="29"/>
      <c r="M24" s="17"/>
      <c r="O24" s="43"/>
      <c r="P24" s="43"/>
      <c r="Q24" s="43"/>
      <c r="R24" s="43"/>
      <c r="S24" s="1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3.5" thickBot="1">
      <c r="A25" s="11" t="s">
        <v>0</v>
      </c>
      <c r="C25" s="28">
        <f>SUM(C8:C24)</f>
        <v>16065000</v>
      </c>
      <c r="D25" s="28">
        <f>SUM(D8:D24)</f>
        <v>2073070</v>
      </c>
      <c r="E25" s="28">
        <f>SUM(E8:E24)</f>
        <v>18138070</v>
      </c>
      <c r="F25" s="28">
        <f>SUM(F8:F24)</f>
        <v>116565</v>
      </c>
      <c r="G25" s="28">
        <f>SUM(G8:G24)</f>
        <v>1681302</v>
      </c>
      <c r="I25" s="28">
        <f>SUM(I8:I24)</f>
        <v>10319402.5515</v>
      </c>
      <c r="J25" s="28">
        <f>SUM(J8:J24)</f>
        <v>1331642.9410170005</v>
      </c>
      <c r="K25" s="28">
        <f>SUM(K8:K24)</f>
        <v>11651045.492517</v>
      </c>
      <c r="L25" s="28">
        <f>SUM(L8:L24)</f>
        <v>74875.88910150001</v>
      </c>
      <c r="M25" s="28">
        <f>SUM(M8:M24)</f>
        <v>1079989.5517361998</v>
      </c>
      <c r="O25" s="44">
        <f>SUM(O8:O24)</f>
        <v>5745597.4485</v>
      </c>
      <c r="P25" s="44">
        <f>SUM(P8:P24)</f>
        <v>741427.0589829999</v>
      </c>
      <c r="Q25" s="44">
        <f>SUM(Q8:Q24)</f>
        <v>6487024.507483</v>
      </c>
      <c r="R25" s="44">
        <f>SUM(R8:R24)</f>
        <v>41689.110898499996</v>
      </c>
      <c r="S25" s="48">
        <f>SUM(S8:S24)</f>
        <v>601312.4482638001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5:19" ht="13.5" thickTop="1">
      <c r="O26" s="43"/>
      <c r="P26" s="43"/>
      <c r="Q26" s="43"/>
      <c r="R26" s="43"/>
      <c r="S26" s="43"/>
    </row>
    <row r="27" spans="3:15" ht="12.75">
      <c r="C27" s="14">
        <f>I25+O25</f>
        <v>16065000</v>
      </c>
      <c r="D27" s="14">
        <f>J25+P25</f>
        <v>2073070.0000000005</v>
      </c>
      <c r="F27" s="14">
        <f>L25+R25</f>
        <v>116565</v>
      </c>
      <c r="G27" s="14">
        <f>M25+S25</f>
        <v>1681302</v>
      </c>
      <c r="O27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2017-01-30T16:10:34Z</cp:lastPrinted>
  <dcterms:created xsi:type="dcterms:W3CDTF">1998-02-23T20:58:01Z</dcterms:created>
  <dcterms:modified xsi:type="dcterms:W3CDTF">2017-01-30T16:10:38Z</dcterms:modified>
  <cp:category/>
  <cp:version/>
  <cp:contentType/>
  <cp:contentStatus/>
</cp:coreProperties>
</file>