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2" activeTab="7"/>
  </bookViews>
  <sheets>
    <sheet name="Summary 2003A Revol Eq" sheetId="1" r:id="rId1"/>
    <sheet name="UMB" sheetId="2" r:id="rId2"/>
    <sheet name="UMCP" sheetId="3" r:id="rId3"/>
    <sheet name="UMES" sheetId="4" r:id="rId4"/>
    <sheet name="CSU" sheetId="5" r:id="rId5"/>
    <sheet name="FSU" sheetId="6" r:id="rId6"/>
    <sheet name="UB" sheetId="7" r:id="rId7"/>
    <sheet name="Administrative Expenses" sheetId="8" r:id="rId8"/>
  </sheets>
  <definedNames>
    <definedName name="_xlnm.Print_Area" localSheetId="4">'CSU'!#REF!</definedName>
    <definedName name="_xlnm.Print_Area" localSheetId="0">'Summary 2003A Revol Eq'!$B$2:$O$22</definedName>
  </definedNames>
  <calcPr fullCalcOnLoad="1"/>
</workbook>
</file>

<file path=xl/sharedStrings.xml><?xml version="1.0" encoding="utf-8"?>
<sst xmlns="http://schemas.openxmlformats.org/spreadsheetml/2006/main" count="246" uniqueCount="117">
  <si>
    <t>FY2011</t>
  </si>
  <si>
    <t>FY2010</t>
  </si>
  <si>
    <t>Nikon Instruments Inc.</t>
  </si>
  <si>
    <t>FY2009</t>
  </si>
  <si>
    <t>Trustee Account</t>
  </si>
  <si>
    <t>FY2008</t>
  </si>
  <si>
    <t>FY2007</t>
  </si>
  <si>
    <t>Trustee</t>
  </si>
  <si>
    <t>Arbitrage</t>
  </si>
  <si>
    <t>CSU</t>
  </si>
  <si>
    <t>Carl Zeiss Microlmaging, Inc.</t>
  </si>
  <si>
    <t>various</t>
  </si>
  <si>
    <t>Daly Computers Inc.</t>
  </si>
  <si>
    <t>Gillig Corp.</t>
  </si>
  <si>
    <t>Plant Fund</t>
  </si>
  <si>
    <t>FY2004</t>
  </si>
  <si>
    <t>2003 Revolving Equipment Series Total</t>
  </si>
  <si>
    <t>FY2005</t>
  </si>
  <si>
    <t>Campus</t>
  </si>
  <si>
    <t>FY2006</t>
  </si>
  <si>
    <t>Revolving Equipment - 2003 Series A</t>
  </si>
  <si>
    <t>UMCP Reimbursement</t>
  </si>
  <si>
    <t>PFM Asset Management LLC</t>
  </si>
  <si>
    <t>Project Name</t>
  </si>
  <si>
    <t>Payment</t>
  </si>
  <si>
    <t>UMBC</t>
  </si>
  <si>
    <t>UMUC</t>
  </si>
  <si>
    <t>BSU</t>
  </si>
  <si>
    <t>FSU</t>
  </si>
  <si>
    <t>Cost of Issue and Administration</t>
  </si>
  <si>
    <t>FY</t>
  </si>
  <si>
    <t>Cert #</t>
  </si>
  <si>
    <t>Date</t>
  </si>
  <si>
    <t>Payee</t>
  </si>
  <si>
    <t>Account #</t>
  </si>
  <si>
    <t>Clear Date</t>
  </si>
  <si>
    <t>Total Cost of Issue and Administration</t>
  </si>
  <si>
    <t>CSC</t>
  </si>
  <si>
    <t>UMES</t>
  </si>
  <si>
    <t>Inv.#</t>
  </si>
  <si>
    <t>USM</t>
  </si>
  <si>
    <t>UB</t>
  </si>
  <si>
    <t>2003A Revolving Equipment</t>
  </si>
  <si>
    <t>Dell Marketing L.P.</t>
  </si>
  <si>
    <t>DISYS</t>
  </si>
  <si>
    <t>CES</t>
  </si>
  <si>
    <t>Fisher Scientific</t>
  </si>
  <si>
    <t>Wells Fargo</t>
  </si>
  <si>
    <t>UMCP</t>
  </si>
  <si>
    <t>UMB</t>
  </si>
  <si>
    <t>UMBI</t>
  </si>
  <si>
    <t>SU</t>
  </si>
  <si>
    <t>TU</t>
  </si>
  <si>
    <t>DISYS Solutions, Inc.</t>
  </si>
  <si>
    <t>FY2012</t>
  </si>
  <si>
    <t>FY2013</t>
  </si>
  <si>
    <t>FY2014</t>
  </si>
  <si>
    <t>Consolidated Machine Corporation</t>
  </si>
  <si>
    <t>Thru Cert #142</t>
  </si>
  <si>
    <t>FY2015</t>
  </si>
  <si>
    <t>Thru Cert #143</t>
  </si>
  <si>
    <t>Thru Cert #144</t>
  </si>
  <si>
    <t>Thru Cert #145</t>
  </si>
  <si>
    <t>60185/60186</t>
  </si>
  <si>
    <t>XJXKT24W1CM-A</t>
  </si>
  <si>
    <t>Ltr Dated 07/19/16</t>
  </si>
  <si>
    <t>FY2017</t>
  </si>
  <si>
    <t>Thru Cert #168</t>
  </si>
  <si>
    <t>IN04306/IN04197</t>
  </si>
  <si>
    <t>IN04134</t>
  </si>
  <si>
    <t>IN04128</t>
  </si>
  <si>
    <t>Ltr Dated 08/15/16</t>
  </si>
  <si>
    <t>Thru Cert #169</t>
  </si>
  <si>
    <t>60327/60485/60486/60487</t>
  </si>
  <si>
    <t>Thru Cert #170</t>
  </si>
  <si>
    <t>37924/37925/38091</t>
  </si>
  <si>
    <t>Ltr Dated 08/26/16</t>
  </si>
  <si>
    <t>Ltr Dated 09/19/16</t>
  </si>
  <si>
    <t>Thru Cert #171</t>
  </si>
  <si>
    <t>Thru Cert #172</t>
  </si>
  <si>
    <t>XK1F J4X44CM-B</t>
  </si>
  <si>
    <t>97974104/97974105</t>
  </si>
  <si>
    <t>IN04919/IN04810</t>
  </si>
  <si>
    <t>Rigaku</t>
  </si>
  <si>
    <t>Y00000169383</t>
  </si>
  <si>
    <t>Ltr Dated 11/16/16</t>
  </si>
  <si>
    <t>IN05012</t>
  </si>
  <si>
    <t>97966978P</t>
  </si>
  <si>
    <t>Siemens Medical Solutions USA, Inc.</t>
  </si>
  <si>
    <t>90343911/75036489</t>
  </si>
  <si>
    <t>Thru Cert #173</t>
  </si>
  <si>
    <t>Molecular Devices LLC</t>
  </si>
  <si>
    <t>561115A</t>
  </si>
  <si>
    <t>Thru Cert #174</t>
  </si>
  <si>
    <t>Thru Cert #175</t>
  </si>
  <si>
    <t>97987275P</t>
  </si>
  <si>
    <t>IN05811</t>
  </si>
  <si>
    <t>Technical Manufacturing Corporation</t>
  </si>
  <si>
    <t>00034432</t>
  </si>
  <si>
    <t>Ltr Dated 02/10/17</t>
  </si>
  <si>
    <t>PSI1020510</t>
  </si>
  <si>
    <t>Thru Cert #176</t>
  </si>
  <si>
    <t>Thru Cert #177</t>
  </si>
  <si>
    <t>Nextbus Inc.</t>
  </si>
  <si>
    <t>Sierra-Cedar</t>
  </si>
  <si>
    <t>PC-000163499</t>
  </si>
  <si>
    <t>10152010170A</t>
  </si>
  <si>
    <t>DataNetworks of America</t>
  </si>
  <si>
    <t>IN-237190-A</t>
  </si>
  <si>
    <t>Thru Cert #178</t>
  </si>
  <si>
    <t>PC-000163708</t>
  </si>
  <si>
    <t>PC-000164662</t>
  </si>
  <si>
    <t>PC-000164374</t>
  </si>
  <si>
    <t>Thru Cert #179</t>
  </si>
  <si>
    <t>PC-000165135</t>
  </si>
  <si>
    <t>Thru Cert #180</t>
  </si>
  <si>
    <t>PC-000165986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</si>
</sst>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General_)"/>
    <numFmt numFmtId="167" formatCode="mm/dd/yy"/>
    <numFmt numFmtId="168" formatCode="#,##0.00;[Red]#,##0.00"/>
    <numFmt numFmtId="169" formatCode="0.0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double"/>
      <sz val="9"/>
      <name val="Times New Roman"/>
      <family val="1"/>
    </font>
    <font>
      <b/>
      <sz val="9"/>
      <name val="Times New Roman"/>
      <family val="1"/>
    </font>
    <font>
      <b/>
      <sz val="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doub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39" fontId="0" fillId="0" borderId="0" xfId="0" applyAlignment="1">
      <alignment/>
    </xf>
    <xf numFmtId="39" fontId="1" fillId="0" borderId="0" xfId="0" applyFont="1" applyAlignment="1">
      <alignment/>
    </xf>
    <xf numFmtId="39" fontId="0" fillId="33" borderId="10" xfId="0" applyFill="1" applyBorder="1" applyAlignment="1">
      <alignment horizontal="center"/>
    </xf>
    <xf numFmtId="39" fontId="0" fillId="33" borderId="11" xfId="0" applyFill="1" applyBorder="1" applyAlignment="1">
      <alignment horizontal="center"/>
    </xf>
    <xf numFmtId="39" fontId="0" fillId="0" borderId="12" xfId="0" applyBorder="1" applyAlignment="1">
      <alignment/>
    </xf>
    <xf numFmtId="39" fontId="0" fillId="0" borderId="0" xfId="0" applyAlignment="1">
      <alignment horizontal="center"/>
    </xf>
    <xf numFmtId="39" fontId="0" fillId="0" borderId="0" xfId="0" applyAlignment="1" quotePrefix="1">
      <alignment horizontal="center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39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39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9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40" fontId="0" fillId="0" borderId="1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9" fontId="1" fillId="0" borderId="12" xfId="0" applyFont="1" applyBorder="1" applyAlignment="1">
      <alignment/>
    </xf>
    <xf numFmtId="39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40" fontId="0" fillId="0" borderId="0" xfId="0" applyNumberFormat="1" applyAlignment="1">
      <alignment/>
    </xf>
    <xf numFmtId="0" fontId="0" fillId="0" borderId="0" xfId="0" applyNumberFormat="1" applyFill="1" applyBorder="1" applyAlignment="1" quotePrefix="1">
      <alignment horizontal="center"/>
    </xf>
    <xf numFmtId="167" fontId="0" fillId="0" borderId="0" xfId="0" applyNumberFormat="1" applyBorder="1" applyAlignment="1" quotePrefix="1">
      <alignment horizontal="center"/>
    </xf>
    <xf numFmtId="39" fontId="0" fillId="0" borderId="14" xfId="0" applyBorder="1" applyAlignment="1">
      <alignment/>
    </xf>
    <xf numFmtId="39" fontId="1" fillId="0" borderId="14" xfId="0" applyFont="1" applyBorder="1" applyAlignment="1">
      <alignment/>
    </xf>
    <xf numFmtId="40" fontId="0" fillId="33" borderId="11" xfId="0" applyNumberFormat="1" applyFill="1" applyBorder="1" applyAlignment="1">
      <alignment horizontal="center"/>
    </xf>
    <xf numFmtId="39" fontId="0" fillId="0" borderId="0" xfId="0" applyBorder="1" applyAlignment="1">
      <alignment horizontal="center"/>
    </xf>
    <xf numFmtId="0" fontId="0" fillId="0" borderId="13" xfId="0" applyNumberFormat="1" applyFill="1" applyBorder="1" applyAlignment="1" quotePrefix="1">
      <alignment horizontal="center"/>
    </xf>
    <xf numFmtId="40" fontId="1" fillId="0" borderId="12" xfId="0" applyNumberFormat="1" applyFont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39" fontId="0" fillId="0" borderId="15" xfId="0" applyBorder="1" applyAlignment="1">
      <alignment/>
    </xf>
    <xf numFmtId="39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39" fontId="1" fillId="0" borderId="16" xfId="0" applyFont="1" applyBorder="1" applyAlignment="1">
      <alignment/>
    </xf>
    <xf numFmtId="0" fontId="0" fillId="0" borderId="14" xfId="0" applyNumberFormat="1" applyBorder="1" applyAlignment="1" quotePrefix="1">
      <alignment horizontal="center"/>
    </xf>
    <xf numFmtId="167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9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39" fontId="0" fillId="0" borderId="16" xfId="0" applyBorder="1" applyAlignment="1" quotePrefix="1">
      <alignment horizontal="center"/>
    </xf>
    <xf numFmtId="39" fontId="0" fillId="0" borderId="15" xfId="0" applyBorder="1" applyAlignment="1">
      <alignment horizontal="center"/>
    </xf>
    <xf numFmtId="39" fontId="0" fillId="0" borderId="13" xfId="0" applyBorder="1" applyAlignment="1">
      <alignment horizontal="center"/>
    </xf>
    <xf numFmtId="39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39" fontId="0" fillId="0" borderId="0" xfId="0" applyFill="1" applyBorder="1" applyAlignment="1">
      <alignment/>
    </xf>
    <xf numFmtId="39" fontId="4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center"/>
    </xf>
    <xf numFmtId="171" fontId="0" fillId="33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39" fontId="0" fillId="0" borderId="0" xfId="0" applyAlignment="1" quotePrefix="1">
      <alignment horizontal="left"/>
    </xf>
    <xf numFmtId="39" fontId="0" fillId="0" borderId="0" xfId="0" applyFont="1" applyBorder="1" applyAlignment="1">
      <alignment horizontal="left" wrapText="1"/>
    </xf>
    <xf numFmtId="39" fontId="0" fillId="33" borderId="17" xfId="0" applyFill="1" applyBorder="1" applyAlignment="1">
      <alignment horizontal="center"/>
    </xf>
    <xf numFmtId="39" fontId="0" fillId="33" borderId="18" xfId="0" applyFill="1" applyBorder="1" applyAlignment="1">
      <alignment horizontal="center"/>
    </xf>
    <xf numFmtId="39" fontId="0" fillId="0" borderId="0" xfId="0" applyFont="1" applyBorder="1" applyAlignment="1">
      <alignment horizontal="left"/>
    </xf>
    <xf numFmtId="43" fontId="0" fillId="0" borderId="0" xfId="42" applyFont="1" applyBorder="1" applyAlignment="1">
      <alignment horizontal="center"/>
    </xf>
    <xf numFmtId="167" fontId="0" fillId="0" borderId="16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39" fontId="0" fillId="0" borderId="0" xfId="0" applyFill="1" applyBorder="1" applyAlignment="1">
      <alignment horizontal="left"/>
    </xf>
    <xf numFmtId="39" fontId="5" fillId="0" borderId="0" xfId="0" applyFont="1" applyFill="1" applyBorder="1" applyAlignment="1">
      <alignment horizontal="left"/>
    </xf>
    <xf numFmtId="39" fontId="5" fillId="0" borderId="0" xfId="0" applyFont="1" applyFill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39" fontId="5" fillId="0" borderId="0" xfId="0" applyFont="1" applyFill="1" applyBorder="1" applyAlignment="1">
      <alignment/>
    </xf>
    <xf numFmtId="39" fontId="5" fillId="0" borderId="0" xfId="0" applyFont="1" applyFill="1" applyAlignment="1">
      <alignment/>
    </xf>
    <xf numFmtId="171" fontId="0" fillId="0" borderId="0" xfId="0" applyNumberFormat="1" applyFill="1" applyBorder="1" applyAlignment="1" quotePrefix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>
      <alignment horizontal="left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16" xfId="0" applyNumberFormat="1" applyBorder="1" applyAlignment="1">
      <alignment/>
    </xf>
    <xf numFmtId="39" fontId="0" fillId="0" borderId="0" xfId="0" applyAlignment="1">
      <alignment/>
    </xf>
    <xf numFmtId="39" fontId="1" fillId="0" borderId="0" xfId="0" applyFont="1" applyFill="1" applyAlignment="1">
      <alignment horizontal="left"/>
    </xf>
    <xf numFmtId="39" fontId="0" fillId="0" borderId="0" xfId="0" applyFill="1" applyAlignment="1">
      <alignment/>
    </xf>
    <xf numFmtId="0" fontId="0" fillId="0" borderId="13" xfId="0" applyNumberFormat="1" applyBorder="1" applyAlignment="1">
      <alignment horizontal="center"/>
    </xf>
    <xf numFmtId="39" fontId="1" fillId="0" borderId="16" xfId="0" applyFont="1" applyFill="1" applyBorder="1" applyAlignment="1">
      <alignment/>
    </xf>
    <xf numFmtId="39" fontId="1" fillId="0" borderId="0" xfId="0" applyFont="1" applyFill="1" applyBorder="1" applyAlignment="1">
      <alignment/>
    </xf>
    <xf numFmtId="39" fontId="5" fillId="0" borderId="0" xfId="0" applyFont="1" applyAlignment="1">
      <alignment/>
    </xf>
    <xf numFmtId="39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9" fontId="0" fillId="0" borderId="0" xfId="0" applyFont="1" applyFill="1" applyBorder="1" applyAlignment="1">
      <alignment/>
    </xf>
    <xf numFmtId="0" fontId="0" fillId="0" borderId="0" xfId="0" applyNumberFormat="1" applyFont="1" applyBorder="1" applyAlignment="1" quotePrefix="1">
      <alignment horizontal="left"/>
    </xf>
    <xf numFmtId="1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39" fontId="5" fillId="0" borderId="0" xfId="0" applyFont="1" applyAlignment="1">
      <alignment horizontal="center"/>
    </xf>
    <xf numFmtId="39" fontId="9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15" xfId="0" applyNumberFormat="1" applyBorder="1" applyAlignment="1">
      <alignment horizontal="center"/>
    </xf>
    <xf numFmtId="39" fontId="0" fillId="33" borderId="17" xfId="0" applyFont="1" applyFill="1" applyBorder="1" applyAlignment="1">
      <alignment horizontal="center"/>
    </xf>
    <xf numFmtId="167" fontId="0" fillId="33" borderId="20" xfId="0" applyNumberFormat="1" applyFill="1" applyBorder="1" applyAlignment="1">
      <alignment horizontal="center"/>
    </xf>
    <xf numFmtId="39" fontId="11" fillId="0" borderId="0" xfId="0" applyFont="1" applyBorder="1" applyAlignment="1">
      <alignment horizontal="right" vertical="center" wrapText="1"/>
    </xf>
    <xf numFmtId="39" fontId="10" fillId="0" borderId="0" xfId="0" applyFont="1" applyBorder="1" applyAlignment="1">
      <alignment horizontal="right" vertical="center" wrapText="1"/>
    </xf>
    <xf numFmtId="39" fontId="12" fillId="0" borderId="0" xfId="0" applyFont="1" applyBorder="1" applyAlignment="1">
      <alignment horizontal="right" vertical="center" wrapText="1"/>
    </xf>
    <xf numFmtId="167" fontId="0" fillId="0" borderId="0" xfId="0" applyNumberForma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39" fontId="0" fillId="0" borderId="0" xfId="0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 wrapText="1"/>
    </xf>
    <xf numFmtId="39" fontId="0" fillId="0" borderId="0" xfId="0" applyFont="1" applyFill="1" applyBorder="1" applyAlignment="1">
      <alignment/>
    </xf>
    <xf numFmtId="39" fontId="13" fillId="0" borderId="0" xfId="0" applyFont="1" applyBorder="1" applyAlignment="1">
      <alignment/>
    </xf>
    <xf numFmtId="167" fontId="13" fillId="0" borderId="0" xfId="0" applyNumberFormat="1" applyFont="1" applyBorder="1" applyAlignment="1">
      <alignment/>
    </xf>
    <xf numFmtId="39" fontId="14" fillId="0" borderId="0" xfId="0" applyFont="1" applyBorder="1" applyAlignment="1">
      <alignment horizontal="right" vertical="center" wrapText="1"/>
    </xf>
    <xf numFmtId="39" fontId="15" fillId="0" borderId="0" xfId="0" applyFont="1" applyBorder="1" applyAlignment="1">
      <alignment horizontal="right" vertical="center" wrapText="1"/>
    </xf>
    <xf numFmtId="0" fontId="5" fillId="0" borderId="0" xfId="0" applyNumberFormat="1" applyFont="1" applyAlignment="1" quotePrefix="1">
      <alignment horizontal="left"/>
    </xf>
    <xf numFmtId="4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57"/>
  <sheetViews>
    <sheetView zoomScale="160" zoomScaleNormal="160" zoomScalePageLayoutView="0" workbookViewId="0" topLeftCell="A1">
      <pane ySplit="3" topLeftCell="A4" activePane="bottomLeft" state="frozen"/>
      <selection pane="topLeft" activeCell="A1" sqref="A1"/>
      <selection pane="bottomLeft" activeCell="P14" sqref="P14"/>
    </sheetView>
  </sheetViews>
  <sheetFormatPr defaultColWidth="8.8515625" defaultRowHeight="12.75"/>
  <cols>
    <col min="1" max="1" width="8.8515625" style="0" customWidth="1"/>
    <col min="2" max="2" width="15.28125" style="97" customWidth="1"/>
    <col min="3" max="3" width="28.7109375" style="0" customWidth="1"/>
    <col min="4" max="5" width="17.140625" style="0" hidden="1" customWidth="1"/>
    <col min="6" max="15" width="14.7109375" style="0" hidden="1" customWidth="1"/>
    <col min="16" max="16" width="8.8515625" style="0" customWidth="1"/>
    <col min="17" max="17" width="15.421875" style="0" customWidth="1"/>
  </cols>
  <sheetData>
    <row r="1" ht="13.5" thickBot="1"/>
    <row r="2" spans="3:17" ht="12.75">
      <c r="C2" s="77"/>
      <c r="D2" s="118" t="s">
        <v>59</v>
      </c>
      <c r="E2" s="118" t="s">
        <v>56</v>
      </c>
      <c r="F2" s="77" t="s">
        <v>55</v>
      </c>
      <c r="G2" s="77" t="s">
        <v>54</v>
      </c>
      <c r="H2" s="77" t="s">
        <v>0</v>
      </c>
      <c r="I2" s="77" t="s">
        <v>1</v>
      </c>
      <c r="J2" s="77" t="s">
        <v>3</v>
      </c>
      <c r="K2" s="77" t="s">
        <v>5</v>
      </c>
      <c r="L2" s="77" t="s">
        <v>6</v>
      </c>
      <c r="M2" s="77" t="s">
        <v>19</v>
      </c>
      <c r="N2" s="77" t="s">
        <v>17</v>
      </c>
      <c r="O2" s="77" t="s">
        <v>15</v>
      </c>
      <c r="Q2" t="s">
        <v>66</v>
      </c>
    </row>
    <row r="3" spans="2:17" ht="13.5" thickBot="1">
      <c r="B3" s="34"/>
      <c r="C3" s="78" t="s">
        <v>23</v>
      </c>
      <c r="D3" s="78" t="s">
        <v>24</v>
      </c>
      <c r="E3" s="78" t="s">
        <v>24</v>
      </c>
      <c r="F3" s="78" t="s">
        <v>24</v>
      </c>
      <c r="G3" s="78" t="s">
        <v>24</v>
      </c>
      <c r="H3" s="78" t="s">
        <v>24</v>
      </c>
      <c r="I3" s="78" t="s">
        <v>24</v>
      </c>
      <c r="J3" s="78" t="s">
        <v>24</v>
      </c>
      <c r="K3" s="78" t="s">
        <v>24</v>
      </c>
      <c r="L3" s="78" t="s">
        <v>24</v>
      </c>
      <c r="M3" s="78" t="s">
        <v>24</v>
      </c>
      <c r="N3" s="78" t="s">
        <v>24</v>
      </c>
      <c r="O3" s="78" t="s">
        <v>24</v>
      </c>
      <c r="Q3" t="s">
        <v>24</v>
      </c>
    </row>
    <row r="5" spans="3:12" ht="12.75">
      <c r="C5" s="59" t="s">
        <v>42</v>
      </c>
      <c r="D5" s="59"/>
      <c r="E5" s="59"/>
      <c r="F5" s="59"/>
      <c r="G5" s="59"/>
      <c r="H5" s="59"/>
      <c r="I5" s="59"/>
      <c r="J5" s="59"/>
      <c r="K5" s="102"/>
      <c r="L5" s="59"/>
    </row>
    <row r="6" spans="3:17" ht="12.75">
      <c r="C6" t="s">
        <v>48</v>
      </c>
      <c r="D6">
        <v>98348.3</v>
      </c>
      <c r="E6">
        <v>71713.65</v>
      </c>
      <c r="F6">
        <v>4366406.5</v>
      </c>
      <c r="G6">
        <v>1960893.4</v>
      </c>
      <c r="H6">
        <v>2183227.39</v>
      </c>
      <c r="I6">
        <v>3864220.65</v>
      </c>
      <c r="J6">
        <v>205455.99</v>
      </c>
      <c r="K6" s="103">
        <v>274754</v>
      </c>
      <c r="L6">
        <v>2509400</v>
      </c>
      <c r="M6">
        <v>386662.5</v>
      </c>
      <c r="N6">
        <v>3853944.2</v>
      </c>
      <c r="O6">
        <v>246597.1</v>
      </c>
      <c r="Q6">
        <v>2725424.9999999925</v>
      </c>
    </row>
    <row r="7" spans="3:17" ht="12.75">
      <c r="C7" t="s">
        <v>49</v>
      </c>
      <c r="D7">
        <v>4015256.9</v>
      </c>
      <c r="E7">
        <v>1912650.65</v>
      </c>
      <c r="F7">
        <v>2002936.14</v>
      </c>
      <c r="G7">
        <v>2070083.17</v>
      </c>
      <c r="H7">
        <v>5327226.84</v>
      </c>
      <c r="I7">
        <v>3351261.25</v>
      </c>
      <c r="J7">
        <v>3726109.19</v>
      </c>
      <c r="K7" s="103">
        <v>5204639.38</v>
      </c>
      <c r="L7">
        <v>1283859.56</v>
      </c>
      <c r="M7">
        <v>1982195.41</v>
      </c>
      <c r="N7">
        <v>1603934.25</v>
      </c>
      <c r="O7">
        <v>1708842.2</v>
      </c>
      <c r="Q7">
        <v>4486730.819999985</v>
      </c>
    </row>
    <row r="8" spans="3:17" ht="12.75">
      <c r="C8" t="s">
        <v>50</v>
      </c>
      <c r="D8">
        <v>0</v>
      </c>
      <c r="E8">
        <v>0</v>
      </c>
      <c r="F8">
        <v>0</v>
      </c>
      <c r="G8" t="e">
        <f>#REF!-SUM(H8:O8)</f>
        <v>#REF!</v>
      </c>
      <c r="H8">
        <v>0</v>
      </c>
      <c r="I8">
        <v>0</v>
      </c>
      <c r="J8">
        <v>0</v>
      </c>
      <c r="K8" s="103">
        <v>0</v>
      </c>
      <c r="L8">
        <v>0</v>
      </c>
      <c r="M8">
        <v>1308808.69</v>
      </c>
      <c r="N8">
        <v>150472.64</v>
      </c>
      <c r="O8">
        <v>0</v>
      </c>
      <c r="Q8">
        <v>0</v>
      </c>
    </row>
    <row r="9" spans="3:17" ht="12.75">
      <c r="C9" t="s">
        <v>38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s="103">
        <v>0</v>
      </c>
      <c r="L9">
        <v>548947</v>
      </c>
      <c r="M9">
        <v>96643</v>
      </c>
      <c r="N9">
        <v>0</v>
      </c>
      <c r="O9">
        <v>0</v>
      </c>
      <c r="Q9">
        <v>573577</v>
      </c>
    </row>
    <row r="10" spans="3:17" ht="12.75">
      <c r="C10" t="s">
        <v>25</v>
      </c>
      <c r="D10">
        <v>32478.11</v>
      </c>
      <c r="E10">
        <v>140485</v>
      </c>
      <c r="F10">
        <v>117662</v>
      </c>
      <c r="G10">
        <v>711462</v>
      </c>
      <c r="H10">
        <v>887913.2</v>
      </c>
      <c r="I10">
        <v>1561285.98</v>
      </c>
      <c r="J10">
        <v>5563424.49</v>
      </c>
      <c r="K10" s="103">
        <v>3690559.8</v>
      </c>
      <c r="L10">
        <v>3146987.32</v>
      </c>
      <c r="M10">
        <v>1246970.63</v>
      </c>
      <c r="N10">
        <v>2121948.86</v>
      </c>
      <c r="O10">
        <v>5986546.03</v>
      </c>
      <c r="Q10">
        <v>0</v>
      </c>
    </row>
    <row r="11" spans="3:17" ht="12.75">
      <c r="C11" t="s">
        <v>26</v>
      </c>
      <c r="D11">
        <v>0</v>
      </c>
      <c r="E11">
        <v>0</v>
      </c>
      <c r="F11">
        <v>0</v>
      </c>
      <c r="G11" t="e">
        <f>#REF!-SUM(H11:O11)</f>
        <v>#REF!</v>
      </c>
      <c r="H11">
        <v>0</v>
      </c>
      <c r="I11">
        <v>0</v>
      </c>
      <c r="J11">
        <v>0</v>
      </c>
      <c r="K11" s="103">
        <v>0</v>
      </c>
      <c r="L11">
        <v>0</v>
      </c>
      <c r="M11">
        <v>0</v>
      </c>
      <c r="N11">
        <v>0</v>
      </c>
      <c r="O11">
        <v>0</v>
      </c>
      <c r="Q11">
        <v>0</v>
      </c>
    </row>
    <row r="12" spans="3:17" ht="12.75">
      <c r="C12" t="s">
        <v>45</v>
      </c>
      <c r="D12">
        <v>0</v>
      </c>
      <c r="E12">
        <v>137595.01</v>
      </c>
      <c r="F12">
        <v>0</v>
      </c>
      <c r="G12">
        <v>0</v>
      </c>
      <c r="H12">
        <v>0</v>
      </c>
      <c r="I12">
        <v>0</v>
      </c>
      <c r="J12">
        <v>0</v>
      </c>
      <c r="K12" s="103">
        <v>0</v>
      </c>
      <c r="L12">
        <v>0</v>
      </c>
      <c r="M12">
        <v>0</v>
      </c>
      <c r="N12">
        <v>0</v>
      </c>
      <c r="O12">
        <v>0</v>
      </c>
      <c r="Q12">
        <v>0</v>
      </c>
    </row>
    <row r="13" spans="3:17" ht="12.75">
      <c r="C13" t="s">
        <v>27</v>
      </c>
      <c r="D13">
        <v>50111.91</v>
      </c>
      <c r="E13">
        <v>466000</v>
      </c>
      <c r="F13">
        <v>95830</v>
      </c>
      <c r="G13">
        <v>0</v>
      </c>
      <c r="H13">
        <v>4287835.61</v>
      </c>
      <c r="I13">
        <v>0</v>
      </c>
      <c r="J13">
        <v>0</v>
      </c>
      <c r="K13" s="103">
        <v>347464.89</v>
      </c>
      <c r="L13">
        <v>956532.21</v>
      </c>
      <c r="M13">
        <v>344237.05</v>
      </c>
      <c r="N13">
        <v>1323849.11</v>
      </c>
      <c r="O13">
        <v>2140037.49</v>
      </c>
      <c r="Q13">
        <v>0</v>
      </c>
    </row>
    <row r="14" spans="3:17" ht="12.75">
      <c r="C14" t="s">
        <v>37</v>
      </c>
      <c r="D14">
        <v>0</v>
      </c>
      <c r="E14">
        <v>0</v>
      </c>
      <c r="F14">
        <v>103738.5</v>
      </c>
      <c r="G14">
        <v>1152179.65</v>
      </c>
      <c r="H14">
        <v>0</v>
      </c>
      <c r="I14">
        <v>176800.82</v>
      </c>
      <c r="J14">
        <v>1306945</v>
      </c>
      <c r="K14" s="103">
        <v>76292.84</v>
      </c>
      <c r="L14">
        <v>553857.92</v>
      </c>
      <c r="M14">
        <v>920604.25</v>
      </c>
      <c r="N14">
        <v>0</v>
      </c>
      <c r="O14">
        <v>706063.67</v>
      </c>
      <c r="Q14">
        <v>1295166.7000000002</v>
      </c>
    </row>
    <row r="15" spans="3:17" ht="12.75">
      <c r="C15" t="s">
        <v>28</v>
      </c>
      <c r="D15">
        <v>537864.64</v>
      </c>
      <c r="E15">
        <v>26730</v>
      </c>
      <c r="F15">
        <v>97201.5</v>
      </c>
      <c r="G15">
        <v>0</v>
      </c>
      <c r="H15">
        <v>0</v>
      </c>
      <c r="I15">
        <v>121541.25</v>
      </c>
      <c r="J15">
        <v>371048</v>
      </c>
      <c r="K15" s="103">
        <v>842693.2</v>
      </c>
      <c r="L15">
        <v>251315.22</v>
      </c>
      <c r="M15">
        <v>652229.56</v>
      </c>
      <c r="N15">
        <v>1237786.55</v>
      </c>
      <c r="O15">
        <v>3429645.42</v>
      </c>
      <c r="Q15">
        <v>177626.25000000093</v>
      </c>
    </row>
    <row r="16" spans="3:17" ht="12.75">
      <c r="C16" t="s">
        <v>51</v>
      </c>
      <c r="D16">
        <v>0</v>
      </c>
      <c r="E16">
        <v>0</v>
      </c>
      <c r="F16">
        <v>0</v>
      </c>
      <c r="G16" t="e">
        <f>#REF!-SUM(H16:O16)</f>
        <v>#REF!</v>
      </c>
      <c r="H16">
        <v>0</v>
      </c>
      <c r="I16">
        <v>0</v>
      </c>
      <c r="J16">
        <v>0</v>
      </c>
      <c r="K16" s="103" t="e">
        <f>#REF!-SUM(L16:O16)</f>
        <v>#REF!</v>
      </c>
      <c r="L16">
        <v>266266.4</v>
      </c>
      <c r="M16">
        <v>255766.4</v>
      </c>
      <c r="N16">
        <v>0</v>
      </c>
      <c r="O16">
        <v>531000.99</v>
      </c>
      <c r="Q16">
        <v>0</v>
      </c>
    </row>
    <row r="17" spans="3:17" ht="12.75">
      <c r="C17" t="s">
        <v>52</v>
      </c>
      <c r="D17">
        <v>0</v>
      </c>
      <c r="E17">
        <v>0</v>
      </c>
      <c r="F17">
        <v>0</v>
      </c>
      <c r="G17" t="e">
        <f>#REF!-SUM(H17:O17)</f>
        <v>#REF!</v>
      </c>
      <c r="H17">
        <v>0</v>
      </c>
      <c r="I17">
        <v>0</v>
      </c>
      <c r="J17">
        <v>0</v>
      </c>
      <c r="K17" s="103" t="e">
        <f>#REF!-SUM(L17:O17)</f>
        <v>#REF!</v>
      </c>
      <c r="L17">
        <v>0</v>
      </c>
      <c r="M17">
        <v>0</v>
      </c>
      <c r="N17">
        <v>2731544.3</v>
      </c>
      <c r="O17">
        <v>0</v>
      </c>
      <c r="Q17">
        <v>0</v>
      </c>
    </row>
    <row r="18" spans="3:17" ht="12.75">
      <c r="C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103">
        <v>993866.95</v>
      </c>
      <c r="L18">
        <v>483879.63</v>
      </c>
      <c r="M18">
        <v>577330.43</v>
      </c>
      <c r="N18">
        <v>860361.04</v>
      </c>
      <c r="O18">
        <v>1920770.05</v>
      </c>
      <c r="Q18">
        <v>366761.70999999996</v>
      </c>
    </row>
    <row r="19" spans="3:17" ht="12.75">
      <c r="C19" t="s">
        <v>40</v>
      </c>
      <c r="D19">
        <v>0</v>
      </c>
      <c r="E19">
        <v>0</v>
      </c>
      <c r="F19">
        <v>0</v>
      </c>
      <c r="G19" t="e">
        <f>#REF!-SUM(H19:O19)</f>
        <v>#REF!</v>
      </c>
      <c r="H19">
        <v>9977</v>
      </c>
      <c r="I19">
        <v>72076.45</v>
      </c>
      <c r="J19">
        <v>803677.09</v>
      </c>
      <c r="K19" s="103">
        <v>1747957.07</v>
      </c>
      <c r="L19">
        <v>2122445.27</v>
      </c>
      <c r="M19">
        <v>0</v>
      </c>
      <c r="N19">
        <v>4000000</v>
      </c>
      <c r="O19">
        <v>0</v>
      </c>
      <c r="Q19">
        <v>0</v>
      </c>
    </row>
    <row r="20" spans="3:17" ht="12.75">
      <c r="C20" t="s">
        <v>29</v>
      </c>
      <c r="D20">
        <v>5300</v>
      </c>
      <c r="E20">
        <v>67610.68</v>
      </c>
      <c r="F20">
        <v>59866</v>
      </c>
      <c r="G20">
        <v>6286.64</v>
      </c>
      <c r="H20">
        <v>56782.21</v>
      </c>
      <c r="I20">
        <v>229866.13</v>
      </c>
      <c r="J20">
        <v>902001.84</v>
      </c>
      <c r="K20" s="103">
        <v>84131.5</v>
      </c>
      <c r="L20">
        <v>54863.02</v>
      </c>
      <c r="M20">
        <v>8006.5</v>
      </c>
      <c r="N20">
        <v>11368.49</v>
      </c>
      <c r="O20">
        <v>210430.5</v>
      </c>
      <c r="Q20">
        <v>5300</v>
      </c>
    </row>
    <row r="21" ht="12.75">
      <c r="O21" s="17"/>
    </row>
    <row r="22" spans="2:17" ht="13.5" thickBot="1">
      <c r="B22" s="98" t="s">
        <v>16</v>
      </c>
      <c r="D22" s="38">
        <f aca="true" t="shared" si="0" ref="D22:L22">SUM(D5:D21)</f>
        <v>4739359.859999999</v>
      </c>
      <c r="E22" s="38">
        <f t="shared" si="0"/>
        <v>2822784.9899999998</v>
      </c>
      <c r="F22" s="38">
        <f t="shared" si="0"/>
        <v>6843640.64</v>
      </c>
      <c r="G22" s="38" t="e">
        <f t="shared" si="0"/>
        <v>#REF!</v>
      </c>
      <c r="H22" s="38">
        <f t="shared" si="0"/>
        <v>12752962.25</v>
      </c>
      <c r="I22" s="38">
        <f t="shared" si="0"/>
        <v>9377052.530000001</v>
      </c>
      <c r="J22" s="38">
        <f t="shared" si="0"/>
        <v>12878661.6</v>
      </c>
      <c r="K22" s="38" t="e">
        <f t="shared" si="0"/>
        <v>#REF!</v>
      </c>
      <c r="L22" s="38">
        <f t="shared" si="0"/>
        <v>12178353.55</v>
      </c>
      <c r="M22" s="38">
        <f>SUM(M6:M21)</f>
        <v>7779454.42</v>
      </c>
      <c r="N22" s="38">
        <f>SUM(N6:N21)</f>
        <v>17895209.439999998</v>
      </c>
      <c r="O22" s="38">
        <f>SUM(O6:O21)</f>
        <v>16879933.450000003</v>
      </c>
      <c r="Q22">
        <v>9630587.479999978</v>
      </c>
    </row>
    <row r="23" ht="13.5" thickTop="1"/>
    <row r="24" spans="2:3" ht="12.75" hidden="1">
      <c r="B24" s="97">
        <v>41813</v>
      </c>
      <c r="C24" t="s">
        <v>58</v>
      </c>
    </row>
    <row r="25" ht="12.75" hidden="1"/>
    <row r="26" spans="2:3" ht="12.75" hidden="1">
      <c r="B26" s="97">
        <v>41843</v>
      </c>
      <c r="C26" s="108" t="s">
        <v>60</v>
      </c>
    </row>
    <row r="27" ht="12.75" hidden="1"/>
    <row r="28" spans="2:3" ht="12.75" hidden="1">
      <c r="B28" s="97">
        <v>41871</v>
      </c>
      <c r="C28" t="s">
        <v>61</v>
      </c>
    </row>
    <row r="29" ht="12.75" hidden="1"/>
    <row r="30" spans="2:3" ht="12.75" hidden="1">
      <c r="B30" s="97">
        <v>41904</v>
      </c>
      <c r="C30" s="108" t="s">
        <v>62</v>
      </c>
    </row>
    <row r="31" ht="12.75" hidden="1"/>
    <row r="32" spans="4:16" ht="12.75">
      <c r="D32" s="115">
        <v>0</v>
      </c>
      <c r="E32" s="115">
        <v>0</v>
      </c>
      <c r="F32" s="115">
        <v>0</v>
      </c>
      <c r="G32" s="115">
        <v>0</v>
      </c>
      <c r="H32">
        <v>0</v>
      </c>
      <c r="I32">
        <v>0</v>
      </c>
      <c r="J32">
        <v>0</v>
      </c>
      <c r="K32">
        <v>457422.85</v>
      </c>
      <c r="L32">
        <v>0</v>
      </c>
      <c r="M32">
        <v>398280.43</v>
      </c>
      <c r="N32">
        <v>898304.82</v>
      </c>
      <c r="P32" s="115" t="s">
        <v>14</v>
      </c>
    </row>
    <row r="33" spans="2:16" ht="12.75">
      <c r="B33" s="97">
        <v>42571</v>
      </c>
      <c r="C33" s="108" t="s">
        <v>67</v>
      </c>
      <c r="F33" s="115"/>
      <c r="G33" s="115"/>
      <c r="P33" s="115"/>
    </row>
    <row r="34" spans="3:16" ht="12.75">
      <c r="C34" s="108"/>
      <c r="D34" s="115">
        <f>D22-D32</f>
        <v>4739359.859999999</v>
      </c>
      <c r="E34" s="115">
        <f>E22-E32</f>
        <v>2822784.9899999998</v>
      </c>
      <c r="F34" s="115">
        <f>F22-F32</f>
        <v>6843640.64</v>
      </c>
      <c r="G34" s="115">
        <v>5900904.86</v>
      </c>
      <c r="H34">
        <f aca="true" t="shared" si="1" ref="H34:N34">H22-H32</f>
        <v>12752962.25</v>
      </c>
      <c r="I34">
        <f t="shared" si="1"/>
        <v>9377052.530000001</v>
      </c>
      <c r="J34">
        <f t="shared" si="1"/>
        <v>12878661.6</v>
      </c>
      <c r="K34" t="e">
        <f t="shared" si="1"/>
        <v>#REF!</v>
      </c>
      <c r="L34">
        <f t="shared" si="1"/>
        <v>12178353.55</v>
      </c>
      <c r="M34">
        <f t="shared" si="1"/>
        <v>7381173.99</v>
      </c>
      <c r="N34">
        <f t="shared" si="1"/>
        <v>16996904.619999997</v>
      </c>
      <c r="P34" s="115" t="s">
        <v>4</v>
      </c>
    </row>
    <row r="35" spans="2:3" ht="12.75">
      <c r="B35" s="97">
        <v>42604</v>
      </c>
      <c r="C35" t="s">
        <v>72</v>
      </c>
    </row>
    <row r="36" ht="12.75">
      <c r="E36" s="120"/>
    </row>
    <row r="37" spans="2:5" ht="12.75">
      <c r="B37" s="97">
        <v>42606</v>
      </c>
      <c r="C37" s="108" t="s">
        <v>74</v>
      </c>
      <c r="E37" s="120"/>
    </row>
    <row r="38" ht="12.75">
      <c r="E38" s="121"/>
    </row>
    <row r="39" spans="2:5" ht="12.75">
      <c r="B39" s="97">
        <v>42634</v>
      </c>
      <c r="C39" t="s">
        <v>78</v>
      </c>
      <c r="E39" s="120"/>
    </row>
    <row r="40" ht="12.75">
      <c r="E40" s="122"/>
    </row>
    <row r="41" spans="2:5" ht="12.75">
      <c r="B41" s="97">
        <v>42663</v>
      </c>
      <c r="C41" t="s">
        <v>79</v>
      </c>
      <c r="E41" s="120"/>
    </row>
    <row r="42" ht="12.75">
      <c r="E42" s="120"/>
    </row>
    <row r="43" spans="2:5" ht="12.75">
      <c r="B43" s="97">
        <v>42695</v>
      </c>
      <c r="C43" t="s">
        <v>90</v>
      </c>
      <c r="E43" s="121"/>
    </row>
    <row r="44" ht="12.75">
      <c r="E44" s="120"/>
    </row>
    <row r="45" spans="2:5" ht="12.75">
      <c r="B45" s="97">
        <v>42725</v>
      </c>
      <c r="C45" t="s">
        <v>93</v>
      </c>
      <c r="E45" s="122"/>
    </row>
    <row r="46" ht="12.75">
      <c r="E46" s="120"/>
    </row>
    <row r="47" spans="2:5" ht="12.75">
      <c r="B47" s="97">
        <v>42769</v>
      </c>
      <c r="C47" t="s">
        <v>94</v>
      </c>
      <c r="E47" s="121"/>
    </row>
    <row r="48" ht="12.75">
      <c r="E48" s="120"/>
    </row>
    <row r="49" spans="2:5" ht="12.75">
      <c r="B49" s="97">
        <v>42786</v>
      </c>
      <c r="C49" t="s">
        <v>101</v>
      </c>
      <c r="E49" s="17"/>
    </row>
    <row r="50" ht="12.75">
      <c r="E50" s="17"/>
    </row>
    <row r="51" spans="2:5" ht="12.75">
      <c r="B51" s="97">
        <v>42811</v>
      </c>
      <c r="C51" t="s">
        <v>102</v>
      </c>
      <c r="E51" s="17"/>
    </row>
    <row r="53" spans="2:3" ht="12.75">
      <c r="B53" s="97">
        <v>42845</v>
      </c>
      <c r="C53" t="s">
        <v>109</v>
      </c>
    </row>
    <row r="55" spans="2:3" ht="12.75">
      <c r="B55" s="97">
        <v>42877</v>
      </c>
      <c r="C55" t="s">
        <v>113</v>
      </c>
    </row>
    <row r="57" spans="2:3" ht="12.75">
      <c r="B57" s="97">
        <v>42907</v>
      </c>
      <c r="C57" t="s">
        <v>115</v>
      </c>
    </row>
  </sheetData>
  <sheetProtection/>
  <printOptions/>
  <pageMargins left="0.5" right="0.5" top="1" bottom="1" header="0.5" footer="0.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166" zoomScaleNormal="16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4" sqref="G24"/>
    </sheetView>
  </sheetViews>
  <sheetFormatPr defaultColWidth="8.8515625" defaultRowHeight="12.75"/>
  <cols>
    <col min="1" max="1" width="3.7109375" style="10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74" customWidth="1"/>
    <col min="7" max="7" width="14.7109375" style="0" customWidth="1"/>
    <col min="8" max="8" width="13.421875" style="5" customWidth="1"/>
    <col min="9" max="9" width="9.7109375" style="9" customWidth="1"/>
    <col min="10" max="10" width="12.7109375" style="130" customWidth="1"/>
  </cols>
  <sheetData>
    <row r="1" spans="1:10" ht="13.5">
      <c r="A1" s="5"/>
      <c r="B1" s="1" t="s">
        <v>20</v>
      </c>
      <c r="F1" s="9"/>
      <c r="H1" s="9"/>
      <c r="I1" s="26"/>
      <c r="J1" s="129"/>
    </row>
    <row r="2" ht="15" thickBot="1"/>
    <row r="3" spans="1:9" ht="15.75" thickBot="1" thickTop="1">
      <c r="A3" s="15" t="s">
        <v>30</v>
      </c>
      <c r="B3" s="2" t="s">
        <v>31</v>
      </c>
      <c r="C3" s="8" t="s">
        <v>32</v>
      </c>
      <c r="D3" s="8" t="s">
        <v>18</v>
      </c>
      <c r="E3" s="3" t="s">
        <v>33</v>
      </c>
      <c r="F3" s="8" t="s">
        <v>39</v>
      </c>
      <c r="G3" s="3" t="s">
        <v>24</v>
      </c>
      <c r="H3" s="3" t="s">
        <v>34</v>
      </c>
      <c r="I3" s="119" t="s">
        <v>35</v>
      </c>
    </row>
    <row r="4" spans="1:256" ht="15" thickTop="1">
      <c r="A4" s="33">
        <v>17</v>
      </c>
      <c r="B4" s="112">
        <v>168</v>
      </c>
      <c r="C4" s="113">
        <v>42571</v>
      </c>
      <c r="D4" s="114" t="s">
        <v>49</v>
      </c>
      <c r="E4" s="107" t="s">
        <v>43</v>
      </c>
      <c r="F4" s="116" t="s">
        <v>64</v>
      </c>
      <c r="G4" s="107">
        <v>253837.14</v>
      </c>
      <c r="H4" s="22">
        <v>14923704</v>
      </c>
      <c r="I4" s="18">
        <v>42577</v>
      </c>
      <c r="J4" s="131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3.5">
      <c r="A5" s="33">
        <v>17</v>
      </c>
      <c r="B5" s="112">
        <v>169</v>
      </c>
      <c r="C5" s="113">
        <v>42604</v>
      </c>
      <c r="D5" s="114" t="s">
        <v>49</v>
      </c>
      <c r="E5" s="107" t="s">
        <v>53</v>
      </c>
      <c r="F5" s="116" t="s">
        <v>68</v>
      </c>
      <c r="G5" s="107">
        <f>21420+78486.54</f>
        <v>99906.54</v>
      </c>
      <c r="H5" s="22">
        <v>14923704</v>
      </c>
      <c r="I5" s="18">
        <v>42606</v>
      </c>
      <c r="J5" s="131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3.5">
      <c r="A6" s="33">
        <v>17</v>
      </c>
      <c r="B6" s="112">
        <v>169</v>
      </c>
      <c r="C6" s="113">
        <v>42604</v>
      </c>
      <c r="D6" s="114" t="s">
        <v>49</v>
      </c>
      <c r="E6" s="107" t="s">
        <v>53</v>
      </c>
      <c r="F6" s="116" t="s">
        <v>69</v>
      </c>
      <c r="G6" s="107">
        <v>50703.21</v>
      </c>
      <c r="H6" s="22">
        <v>14923704</v>
      </c>
      <c r="I6" s="18">
        <v>42606</v>
      </c>
      <c r="J6" s="131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3.5">
      <c r="A7" s="33">
        <v>17</v>
      </c>
      <c r="B7" s="112">
        <v>169</v>
      </c>
      <c r="C7" s="113">
        <v>42604</v>
      </c>
      <c r="D7" s="114" t="s">
        <v>49</v>
      </c>
      <c r="E7" s="107" t="s">
        <v>53</v>
      </c>
      <c r="F7" s="116" t="s">
        <v>70</v>
      </c>
      <c r="G7" s="107">
        <v>247169</v>
      </c>
      <c r="H7" s="22">
        <v>14923704</v>
      </c>
      <c r="I7" s="18">
        <v>42606</v>
      </c>
      <c r="J7" s="131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3.5">
      <c r="A8" s="33">
        <v>17</v>
      </c>
      <c r="B8" s="112">
        <v>171</v>
      </c>
      <c r="C8" s="113">
        <v>42634</v>
      </c>
      <c r="D8" s="114" t="s">
        <v>49</v>
      </c>
      <c r="E8" s="107" t="s">
        <v>57</v>
      </c>
      <c r="F8" s="116" t="s">
        <v>75</v>
      </c>
      <c r="G8" s="107">
        <f>36716.28+36716.28+90628.56</f>
        <v>164061.12</v>
      </c>
      <c r="H8" s="22">
        <v>14923704</v>
      </c>
      <c r="I8" s="18">
        <v>42639</v>
      </c>
      <c r="J8" s="131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3.5">
      <c r="A9" s="33">
        <v>17</v>
      </c>
      <c r="B9" s="112">
        <v>172</v>
      </c>
      <c r="C9" s="113">
        <v>42663</v>
      </c>
      <c r="D9" s="114" t="s">
        <v>49</v>
      </c>
      <c r="E9" s="107" t="s">
        <v>43</v>
      </c>
      <c r="F9" s="116" t="s">
        <v>80</v>
      </c>
      <c r="G9" s="107">
        <v>23291.94</v>
      </c>
      <c r="H9" s="22">
        <v>14923704</v>
      </c>
      <c r="I9" s="18">
        <v>42667</v>
      </c>
      <c r="J9" s="131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3.5">
      <c r="A10" s="33">
        <v>17</v>
      </c>
      <c r="B10" s="112">
        <v>172</v>
      </c>
      <c r="C10" s="113">
        <v>42663</v>
      </c>
      <c r="D10" s="114" t="s">
        <v>49</v>
      </c>
      <c r="E10" s="84" t="s">
        <v>2</v>
      </c>
      <c r="F10" s="116" t="s">
        <v>81</v>
      </c>
      <c r="G10" s="107">
        <f>5077.8+20647.2</f>
        <v>25725</v>
      </c>
      <c r="H10" s="22">
        <v>14923704</v>
      </c>
      <c r="I10" s="18">
        <v>42667</v>
      </c>
      <c r="J10" s="131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3.5">
      <c r="A11" s="33">
        <v>17</v>
      </c>
      <c r="B11" s="112">
        <v>172</v>
      </c>
      <c r="C11" s="113">
        <v>42663</v>
      </c>
      <c r="D11" s="114" t="s">
        <v>49</v>
      </c>
      <c r="E11" s="107" t="s">
        <v>53</v>
      </c>
      <c r="F11" s="116" t="s">
        <v>82</v>
      </c>
      <c r="G11" s="107">
        <f>2837.25+107487</f>
        <v>110324.25</v>
      </c>
      <c r="H11" s="22">
        <v>14923704</v>
      </c>
      <c r="I11" s="18">
        <v>42667</v>
      </c>
      <c r="J11" s="131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3.5">
      <c r="A12" s="33">
        <v>17</v>
      </c>
      <c r="B12" s="112">
        <v>172</v>
      </c>
      <c r="C12" s="113">
        <v>42663</v>
      </c>
      <c r="D12" s="114" t="s">
        <v>49</v>
      </c>
      <c r="E12" s="107" t="s">
        <v>83</v>
      </c>
      <c r="F12" s="116" t="s">
        <v>84</v>
      </c>
      <c r="G12" s="107">
        <v>91258</v>
      </c>
      <c r="H12" s="22">
        <v>14923704</v>
      </c>
      <c r="I12" s="18">
        <v>42669</v>
      </c>
      <c r="J12" s="131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3.5">
      <c r="A13" s="33">
        <v>17</v>
      </c>
      <c r="B13" s="112">
        <v>173</v>
      </c>
      <c r="C13" s="113">
        <v>42695</v>
      </c>
      <c r="D13" s="114" t="s">
        <v>49</v>
      </c>
      <c r="E13" s="107" t="s">
        <v>53</v>
      </c>
      <c r="F13" s="116" t="s">
        <v>86</v>
      </c>
      <c r="G13" s="107">
        <v>892.6</v>
      </c>
      <c r="H13" s="22">
        <v>14923704</v>
      </c>
      <c r="I13" s="18">
        <v>42697</v>
      </c>
      <c r="J13" s="131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3.5">
      <c r="A14" s="33">
        <v>17</v>
      </c>
      <c r="B14" s="112">
        <v>173</v>
      </c>
      <c r="C14" s="113">
        <v>42695</v>
      </c>
      <c r="D14" s="114" t="s">
        <v>49</v>
      </c>
      <c r="E14" s="107" t="s">
        <v>2</v>
      </c>
      <c r="F14" s="116" t="s">
        <v>87</v>
      </c>
      <c r="G14" s="107">
        <v>122303.48</v>
      </c>
      <c r="H14" s="22">
        <v>14923704</v>
      </c>
      <c r="I14" s="18">
        <v>42697</v>
      </c>
      <c r="J14" s="131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3.5">
      <c r="A15" s="33">
        <v>17</v>
      </c>
      <c r="B15" s="112">
        <v>173</v>
      </c>
      <c r="C15" s="113">
        <v>42695</v>
      </c>
      <c r="D15" s="114" t="s">
        <v>49</v>
      </c>
      <c r="E15" s="107" t="s">
        <v>88</v>
      </c>
      <c r="F15" s="116" t="s">
        <v>89</v>
      </c>
      <c r="G15" s="107">
        <f>189800+759200</f>
        <v>949000</v>
      </c>
      <c r="H15" s="22">
        <v>14923704</v>
      </c>
      <c r="I15" s="18">
        <v>42697</v>
      </c>
      <c r="J15" s="131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13.5">
      <c r="A16" s="33">
        <v>17</v>
      </c>
      <c r="B16" s="112">
        <v>174</v>
      </c>
      <c r="C16" s="113">
        <v>42725</v>
      </c>
      <c r="D16" s="114" t="s">
        <v>49</v>
      </c>
      <c r="E16" s="107" t="s">
        <v>91</v>
      </c>
      <c r="F16" s="116" t="s">
        <v>92</v>
      </c>
      <c r="G16" s="107">
        <v>15256.55</v>
      </c>
      <c r="H16" s="22">
        <v>14923704</v>
      </c>
      <c r="I16" s="18">
        <v>42726</v>
      </c>
      <c r="J16" s="131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10" ht="12.75">
      <c r="A17" s="33">
        <v>17</v>
      </c>
      <c r="B17" s="72">
        <v>175</v>
      </c>
      <c r="C17" s="36">
        <v>42769</v>
      </c>
      <c r="D17" s="114" t="s">
        <v>49</v>
      </c>
      <c r="E17" s="110" t="s">
        <v>2</v>
      </c>
      <c r="F17" s="99" t="s">
        <v>95</v>
      </c>
      <c r="G17" s="61">
        <v>1848401</v>
      </c>
      <c r="H17" s="22">
        <v>14923704</v>
      </c>
      <c r="I17" s="18">
        <v>42773</v>
      </c>
      <c r="J17"/>
    </row>
    <row r="18" spans="1:256" ht="13.5">
      <c r="A18" s="33">
        <v>17</v>
      </c>
      <c r="B18" s="112">
        <v>176</v>
      </c>
      <c r="C18" s="113">
        <v>42786</v>
      </c>
      <c r="D18" s="114" t="s">
        <v>49</v>
      </c>
      <c r="E18" s="107" t="s">
        <v>44</v>
      </c>
      <c r="F18" s="116" t="s">
        <v>96</v>
      </c>
      <c r="G18" s="107">
        <f>1023.48+224391.71</f>
        <v>225415.19</v>
      </c>
      <c r="H18" s="22">
        <v>14923704</v>
      </c>
      <c r="I18" s="18">
        <v>42788</v>
      </c>
      <c r="J18" s="131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3.5">
      <c r="A19" s="33">
        <v>17</v>
      </c>
      <c r="B19" s="112">
        <v>176</v>
      </c>
      <c r="C19" s="113">
        <v>42786</v>
      </c>
      <c r="D19" s="114" t="s">
        <v>49</v>
      </c>
      <c r="E19" s="107" t="s">
        <v>97</v>
      </c>
      <c r="F19" s="133" t="s">
        <v>98</v>
      </c>
      <c r="G19" s="107">
        <v>14583</v>
      </c>
      <c r="H19" s="22">
        <v>14923704</v>
      </c>
      <c r="I19" s="18">
        <v>42795</v>
      </c>
      <c r="J19" s="131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3.5">
      <c r="A20" s="33">
        <v>17</v>
      </c>
      <c r="B20" s="112">
        <v>177</v>
      </c>
      <c r="C20" s="113">
        <v>42811</v>
      </c>
      <c r="D20" s="114" t="s">
        <v>49</v>
      </c>
      <c r="E20" s="107" t="s">
        <v>10</v>
      </c>
      <c r="F20" s="116">
        <v>6043151338</v>
      </c>
      <c r="G20" s="107">
        <v>208602.8</v>
      </c>
      <c r="H20" s="22">
        <v>14923704</v>
      </c>
      <c r="I20" s="18">
        <v>42815</v>
      </c>
      <c r="J20" s="131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13.5">
      <c r="A21" s="33">
        <v>17</v>
      </c>
      <c r="B21" s="112">
        <v>180</v>
      </c>
      <c r="C21" s="113">
        <v>42907</v>
      </c>
      <c r="D21" s="114" t="s">
        <v>49</v>
      </c>
      <c r="E21" s="107" t="s">
        <v>46</v>
      </c>
      <c r="F21" s="116">
        <v>5951574</v>
      </c>
      <c r="G21" s="107">
        <v>36000</v>
      </c>
      <c r="H21" s="22">
        <v>14923704</v>
      </c>
      <c r="I21" s="18"/>
      <c r="J21" s="131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10" ht="15" thickBot="1">
      <c r="A22" s="21"/>
      <c r="H22" s="21"/>
      <c r="J22" s="131"/>
    </row>
    <row r="23" spans="1:10" ht="15" thickBot="1">
      <c r="A23" s="82"/>
      <c r="B23" s="48"/>
      <c r="C23" s="52"/>
      <c r="D23" s="52"/>
      <c r="E23" s="48"/>
      <c r="F23" s="81"/>
      <c r="G23" s="50">
        <f>SUM(G4:G22)</f>
        <v>4486730.82</v>
      </c>
      <c r="H23" s="54"/>
      <c r="I23" s="52"/>
      <c r="J23" s="132"/>
    </row>
    <row r="24" ht="13.5">
      <c r="J24" s="131"/>
    </row>
    <row r="25" spans="7:10" ht="13.5">
      <c r="G25" s="17"/>
      <c r="J25" s="131"/>
    </row>
    <row r="26" spans="8:10" ht="13.5">
      <c r="H26" s="101"/>
      <c r="J26" s="131"/>
    </row>
    <row r="27" spans="8:10" ht="13.5">
      <c r="H27" s="101"/>
      <c r="J27" s="132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="166" zoomScaleNormal="166" zoomScalePageLayoutView="0" workbookViewId="0" topLeftCell="A1">
      <selection activeCell="G7" sqref="G7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9" customWidth="1"/>
    <col min="7" max="7" width="14.7109375" style="0" customWidth="1"/>
    <col min="8" max="8" width="10.7109375" style="5" customWidth="1"/>
    <col min="9" max="9" width="10.7109375" style="9" customWidth="1"/>
    <col min="10" max="10" width="13.7109375" style="26" customWidth="1"/>
  </cols>
  <sheetData>
    <row r="1" ht="12.75">
      <c r="B1" s="1" t="s">
        <v>20</v>
      </c>
    </row>
    <row r="2" ht="13.5" thickBot="1"/>
    <row r="3" spans="1:9" ht="15" thickBot="1" thickTop="1">
      <c r="A3" s="2" t="s">
        <v>30</v>
      </c>
      <c r="B3" s="2" t="s">
        <v>31</v>
      </c>
      <c r="C3" s="8" t="s">
        <v>32</v>
      </c>
      <c r="D3" s="8" t="s">
        <v>18</v>
      </c>
      <c r="E3" s="3" t="s">
        <v>33</v>
      </c>
      <c r="F3" s="8" t="s">
        <v>39</v>
      </c>
      <c r="G3" s="3" t="s">
        <v>24</v>
      </c>
      <c r="H3" s="3" t="s">
        <v>34</v>
      </c>
      <c r="I3" s="8" t="s">
        <v>35</v>
      </c>
    </row>
    <row r="4" spans="1:9" ht="13.5" thickTop="1">
      <c r="A4" s="33">
        <v>17</v>
      </c>
      <c r="B4" s="35">
        <v>168</v>
      </c>
      <c r="C4" s="18">
        <v>42571</v>
      </c>
      <c r="D4" s="18" t="s">
        <v>48</v>
      </c>
      <c r="E4" s="128" t="s">
        <v>13</v>
      </c>
      <c r="F4" s="99" t="s">
        <v>63</v>
      </c>
      <c r="G4" s="61">
        <f>404395+404395</f>
        <v>808790</v>
      </c>
      <c r="H4" s="33">
        <v>14923704</v>
      </c>
      <c r="I4" s="18">
        <v>42585</v>
      </c>
    </row>
    <row r="5" spans="1:9" ht="12.75">
      <c r="A5" s="33">
        <v>17</v>
      </c>
      <c r="B5" s="35">
        <v>170</v>
      </c>
      <c r="C5" s="18">
        <v>42606</v>
      </c>
      <c r="D5" s="109" t="s">
        <v>48</v>
      </c>
      <c r="E5" s="128" t="s">
        <v>13</v>
      </c>
      <c r="F5" s="125" t="s">
        <v>73</v>
      </c>
      <c r="G5" s="61">
        <f>416251+416251+416251+416251</f>
        <v>1665004</v>
      </c>
      <c r="H5" s="33">
        <v>14923704</v>
      </c>
      <c r="I5" s="18">
        <v>42611</v>
      </c>
    </row>
    <row r="6" spans="1:9" ht="12.75">
      <c r="A6" s="33">
        <v>17</v>
      </c>
      <c r="B6" s="35">
        <v>178</v>
      </c>
      <c r="C6" s="18">
        <v>42845</v>
      </c>
      <c r="D6" s="18" t="s">
        <v>48</v>
      </c>
      <c r="E6" s="128" t="s">
        <v>103</v>
      </c>
      <c r="F6" s="99">
        <v>41726</v>
      </c>
      <c r="G6" s="61">
        <v>251631</v>
      </c>
      <c r="H6" s="33">
        <v>14923704</v>
      </c>
      <c r="I6" s="18">
        <v>42853</v>
      </c>
    </row>
    <row r="7" spans="1:9" ht="12.75">
      <c r="A7" s="33"/>
      <c r="B7" s="35"/>
      <c r="C7" s="18"/>
      <c r="D7" s="18"/>
      <c r="E7" s="61"/>
      <c r="F7" s="99"/>
      <c r="G7" s="61"/>
      <c r="H7" s="33"/>
      <c r="I7" s="18"/>
    </row>
    <row r="8" spans="1:9" ht="12.75">
      <c r="A8" s="33"/>
      <c r="B8" s="35"/>
      <c r="C8" s="18"/>
      <c r="D8" s="18"/>
      <c r="E8" s="61"/>
      <c r="F8" s="99"/>
      <c r="G8" s="61"/>
      <c r="H8" s="33"/>
      <c r="I8" s="18"/>
    </row>
    <row r="9" spans="1:9" ht="12.75">
      <c r="A9" s="33"/>
      <c r="B9" s="35"/>
      <c r="C9" s="18"/>
      <c r="D9" s="18"/>
      <c r="E9" s="61"/>
      <c r="F9" s="99"/>
      <c r="G9" s="61"/>
      <c r="H9" s="33"/>
      <c r="I9" s="18"/>
    </row>
    <row r="10" spans="1:10" s="17" customFormat="1" ht="13.5" thickBot="1">
      <c r="A10" s="72"/>
      <c r="B10" s="46"/>
      <c r="C10" s="18"/>
      <c r="D10" s="18"/>
      <c r="F10" s="73"/>
      <c r="G10" s="61"/>
      <c r="H10" s="23"/>
      <c r="I10" s="18"/>
      <c r="J10" s="27"/>
    </row>
    <row r="11" spans="1:10" s="17" customFormat="1" ht="13.5" thickBot="1">
      <c r="A11" s="57"/>
      <c r="B11" s="48"/>
      <c r="C11" s="52"/>
      <c r="D11" s="52"/>
      <c r="E11" s="48"/>
      <c r="F11" s="52"/>
      <c r="G11" s="105">
        <f>SUM(G4:G10)</f>
        <v>2725425</v>
      </c>
      <c r="H11" s="56"/>
      <c r="I11" s="83"/>
      <c r="J11" s="27"/>
    </row>
    <row r="12" spans="1:10" s="17" customFormat="1" ht="12.75">
      <c r="A12" s="40"/>
      <c r="C12" s="18"/>
      <c r="D12" s="18"/>
      <c r="F12" s="18"/>
      <c r="G12" s="106"/>
      <c r="H12" s="23"/>
      <c r="I12" s="18"/>
      <c r="J12" s="27"/>
    </row>
    <row r="13" spans="1:10" s="17" customFormat="1" ht="12.75">
      <c r="A13" s="40"/>
      <c r="C13" s="18"/>
      <c r="D13" s="18"/>
      <c r="F13" s="18"/>
      <c r="H13" s="23"/>
      <c r="I13" s="18"/>
      <c r="J13" s="27"/>
    </row>
    <row r="14" spans="1:10" s="17" customFormat="1" ht="12.75">
      <c r="A14" s="40"/>
      <c r="C14" s="18"/>
      <c r="D14" s="18"/>
      <c r="F14" s="18"/>
      <c r="H14" s="23"/>
      <c r="I14" s="18"/>
      <c r="J14" s="27"/>
    </row>
    <row r="15" spans="1:10" s="17" customFormat="1" ht="12.75">
      <c r="A15" s="40"/>
      <c r="C15" s="18"/>
      <c r="D15" s="18"/>
      <c r="F15" s="61"/>
      <c r="G15" s="61"/>
      <c r="H15" s="23"/>
      <c r="I15" s="18"/>
      <c r="J15" s="27"/>
    </row>
    <row r="16" spans="1:10" s="17" customFormat="1" ht="12.75">
      <c r="A16" s="40"/>
      <c r="C16" s="18"/>
      <c r="D16" s="18"/>
      <c r="F16" s="61"/>
      <c r="G16" s="61"/>
      <c r="H16" s="23"/>
      <c r="I16" s="18"/>
      <c r="J16" s="27"/>
    </row>
    <row r="17" spans="6:8" ht="12.75">
      <c r="F17" s="61"/>
      <c r="G17" s="61"/>
      <c r="H17" s="6"/>
    </row>
    <row r="18" ht="12.75">
      <c r="H18" s="6"/>
    </row>
    <row r="19" ht="12.75">
      <c r="H19" s="6"/>
    </row>
    <row r="20" ht="12.75">
      <c r="H20" s="6"/>
    </row>
    <row r="21" ht="12.75"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ht="12.75">
      <c r="H29" s="6"/>
    </row>
    <row r="30" ht="12.75">
      <c r="H30" s="6"/>
    </row>
    <row r="31" ht="12.75">
      <c r="H31" s="6"/>
    </row>
    <row r="32" ht="12.75">
      <c r="H32" s="6"/>
    </row>
    <row r="33" ht="12.75">
      <c r="H33" s="6"/>
    </row>
    <row r="34" ht="12.75">
      <c r="H34" s="6"/>
    </row>
    <row r="35" ht="12.75">
      <c r="H35" s="6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0" ht="12.75">
      <c r="H40" s="6"/>
    </row>
    <row r="41" ht="12.75">
      <c r="H41" s="6"/>
    </row>
    <row r="42" ht="12.75">
      <c r="H42" s="6"/>
    </row>
    <row r="43" ht="12.75">
      <c r="H43" s="6"/>
    </row>
    <row r="44" ht="12.75">
      <c r="H44" s="6"/>
    </row>
    <row r="45" ht="12.75">
      <c r="H45" s="6"/>
    </row>
    <row r="46" ht="12.75">
      <c r="H46" s="6"/>
    </row>
    <row r="47" ht="12.75">
      <c r="H47" s="6"/>
    </row>
    <row r="48" ht="12.75">
      <c r="H48" s="6"/>
    </row>
    <row r="49" ht="12.75"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ht="12.75">
      <c r="H56" s="6"/>
    </row>
    <row r="57" ht="12.75">
      <c r="H57" s="6"/>
    </row>
    <row r="58" ht="12.75">
      <c r="H58" s="6"/>
    </row>
    <row r="59" ht="12.75">
      <c r="H59" s="6"/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  <row r="65" ht="12.75">
      <c r="H65" s="6"/>
    </row>
    <row r="66" ht="12.75">
      <c r="H66" s="6"/>
    </row>
    <row r="67" ht="12.75">
      <c r="H67" s="6"/>
    </row>
    <row r="68" ht="12.75">
      <c r="H68" s="6"/>
    </row>
    <row r="69" ht="12.75">
      <c r="H69" s="6"/>
    </row>
    <row r="70" ht="12.75">
      <c r="H70" s="6"/>
    </row>
    <row r="71" ht="12.75">
      <c r="H71" s="6"/>
    </row>
    <row r="72" ht="12.75">
      <c r="H72" s="6"/>
    </row>
    <row r="73" ht="12.75">
      <c r="H73" s="6"/>
    </row>
    <row r="74" ht="12.75">
      <c r="H74" s="6"/>
    </row>
    <row r="75" ht="12.75">
      <c r="H75" s="6"/>
    </row>
    <row r="76" ht="12.75">
      <c r="H76" s="6"/>
    </row>
    <row r="77" ht="12.75">
      <c r="H77" s="6"/>
    </row>
    <row r="78" ht="12.75">
      <c r="H78" s="6"/>
    </row>
    <row r="79" ht="12.75">
      <c r="H79" s="6"/>
    </row>
    <row r="80" ht="12.75"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8"/>
  <sheetViews>
    <sheetView zoomScale="157" zoomScaleNormal="157" zoomScalePageLayoutView="0" workbookViewId="0" topLeftCell="A1">
      <selection activeCell="G16" sqref="G16"/>
    </sheetView>
  </sheetViews>
  <sheetFormatPr defaultColWidth="8.8515625" defaultRowHeight="12.75"/>
  <cols>
    <col min="1" max="1" width="3.7109375" style="60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7" customWidth="1"/>
    <col min="7" max="7" width="14.7109375" style="0" customWidth="1"/>
    <col min="8" max="8" width="10.7109375" style="14" customWidth="1"/>
    <col min="9" max="9" width="9.7109375" style="7" customWidth="1"/>
    <col min="10" max="10" width="11.140625" style="0" bestFit="1" customWidth="1"/>
  </cols>
  <sheetData>
    <row r="1" spans="1:10" ht="12.75">
      <c r="A1" s="21"/>
      <c r="B1" s="1" t="s">
        <v>20</v>
      </c>
      <c r="C1" s="9"/>
      <c r="D1" s="9"/>
      <c r="F1" s="9"/>
      <c r="H1" s="5"/>
      <c r="I1" s="9"/>
      <c r="J1" s="26"/>
    </row>
    <row r="2" ht="13.5" thickBot="1">
      <c r="H2" s="10"/>
    </row>
    <row r="3" spans="1:9" ht="15" thickBot="1" thickTop="1">
      <c r="A3" s="16" t="s">
        <v>30</v>
      </c>
      <c r="B3" s="15" t="s">
        <v>31</v>
      </c>
      <c r="C3" s="8" t="s">
        <v>32</v>
      </c>
      <c r="D3" s="8" t="s">
        <v>18</v>
      </c>
      <c r="E3" s="3" t="s">
        <v>33</v>
      </c>
      <c r="F3" s="8" t="s">
        <v>39</v>
      </c>
      <c r="G3" s="3" t="s">
        <v>24</v>
      </c>
      <c r="H3" s="11" t="s">
        <v>34</v>
      </c>
      <c r="I3" s="8" t="s">
        <v>35</v>
      </c>
    </row>
    <row r="4" spans="1:10" s="17" customFormat="1" ht="13.5" customHeight="1" thickTop="1">
      <c r="A4" s="33">
        <v>17</v>
      </c>
      <c r="B4" s="72">
        <v>168</v>
      </c>
      <c r="C4" s="18">
        <v>42571</v>
      </c>
      <c r="D4" s="18" t="s">
        <v>38</v>
      </c>
      <c r="E4" s="126" t="s">
        <v>21</v>
      </c>
      <c r="F4" s="127" t="s">
        <v>65</v>
      </c>
      <c r="G4" s="80">
        <v>54126</v>
      </c>
      <c r="H4" s="33">
        <v>14923704</v>
      </c>
      <c r="I4" s="18">
        <v>42577</v>
      </c>
      <c r="J4" s="27"/>
    </row>
    <row r="5" spans="1:10" s="17" customFormat="1" ht="13.5" customHeight="1">
      <c r="A5" s="33">
        <v>17</v>
      </c>
      <c r="B5" s="72">
        <v>169</v>
      </c>
      <c r="C5" s="18">
        <v>42604</v>
      </c>
      <c r="D5" s="18" t="s">
        <v>38</v>
      </c>
      <c r="E5" s="126" t="s">
        <v>21</v>
      </c>
      <c r="F5" s="127" t="s">
        <v>71</v>
      </c>
      <c r="G5" s="80">
        <v>185150</v>
      </c>
      <c r="H5" s="33">
        <v>14923704</v>
      </c>
      <c r="I5" s="18">
        <v>42606</v>
      </c>
      <c r="J5" s="27"/>
    </row>
    <row r="6" spans="1:10" s="17" customFormat="1" ht="13.5" customHeight="1">
      <c r="A6" s="33">
        <v>17</v>
      </c>
      <c r="B6" s="72">
        <v>171</v>
      </c>
      <c r="C6" s="18">
        <v>42634</v>
      </c>
      <c r="D6" s="18" t="s">
        <v>38</v>
      </c>
      <c r="E6" s="126" t="s">
        <v>21</v>
      </c>
      <c r="F6" s="127" t="s">
        <v>76</v>
      </c>
      <c r="G6" s="80">
        <v>72863</v>
      </c>
      <c r="H6" s="33">
        <v>14923704</v>
      </c>
      <c r="I6" s="18">
        <v>42635</v>
      </c>
      <c r="J6" s="27"/>
    </row>
    <row r="7" spans="1:10" s="17" customFormat="1" ht="13.5" customHeight="1">
      <c r="A7" s="33">
        <v>17</v>
      </c>
      <c r="B7" s="72">
        <v>171</v>
      </c>
      <c r="C7" s="18">
        <v>42634</v>
      </c>
      <c r="D7" s="18" t="s">
        <v>38</v>
      </c>
      <c r="E7" s="126" t="s">
        <v>21</v>
      </c>
      <c r="F7" s="127" t="s">
        <v>77</v>
      </c>
      <c r="G7" s="80">
        <v>104310</v>
      </c>
      <c r="H7" s="33">
        <v>14923704</v>
      </c>
      <c r="I7" s="18">
        <v>42635</v>
      </c>
      <c r="J7" s="27"/>
    </row>
    <row r="8" spans="1:10" s="17" customFormat="1" ht="13.5" customHeight="1">
      <c r="A8" s="33">
        <v>17</v>
      </c>
      <c r="B8" s="72">
        <v>173</v>
      </c>
      <c r="C8" s="18">
        <v>42695</v>
      </c>
      <c r="D8" s="18" t="s">
        <v>38</v>
      </c>
      <c r="E8" s="126" t="s">
        <v>21</v>
      </c>
      <c r="F8" s="127" t="s">
        <v>85</v>
      </c>
      <c r="G8" s="80">
        <v>156465</v>
      </c>
      <c r="H8" s="33">
        <v>14923704</v>
      </c>
      <c r="I8" s="18">
        <v>42697</v>
      </c>
      <c r="J8" s="27"/>
    </row>
    <row r="9" spans="1:10" s="17" customFormat="1" ht="13.5" customHeight="1">
      <c r="A9" s="33">
        <v>17</v>
      </c>
      <c r="B9" s="72">
        <v>176</v>
      </c>
      <c r="C9" s="18">
        <v>42786</v>
      </c>
      <c r="D9" s="18" t="s">
        <v>38</v>
      </c>
      <c r="E9" s="126" t="s">
        <v>21</v>
      </c>
      <c r="F9" s="127" t="s">
        <v>99</v>
      </c>
      <c r="G9" s="80">
        <v>663</v>
      </c>
      <c r="H9" s="33">
        <v>14923704</v>
      </c>
      <c r="I9" s="18">
        <v>42787</v>
      </c>
      <c r="J9" s="27"/>
    </row>
    <row r="10" spans="1:10" s="17" customFormat="1" ht="13.5" customHeight="1" thickBot="1">
      <c r="A10" s="33"/>
      <c r="B10" s="72"/>
      <c r="C10" s="18"/>
      <c r="D10" s="18"/>
      <c r="E10" s="79"/>
      <c r="F10" s="76"/>
      <c r="G10" s="80"/>
      <c r="H10" s="23"/>
      <c r="I10" s="18"/>
      <c r="J10" s="27"/>
    </row>
    <row r="11" spans="1:10" s="17" customFormat="1" ht="13.5" thickBot="1">
      <c r="A11" s="117"/>
      <c r="B11" s="48"/>
      <c r="C11" s="52"/>
      <c r="D11" s="52"/>
      <c r="E11" s="48"/>
      <c r="F11" s="52"/>
      <c r="G11" s="50">
        <f>SUM(G4:G10)</f>
        <v>573577</v>
      </c>
      <c r="H11" s="56"/>
      <c r="I11" s="83"/>
      <c r="J11" s="27"/>
    </row>
    <row r="12" spans="2:8" ht="12.75">
      <c r="B12" s="24"/>
      <c r="C12" s="19"/>
      <c r="D12" s="19"/>
      <c r="E12" s="17"/>
      <c r="F12" s="19"/>
      <c r="G12" s="17"/>
      <c r="H12" s="20"/>
    </row>
    <row r="13" spans="7:8" ht="12.75">
      <c r="G13" s="17"/>
      <c r="H13" s="20"/>
    </row>
    <row r="14" ht="12.75">
      <c r="H14" s="20"/>
    </row>
    <row r="15" ht="12.75">
      <c r="H15" s="20"/>
    </row>
    <row r="16" ht="12.75">
      <c r="H16" s="20"/>
    </row>
    <row r="17" ht="12.75">
      <c r="H17" s="20"/>
    </row>
    <row r="18" ht="12.75">
      <c r="H18" s="20"/>
    </row>
    <row r="19" ht="12.75">
      <c r="H19" s="20"/>
    </row>
    <row r="20" ht="12.75">
      <c r="H20" s="20"/>
    </row>
    <row r="21" ht="12.75">
      <c r="H21" s="20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  <row r="283" ht="12.75">
      <c r="H283" s="20"/>
    </row>
    <row r="284" ht="12.75">
      <c r="H284" s="20"/>
    </row>
    <row r="285" ht="12.75">
      <c r="H285" s="20"/>
    </row>
    <row r="286" ht="12.75">
      <c r="H286" s="20"/>
    </row>
    <row r="287" ht="12.75">
      <c r="H287" s="20"/>
    </row>
    <row r="288" ht="12.75">
      <c r="H288" s="20"/>
    </row>
    <row r="289" ht="12.75">
      <c r="H289" s="20"/>
    </row>
    <row r="290" ht="12.75">
      <c r="H290" s="20"/>
    </row>
    <row r="291" ht="12.75">
      <c r="H291" s="20"/>
    </row>
    <row r="292" ht="12.75">
      <c r="H292" s="20"/>
    </row>
    <row r="293" ht="12.75">
      <c r="H293" s="20"/>
    </row>
    <row r="294" ht="12.75">
      <c r="H294" s="20"/>
    </row>
    <row r="295" ht="12.75">
      <c r="H295" s="20"/>
    </row>
    <row r="296" ht="12.75">
      <c r="H296" s="20"/>
    </row>
    <row r="297" ht="12.75">
      <c r="H297" s="20"/>
    </row>
    <row r="298" ht="12.75">
      <c r="H298" s="20"/>
    </row>
    <row r="299" ht="12.75">
      <c r="H299" s="20"/>
    </row>
    <row r="300" ht="12.75">
      <c r="H300" s="20"/>
    </row>
    <row r="301" ht="12.75">
      <c r="H301" s="20"/>
    </row>
    <row r="302" ht="12.75">
      <c r="H302" s="20"/>
    </row>
    <row r="303" ht="12.75">
      <c r="H303" s="20"/>
    </row>
    <row r="304" ht="12.75">
      <c r="H304" s="20"/>
    </row>
    <row r="305" ht="12.75">
      <c r="H305" s="20"/>
    </row>
    <row r="306" ht="12.75">
      <c r="H306" s="20"/>
    </row>
    <row r="307" ht="12.75">
      <c r="H307" s="20"/>
    </row>
    <row r="308" ht="12.75">
      <c r="H308" s="20"/>
    </row>
    <row r="309" ht="12.75">
      <c r="H309" s="20"/>
    </row>
    <row r="310" ht="12.75">
      <c r="H310" s="20"/>
    </row>
    <row r="311" ht="12.75">
      <c r="H311" s="20"/>
    </row>
    <row r="312" ht="12.75">
      <c r="H312" s="20"/>
    </row>
    <row r="313" ht="12.75">
      <c r="H313" s="20"/>
    </row>
    <row r="314" ht="12.75">
      <c r="H314" s="20"/>
    </row>
    <row r="315" ht="12.75">
      <c r="H315" s="20"/>
    </row>
    <row r="316" ht="12.75">
      <c r="H316" s="20"/>
    </row>
    <row r="317" ht="12.75">
      <c r="H317" s="20"/>
    </row>
    <row r="318" ht="12.75">
      <c r="H318" s="20"/>
    </row>
    <row r="319" ht="12.75">
      <c r="H319" s="20"/>
    </row>
    <row r="320" ht="12.75">
      <c r="H320" s="20"/>
    </row>
    <row r="321" ht="12.75">
      <c r="H321" s="20"/>
    </row>
    <row r="322" ht="12.75">
      <c r="H322" s="20"/>
    </row>
    <row r="323" ht="12.75">
      <c r="H323" s="20"/>
    </row>
    <row r="324" ht="12.75">
      <c r="H324" s="20"/>
    </row>
    <row r="325" ht="12.75">
      <c r="H325" s="20"/>
    </row>
    <row r="326" ht="12.75">
      <c r="H326" s="20"/>
    </row>
    <row r="327" ht="12.75">
      <c r="H327" s="20"/>
    </row>
    <row r="328" ht="12.75">
      <c r="H328" s="20"/>
    </row>
    <row r="329" ht="12.75">
      <c r="H329" s="20"/>
    </row>
    <row r="330" ht="12.75">
      <c r="H330" s="20"/>
    </row>
    <row r="331" ht="12.75">
      <c r="H331" s="20"/>
    </row>
    <row r="332" ht="12.75">
      <c r="H332" s="20"/>
    </row>
    <row r="333" ht="12.75">
      <c r="H333" s="20"/>
    </row>
    <row r="334" ht="12.75">
      <c r="H334" s="20"/>
    </row>
    <row r="335" ht="12.75">
      <c r="H335" s="20"/>
    </row>
    <row r="336" ht="12.75">
      <c r="H336" s="20"/>
    </row>
    <row r="337" ht="12.75">
      <c r="H337" s="20"/>
    </row>
    <row r="338" ht="12.75">
      <c r="H338" s="20"/>
    </row>
    <row r="339" ht="12.75">
      <c r="H339" s="20"/>
    </row>
    <row r="340" ht="12.75">
      <c r="H340" s="20"/>
    </row>
    <row r="341" ht="12.75">
      <c r="H341" s="20"/>
    </row>
    <row r="342" ht="12.75">
      <c r="H342" s="20"/>
    </row>
    <row r="343" ht="12.75">
      <c r="H343" s="20"/>
    </row>
    <row r="344" ht="12.75">
      <c r="H344" s="20"/>
    </row>
    <row r="345" ht="12.75">
      <c r="H345" s="20"/>
    </row>
    <row r="346" ht="12.75">
      <c r="H346" s="20"/>
    </row>
    <row r="347" ht="12.75">
      <c r="H347" s="20"/>
    </row>
    <row r="348" ht="12.75">
      <c r="H348" s="20"/>
    </row>
    <row r="349" ht="12.75">
      <c r="H349" s="20"/>
    </row>
    <row r="350" ht="12.75">
      <c r="H350" s="20"/>
    </row>
    <row r="351" ht="12.75">
      <c r="H351" s="20"/>
    </row>
    <row r="352" ht="12.75">
      <c r="H352" s="20"/>
    </row>
    <row r="353" ht="12.75">
      <c r="H353" s="20"/>
    </row>
    <row r="354" ht="12.75">
      <c r="H354" s="20"/>
    </row>
    <row r="355" ht="12.75">
      <c r="H355" s="20"/>
    </row>
    <row r="356" ht="12.75">
      <c r="H356" s="20"/>
    </row>
    <row r="357" ht="12.75">
      <c r="H357" s="20"/>
    </row>
    <row r="358" ht="12.75">
      <c r="H358" s="20"/>
    </row>
    <row r="359" ht="12.75">
      <c r="H359" s="20"/>
    </row>
    <row r="360" ht="12.75">
      <c r="H360" s="20"/>
    </row>
    <row r="361" ht="12.75">
      <c r="H361" s="20"/>
    </row>
    <row r="362" ht="12.75">
      <c r="H362" s="20"/>
    </row>
    <row r="363" ht="12.75">
      <c r="H363" s="20"/>
    </row>
    <row r="364" ht="12.75">
      <c r="H364" s="20"/>
    </row>
    <row r="365" ht="12.75">
      <c r="H365" s="20"/>
    </row>
    <row r="366" ht="12.75">
      <c r="H366" s="20"/>
    </row>
    <row r="367" ht="12.75">
      <c r="H367" s="20"/>
    </row>
    <row r="368" ht="12.75">
      <c r="H368" s="20"/>
    </row>
    <row r="369" ht="12.75">
      <c r="H369" s="20"/>
    </row>
    <row r="370" ht="12.75">
      <c r="H370" s="20"/>
    </row>
    <row r="371" ht="12.75">
      <c r="H371" s="20"/>
    </row>
    <row r="372" ht="12.75">
      <c r="H372" s="20"/>
    </row>
    <row r="373" ht="12.75">
      <c r="H373" s="20"/>
    </row>
    <row r="374" ht="12.75">
      <c r="H374" s="20"/>
    </row>
    <row r="375" ht="12.75">
      <c r="H375" s="20"/>
    </row>
    <row r="376" ht="12.75">
      <c r="H376" s="20"/>
    </row>
    <row r="377" ht="12.75">
      <c r="H377" s="20"/>
    </row>
    <row r="378" ht="12.75">
      <c r="H378" s="20"/>
    </row>
    <row r="379" ht="12.75">
      <c r="H379" s="20"/>
    </row>
    <row r="380" ht="12.75">
      <c r="H380" s="20"/>
    </row>
    <row r="381" ht="12.75">
      <c r="H381" s="20"/>
    </row>
    <row r="382" ht="12.75">
      <c r="H382" s="20"/>
    </row>
    <row r="383" ht="12.75">
      <c r="H383" s="20"/>
    </row>
    <row r="384" ht="12.75">
      <c r="H384" s="20"/>
    </row>
    <row r="385" ht="12.75">
      <c r="H385" s="20"/>
    </row>
    <row r="386" ht="12.75">
      <c r="H386" s="20"/>
    </row>
    <row r="387" ht="12.75">
      <c r="H387" s="20"/>
    </row>
    <row r="388" ht="12.75">
      <c r="H388" s="20"/>
    </row>
    <row r="389" ht="12.75">
      <c r="H389" s="20"/>
    </row>
    <row r="390" ht="12.75">
      <c r="H390" s="20"/>
    </row>
    <row r="391" ht="12.75">
      <c r="H391" s="20"/>
    </row>
    <row r="392" ht="12.75">
      <c r="H392" s="20"/>
    </row>
    <row r="393" ht="12.75">
      <c r="H393" s="20"/>
    </row>
    <row r="394" ht="12.75">
      <c r="H394" s="20"/>
    </row>
    <row r="395" ht="12.75">
      <c r="H395" s="20"/>
    </row>
    <row r="396" ht="12.75">
      <c r="H396" s="20"/>
    </row>
    <row r="397" ht="12.75">
      <c r="H397" s="20"/>
    </row>
    <row r="398" ht="12.75">
      <c r="H398" s="20"/>
    </row>
    <row r="399" ht="12.75">
      <c r="H399" s="20"/>
    </row>
    <row r="400" ht="12.75">
      <c r="H400" s="20"/>
    </row>
    <row r="401" ht="12.75">
      <c r="H401" s="20"/>
    </row>
    <row r="402" ht="12.75">
      <c r="H402" s="20"/>
    </row>
    <row r="403" ht="12.75">
      <c r="H403" s="20"/>
    </row>
    <row r="404" ht="12.75">
      <c r="H404" s="20"/>
    </row>
    <row r="405" ht="12.75">
      <c r="H405" s="20"/>
    </row>
    <row r="406" ht="12.75">
      <c r="H406" s="20"/>
    </row>
    <row r="407" ht="12.75">
      <c r="H407" s="20"/>
    </row>
    <row r="408" ht="12.75">
      <c r="H408" s="20"/>
    </row>
    <row r="409" ht="12.75">
      <c r="H409" s="20"/>
    </row>
    <row r="410" ht="12.75">
      <c r="H410" s="20"/>
    </row>
    <row r="411" ht="12.75">
      <c r="H411" s="20"/>
    </row>
    <row r="412" ht="12.75">
      <c r="H412" s="20"/>
    </row>
    <row r="413" ht="12.75">
      <c r="H413" s="20"/>
    </row>
    <row r="414" ht="12.75">
      <c r="H414" s="20"/>
    </row>
    <row r="415" ht="12.75">
      <c r="H415" s="20"/>
    </row>
    <row r="416" ht="12.75">
      <c r="H416" s="20"/>
    </row>
    <row r="417" ht="12.75">
      <c r="H417" s="20"/>
    </row>
    <row r="418" ht="12.75">
      <c r="H418" s="20"/>
    </row>
    <row r="419" ht="12.75">
      <c r="H419" s="20"/>
    </row>
    <row r="420" ht="12.75">
      <c r="H420" s="20"/>
    </row>
    <row r="421" ht="12.75">
      <c r="H421" s="20"/>
    </row>
    <row r="422" ht="12.75">
      <c r="H422" s="20"/>
    </row>
    <row r="423" ht="12.75">
      <c r="H423" s="20"/>
    </row>
    <row r="424" ht="12.75">
      <c r="H424" s="20"/>
    </row>
    <row r="425" ht="12.75">
      <c r="H425" s="20"/>
    </row>
    <row r="426" ht="12.75">
      <c r="H426" s="20"/>
    </row>
    <row r="427" ht="12.75">
      <c r="H427" s="20"/>
    </row>
    <row r="428" ht="12.75">
      <c r="H428" s="20"/>
    </row>
    <row r="429" ht="12.75">
      <c r="H429" s="20"/>
    </row>
    <row r="430" ht="12.75">
      <c r="H430" s="20"/>
    </row>
    <row r="431" ht="12.75">
      <c r="H431" s="20"/>
    </row>
    <row r="432" ht="12.75">
      <c r="H432" s="20"/>
    </row>
    <row r="433" ht="12.75">
      <c r="H433" s="20"/>
    </row>
    <row r="434" ht="12.75">
      <c r="H434" s="20"/>
    </row>
    <row r="435" ht="12.75">
      <c r="H435" s="20"/>
    </row>
    <row r="436" ht="12.75">
      <c r="H436" s="20"/>
    </row>
    <row r="437" ht="12.75">
      <c r="H437" s="20"/>
    </row>
    <row r="438" ht="12.75">
      <c r="H438" s="20"/>
    </row>
    <row r="439" ht="12.75">
      <c r="H439" s="20"/>
    </row>
    <row r="440" ht="12.75">
      <c r="H440" s="20"/>
    </row>
    <row r="441" ht="12.75">
      <c r="H441" s="20"/>
    </row>
    <row r="442" ht="12.75">
      <c r="H442" s="20"/>
    </row>
    <row r="443" ht="12.75">
      <c r="H443" s="20"/>
    </row>
    <row r="444" ht="12.75">
      <c r="H444" s="20"/>
    </row>
    <row r="445" ht="12.75">
      <c r="H445" s="20"/>
    </row>
    <row r="446" ht="12.75">
      <c r="H446" s="20"/>
    </row>
    <row r="447" ht="12.75">
      <c r="H447" s="20"/>
    </row>
    <row r="448" ht="12.75">
      <c r="H448" s="20"/>
    </row>
    <row r="449" ht="12.75">
      <c r="H449" s="20"/>
    </row>
    <row r="450" ht="12.75">
      <c r="H450" s="20"/>
    </row>
    <row r="451" ht="12.75">
      <c r="H451" s="20"/>
    </row>
    <row r="452" ht="12.75">
      <c r="H452" s="20"/>
    </row>
    <row r="453" ht="12.75">
      <c r="H453" s="20"/>
    </row>
    <row r="454" ht="12.75">
      <c r="H454" s="20"/>
    </row>
    <row r="455" ht="12.75">
      <c r="H455" s="20"/>
    </row>
    <row r="456" ht="12.75">
      <c r="H456" s="20"/>
    </row>
    <row r="457" ht="12.75">
      <c r="H457" s="20"/>
    </row>
    <row r="458" ht="12.75">
      <c r="H458" s="20"/>
    </row>
    <row r="459" ht="12.75">
      <c r="H459" s="20"/>
    </row>
    <row r="460" ht="12.75">
      <c r="H460" s="20"/>
    </row>
    <row r="461" ht="12.75">
      <c r="H461" s="20"/>
    </row>
    <row r="462" ht="12.75">
      <c r="H462" s="20"/>
    </row>
    <row r="463" ht="12.75">
      <c r="H463" s="20"/>
    </row>
    <row r="464" ht="12.75">
      <c r="H464" s="20"/>
    </row>
    <row r="465" ht="12.75">
      <c r="H465" s="20"/>
    </row>
    <row r="466" ht="12.75">
      <c r="H466" s="20"/>
    </row>
    <row r="467" ht="12.75">
      <c r="H467" s="20"/>
    </row>
    <row r="468" ht="12.75">
      <c r="H468" s="20"/>
    </row>
    <row r="469" ht="12.75">
      <c r="H469" s="20"/>
    </row>
    <row r="470" ht="12.75">
      <c r="H470" s="20"/>
    </row>
    <row r="471" ht="12.75">
      <c r="H471" s="20"/>
    </row>
    <row r="472" ht="12.75">
      <c r="H472" s="20"/>
    </row>
    <row r="473" ht="12.75">
      <c r="H473" s="20"/>
    </row>
    <row r="474" ht="12.75">
      <c r="H474" s="20"/>
    </row>
    <row r="475" ht="12.75">
      <c r="H475" s="20"/>
    </row>
    <row r="476" ht="12.75">
      <c r="H476" s="20"/>
    </row>
    <row r="477" ht="12.75">
      <c r="H477" s="20"/>
    </row>
    <row r="478" ht="12.75">
      <c r="H478" s="20"/>
    </row>
    <row r="479" ht="12.75">
      <c r="H479" s="20"/>
    </row>
    <row r="480" ht="12.75">
      <c r="H480" s="20"/>
    </row>
    <row r="481" ht="12.75">
      <c r="H481" s="20"/>
    </row>
    <row r="482" ht="12.75">
      <c r="H482" s="20"/>
    </row>
    <row r="483" ht="12.75">
      <c r="H483" s="20"/>
    </row>
    <row r="484" ht="12.75">
      <c r="H484" s="20"/>
    </row>
    <row r="485" ht="12.75">
      <c r="H485" s="20"/>
    </row>
    <row r="486" ht="12.75">
      <c r="H486" s="20"/>
    </row>
    <row r="487" ht="12.75">
      <c r="H487" s="20"/>
    </row>
    <row r="488" ht="12.75">
      <c r="H488" s="20"/>
    </row>
    <row r="489" ht="12.75">
      <c r="H489" s="20"/>
    </row>
    <row r="490" ht="12.75">
      <c r="H490" s="20"/>
    </row>
    <row r="491" ht="12.75">
      <c r="H491" s="20"/>
    </row>
    <row r="492" ht="12.75">
      <c r="H492" s="20"/>
    </row>
    <row r="493" ht="12.75">
      <c r="H493" s="20"/>
    </row>
    <row r="494" ht="12.75">
      <c r="H494" s="20"/>
    </row>
    <row r="495" ht="12.75">
      <c r="H495" s="20"/>
    </row>
    <row r="496" ht="12.75">
      <c r="H496" s="20"/>
    </row>
    <row r="497" ht="12.75">
      <c r="H497" s="20"/>
    </row>
    <row r="498" ht="12.75">
      <c r="H498" s="2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160" zoomScaleNormal="160" zoomScalePageLayoutView="0" workbookViewId="0" topLeftCell="A1">
      <selection activeCell="E7" sqref="E7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5" customWidth="1"/>
    <col min="5" max="5" width="32.7109375" style="0" customWidth="1"/>
    <col min="6" max="6" width="15.7109375" style="60" customWidth="1"/>
    <col min="7" max="7" width="14.140625" style="0" customWidth="1"/>
    <col min="8" max="8" width="10.7109375" style="0" customWidth="1"/>
    <col min="9" max="9" width="9.7109375" style="5" customWidth="1"/>
    <col min="10" max="10" width="8.8515625" style="0" customWidth="1"/>
    <col min="11" max="11" width="9.7109375" style="0" bestFit="1" customWidth="1"/>
  </cols>
  <sheetData>
    <row r="1" spans="1:10" ht="12.75">
      <c r="A1" s="5"/>
      <c r="B1" s="1" t="s">
        <v>20</v>
      </c>
      <c r="C1" s="9"/>
      <c r="D1" s="9"/>
      <c r="F1" s="21"/>
      <c r="H1" s="5"/>
      <c r="I1" s="9"/>
      <c r="J1" s="26"/>
    </row>
    <row r="2" spans="2:9" ht="13.5" thickBot="1">
      <c r="B2" s="21"/>
      <c r="C2" s="9"/>
      <c r="D2" s="9"/>
      <c r="H2" s="10"/>
      <c r="I2" s="9"/>
    </row>
    <row r="3" spans="1:9" ht="15" thickBot="1" thickTop="1">
      <c r="A3" s="16" t="s">
        <v>30</v>
      </c>
      <c r="B3" s="16" t="s">
        <v>31</v>
      </c>
      <c r="C3" s="8" t="s">
        <v>32</v>
      </c>
      <c r="D3" s="8" t="s">
        <v>18</v>
      </c>
      <c r="E3" s="3" t="s">
        <v>33</v>
      </c>
      <c r="F3" s="45" t="s">
        <v>39</v>
      </c>
      <c r="G3" s="3" t="s">
        <v>24</v>
      </c>
      <c r="H3" s="11" t="s">
        <v>34</v>
      </c>
      <c r="I3" s="8" t="s">
        <v>35</v>
      </c>
    </row>
    <row r="4" spans="1:9" ht="13.5" thickTop="1">
      <c r="A4" s="95">
        <v>17</v>
      </c>
      <c r="B4" s="33">
        <v>177</v>
      </c>
      <c r="C4" s="36">
        <v>42811</v>
      </c>
      <c r="D4" s="109" t="s">
        <v>9</v>
      </c>
      <c r="E4" s="110" t="s">
        <v>12</v>
      </c>
      <c r="F4" s="111" t="s">
        <v>11</v>
      </c>
      <c r="G4" s="61">
        <f>13148+82416+187174.4+118989.44+126016.92+104348+29348+8696+143343+186273.44+223401+72012.5</f>
        <v>1295166.7</v>
      </c>
      <c r="H4" s="22">
        <v>14923704</v>
      </c>
      <c r="I4" s="18">
        <v>42815</v>
      </c>
    </row>
    <row r="5" spans="1:9" ht="12.75">
      <c r="A5" s="95"/>
      <c r="B5" s="33"/>
      <c r="C5" s="36"/>
      <c r="D5" s="109"/>
      <c r="E5" s="110"/>
      <c r="F5" s="111"/>
      <c r="G5" s="61"/>
      <c r="H5" s="22"/>
      <c r="I5" s="18"/>
    </row>
    <row r="6" spans="1:9" ht="12.75">
      <c r="A6" s="95"/>
      <c r="B6" s="33"/>
      <c r="C6" s="36"/>
      <c r="D6" s="109"/>
      <c r="E6" s="110"/>
      <c r="F6" s="111"/>
      <c r="G6" s="61"/>
      <c r="H6" s="10"/>
      <c r="I6" s="18"/>
    </row>
    <row r="7" spans="1:9" ht="12.75">
      <c r="A7" s="95"/>
      <c r="B7" s="33"/>
      <c r="C7" s="36"/>
      <c r="D7" s="109"/>
      <c r="E7" s="110"/>
      <c r="F7" s="111"/>
      <c r="G7" s="61"/>
      <c r="H7" s="10"/>
      <c r="I7" s="18"/>
    </row>
    <row r="8" spans="1:9" s="17" customFormat="1" ht="13.5" thickBot="1">
      <c r="A8"/>
      <c r="B8" s="21"/>
      <c r="C8" s="9"/>
      <c r="D8" s="9"/>
      <c r="E8"/>
      <c r="F8" s="60"/>
      <c r="G8"/>
      <c r="H8" s="10"/>
      <c r="I8" s="9"/>
    </row>
    <row r="9" spans="1:9" s="17" customFormat="1" ht="13.5" thickBot="1">
      <c r="A9" s="47"/>
      <c r="B9" s="55"/>
      <c r="C9" s="52"/>
      <c r="D9" s="52"/>
      <c r="E9" s="48"/>
      <c r="F9" s="100"/>
      <c r="G9" s="50">
        <f>SUM(G4:G8)</f>
        <v>1295166.7</v>
      </c>
      <c r="H9" s="53"/>
      <c r="I9" s="52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="154" zoomScaleNormal="154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8.8515625" defaultRowHeight="12.75"/>
  <cols>
    <col min="1" max="1" width="3.7109375" style="5" customWidth="1"/>
    <col min="2" max="2" width="6.42187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1.28125" style="10" customWidth="1"/>
    <col min="9" max="9" width="9.7109375" style="9" customWidth="1"/>
    <col min="10" max="10" width="11.421875" style="0" bestFit="1" customWidth="1"/>
  </cols>
  <sheetData>
    <row r="1" spans="2:10" ht="12.75">
      <c r="B1" s="1" t="s">
        <v>20</v>
      </c>
      <c r="C1" s="9"/>
      <c r="D1" s="9"/>
      <c r="F1" s="9"/>
      <c r="H1" s="5"/>
      <c r="J1" s="26"/>
    </row>
    <row r="2" ht="13.5" thickBot="1"/>
    <row r="3" spans="1:9" ht="15" thickBot="1" thickTop="1">
      <c r="A3" s="16" t="s">
        <v>30</v>
      </c>
      <c r="B3" s="16" t="s">
        <v>31</v>
      </c>
      <c r="C3" s="8" t="s">
        <v>32</v>
      </c>
      <c r="D3" s="8" t="s">
        <v>18</v>
      </c>
      <c r="E3" s="3" t="s">
        <v>33</v>
      </c>
      <c r="F3" s="8" t="s">
        <v>39</v>
      </c>
      <c r="G3" s="3" t="s">
        <v>24</v>
      </c>
      <c r="H3" s="11" t="s">
        <v>34</v>
      </c>
      <c r="I3" s="8" t="s">
        <v>35</v>
      </c>
    </row>
    <row r="4" spans="1:9" s="103" customFormat="1" ht="13.5" thickTop="1">
      <c r="A4" s="35">
        <v>17</v>
      </c>
      <c r="B4" s="35">
        <v>178</v>
      </c>
      <c r="C4" s="123">
        <v>42845</v>
      </c>
      <c r="D4" s="71" t="s">
        <v>28</v>
      </c>
      <c r="E4" s="110" t="s">
        <v>104</v>
      </c>
      <c r="F4" s="95" t="s">
        <v>105</v>
      </c>
      <c r="G4" s="124">
        <v>8600</v>
      </c>
      <c r="H4" s="22">
        <v>14923704</v>
      </c>
      <c r="I4" s="71">
        <v>42850</v>
      </c>
    </row>
    <row r="5" spans="1:9" s="103" customFormat="1" ht="12.75">
      <c r="A5" s="35">
        <v>17</v>
      </c>
      <c r="B5" s="35">
        <v>179</v>
      </c>
      <c r="C5" s="123">
        <v>42877</v>
      </c>
      <c r="D5" s="71" t="s">
        <v>28</v>
      </c>
      <c r="E5" s="110" t="s">
        <v>104</v>
      </c>
      <c r="F5" s="95" t="s">
        <v>110</v>
      </c>
      <c r="G5" s="124">
        <v>34400</v>
      </c>
      <c r="H5" s="22">
        <v>14923704</v>
      </c>
      <c r="I5" s="71">
        <v>42878</v>
      </c>
    </row>
    <row r="6" spans="1:9" s="103" customFormat="1" ht="12.75">
      <c r="A6" s="35">
        <v>17</v>
      </c>
      <c r="B6" s="35">
        <v>179</v>
      </c>
      <c r="C6" s="123">
        <v>42877</v>
      </c>
      <c r="D6" s="71" t="s">
        <v>28</v>
      </c>
      <c r="E6" s="110" t="s">
        <v>104</v>
      </c>
      <c r="F6" s="95" t="s">
        <v>111</v>
      </c>
      <c r="G6" s="124">
        <v>53885</v>
      </c>
      <c r="H6" s="22">
        <v>14923704</v>
      </c>
      <c r="I6" s="71">
        <v>42878</v>
      </c>
    </row>
    <row r="7" spans="1:9" s="103" customFormat="1" ht="12.75">
      <c r="A7" s="35">
        <v>17</v>
      </c>
      <c r="B7" s="35">
        <v>179</v>
      </c>
      <c r="C7" s="123">
        <v>42877</v>
      </c>
      <c r="D7" s="71" t="s">
        <v>28</v>
      </c>
      <c r="E7" s="110" t="s">
        <v>104</v>
      </c>
      <c r="F7" s="95" t="s">
        <v>112</v>
      </c>
      <c r="G7" s="124">
        <v>2000</v>
      </c>
      <c r="H7" s="22">
        <v>14923704</v>
      </c>
      <c r="I7" s="71">
        <v>42878</v>
      </c>
    </row>
    <row r="8" spans="1:9" s="103" customFormat="1" ht="12.75">
      <c r="A8" s="35">
        <v>17</v>
      </c>
      <c r="B8" s="35">
        <v>180</v>
      </c>
      <c r="C8" s="123">
        <v>42907</v>
      </c>
      <c r="D8" s="71" t="s">
        <v>28</v>
      </c>
      <c r="E8" s="110" t="s">
        <v>104</v>
      </c>
      <c r="F8" s="95" t="s">
        <v>114</v>
      </c>
      <c r="G8" s="124">
        <v>44041.25</v>
      </c>
      <c r="H8" s="22">
        <v>14923704</v>
      </c>
      <c r="I8" s="71"/>
    </row>
    <row r="9" spans="1:9" s="103" customFormat="1" ht="12.75">
      <c r="A9" s="35">
        <v>17</v>
      </c>
      <c r="B9" s="35">
        <v>180</v>
      </c>
      <c r="C9" s="123">
        <v>42907</v>
      </c>
      <c r="D9" s="71" t="s">
        <v>28</v>
      </c>
      <c r="E9" s="110" t="s">
        <v>104</v>
      </c>
      <c r="F9" s="95" t="s">
        <v>116</v>
      </c>
      <c r="G9" s="124">
        <v>34700</v>
      </c>
      <c r="H9" s="22">
        <v>14923704</v>
      </c>
      <c r="I9" s="71"/>
    </row>
    <row r="10" spans="1:6" ht="13.5" thickBot="1">
      <c r="A10" s="33"/>
      <c r="B10" s="33"/>
      <c r="C10" s="36"/>
      <c r="D10" s="36"/>
      <c r="F10" s="75"/>
    </row>
    <row r="11" spans="1:9" s="17" customFormat="1" ht="13.5" thickBot="1">
      <c r="A11" s="57"/>
      <c r="B11" s="55"/>
      <c r="C11" s="49"/>
      <c r="D11" s="49"/>
      <c r="E11" s="48"/>
      <c r="F11" s="48"/>
      <c r="G11" s="50">
        <f>SUM(G4:G10)</f>
        <v>177626.25</v>
      </c>
      <c r="H11" s="53"/>
      <c r="I11" s="52"/>
    </row>
    <row r="12" ht="12.75">
      <c r="F12" s="74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72" zoomScaleNormal="172" zoomScalePageLayoutView="0" workbookViewId="0" topLeftCell="A1">
      <selection activeCell="E9" sqref="E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0" customWidth="1"/>
    <col min="5" max="5" width="30.7109375" style="0" customWidth="1"/>
    <col min="6" max="6" width="15.7109375" style="0" customWidth="1"/>
    <col min="7" max="7" width="14.7109375" style="0" customWidth="1"/>
    <col min="8" max="8" width="10.7109375" style="21" customWidth="1"/>
    <col min="9" max="9" width="9.7109375" style="7" customWidth="1"/>
  </cols>
  <sheetData>
    <row r="1" spans="1:10" ht="12.75">
      <c r="A1" s="5"/>
      <c r="B1" s="1" t="s">
        <v>20</v>
      </c>
      <c r="C1" s="9"/>
      <c r="D1" s="9"/>
      <c r="F1" s="9"/>
      <c r="H1" s="5"/>
      <c r="I1" s="9"/>
      <c r="J1" s="26"/>
    </row>
    <row r="2" spans="2:6" ht="13.5" thickBot="1">
      <c r="B2" s="21"/>
      <c r="C2" s="7"/>
      <c r="D2" s="7"/>
      <c r="F2" s="7"/>
    </row>
    <row r="3" spans="1:9" ht="15" thickBot="1" thickTop="1">
      <c r="A3" s="16" t="s">
        <v>30</v>
      </c>
      <c r="B3" s="16" t="s">
        <v>31</v>
      </c>
      <c r="C3" s="8" t="s">
        <v>32</v>
      </c>
      <c r="D3" s="8" t="s">
        <v>18</v>
      </c>
      <c r="E3" s="3" t="s">
        <v>33</v>
      </c>
      <c r="F3" s="8" t="s">
        <v>39</v>
      </c>
      <c r="G3" s="3" t="s">
        <v>24</v>
      </c>
      <c r="H3" s="45" t="s">
        <v>34</v>
      </c>
      <c r="I3" s="8" t="s">
        <v>35</v>
      </c>
    </row>
    <row r="4" spans="1:10" ht="13.5" thickTop="1">
      <c r="A4" s="68">
        <v>17</v>
      </c>
      <c r="B4" s="63">
        <v>176</v>
      </c>
      <c r="C4" s="64">
        <v>42786</v>
      </c>
      <c r="D4" s="64" t="s">
        <v>41</v>
      </c>
      <c r="E4" s="85" t="s">
        <v>12</v>
      </c>
      <c r="F4" s="87" t="s">
        <v>100</v>
      </c>
      <c r="G4" s="88">
        <v>184730.84</v>
      </c>
      <c r="H4" s="72">
        <v>14923704</v>
      </c>
      <c r="I4" s="18">
        <v>42788</v>
      </c>
      <c r="J4" s="62"/>
    </row>
    <row r="5" spans="1:10" ht="12.75">
      <c r="A5" s="68">
        <v>17</v>
      </c>
      <c r="B5" s="63">
        <v>178</v>
      </c>
      <c r="C5" s="64">
        <v>42845</v>
      </c>
      <c r="D5" s="64" t="s">
        <v>41</v>
      </c>
      <c r="E5" s="85" t="s">
        <v>43</v>
      </c>
      <c r="F5" s="87" t="s">
        <v>106</v>
      </c>
      <c r="G5" s="88">
        <v>160316.87</v>
      </c>
      <c r="H5" s="72">
        <v>14923704</v>
      </c>
      <c r="I5" s="18">
        <v>42850</v>
      </c>
      <c r="J5" s="62"/>
    </row>
    <row r="6" spans="1:10" ht="12.75">
      <c r="A6" s="68">
        <v>17</v>
      </c>
      <c r="B6" s="63">
        <v>178</v>
      </c>
      <c r="C6" s="64">
        <v>42845</v>
      </c>
      <c r="D6" s="64" t="s">
        <v>41</v>
      </c>
      <c r="E6" s="85" t="s">
        <v>107</v>
      </c>
      <c r="F6" s="87" t="s">
        <v>108</v>
      </c>
      <c r="G6" s="88">
        <v>21714</v>
      </c>
      <c r="H6" s="72">
        <v>14923704</v>
      </c>
      <c r="I6" s="18">
        <v>42850</v>
      </c>
      <c r="J6" s="62"/>
    </row>
    <row r="7" spans="1:10" ht="12.75">
      <c r="A7" s="68"/>
      <c r="B7" s="63"/>
      <c r="C7" s="64"/>
      <c r="D7" s="64"/>
      <c r="E7" s="85"/>
      <c r="F7" s="87"/>
      <c r="G7" s="88"/>
      <c r="H7" s="72"/>
      <c r="I7" s="18"/>
      <c r="J7" s="62"/>
    </row>
    <row r="8" spans="1:10" ht="12.75">
      <c r="A8" s="68"/>
      <c r="B8" s="63"/>
      <c r="C8" s="64"/>
      <c r="D8" s="64"/>
      <c r="E8" s="85"/>
      <c r="F8" s="87"/>
      <c r="G8" s="88"/>
      <c r="H8" s="72"/>
      <c r="I8" s="18"/>
      <c r="J8" s="62"/>
    </row>
    <row r="9" spans="1:10" ht="12.75">
      <c r="A9" s="68"/>
      <c r="B9" s="63"/>
      <c r="C9" s="64"/>
      <c r="D9" s="64"/>
      <c r="E9" s="85"/>
      <c r="F9" s="87"/>
      <c r="G9" s="88"/>
      <c r="H9" s="72"/>
      <c r="I9" s="18"/>
      <c r="J9" s="62"/>
    </row>
    <row r="10" spans="1:10" ht="12.75">
      <c r="A10" s="65"/>
      <c r="B10" s="65"/>
      <c r="C10" s="65"/>
      <c r="D10" s="65"/>
      <c r="E10" s="86"/>
      <c r="F10" s="86"/>
      <c r="G10" s="89"/>
      <c r="H10" s="66"/>
      <c r="I10" s="67"/>
      <c r="J10" s="62"/>
    </row>
    <row r="11" spans="1:9" ht="13.5" thickBot="1">
      <c r="A11" s="37"/>
      <c r="B11" s="37"/>
      <c r="C11" s="43"/>
      <c r="D11" s="43"/>
      <c r="E11" s="37"/>
      <c r="F11" s="43"/>
      <c r="G11" s="38">
        <f>SUM(G4:G10)</f>
        <v>366761.70999999996</v>
      </c>
      <c r="H11" s="51"/>
      <c r="I11" s="44"/>
    </row>
    <row r="12" spans="1:6" ht="13.5" thickTop="1">
      <c r="A12" s="5"/>
      <c r="B12" s="5"/>
      <c r="C12" s="5"/>
      <c r="D12" s="5"/>
      <c r="F12" s="5"/>
    </row>
    <row r="13" spans="1:6" ht="12.75">
      <c r="A13" s="5"/>
      <c r="B13" s="5"/>
      <c r="C13" s="5"/>
      <c r="D13" s="5"/>
      <c r="F13" s="5"/>
    </row>
    <row r="14" spans="1:6" ht="12.75">
      <c r="A14" s="5"/>
      <c r="B14" s="5"/>
      <c r="C14" s="5"/>
      <c r="D14" s="5"/>
      <c r="F14" s="5"/>
    </row>
    <row r="15" spans="1:6" ht="12.75">
      <c r="A15" s="5"/>
      <c r="B15" s="5"/>
      <c r="C15" s="5"/>
      <c r="D15" s="5"/>
      <c r="F15" s="5"/>
    </row>
    <row r="16" spans="1:6" ht="12.75">
      <c r="A16" s="5"/>
      <c r="B16" s="5"/>
      <c r="C16" s="5"/>
      <c r="D16" s="5"/>
      <c r="F16" s="5"/>
    </row>
    <row r="17" spans="1:6" ht="12.75">
      <c r="A17" s="5"/>
      <c r="B17" s="5"/>
      <c r="C17" s="5"/>
      <c r="D17" s="5"/>
      <c r="F17" s="5"/>
    </row>
    <row r="18" spans="1:6" ht="12.75">
      <c r="A18" s="5"/>
      <c r="B18" s="5"/>
      <c r="C18" s="5"/>
      <c r="D18" s="5"/>
      <c r="F18" s="5"/>
    </row>
    <row r="19" spans="1:6" ht="12.75">
      <c r="A19" s="5"/>
      <c r="B19" s="5"/>
      <c r="C19" s="5"/>
      <c r="D19" s="5"/>
      <c r="F19" s="5"/>
    </row>
    <row r="20" spans="1:6" ht="12.75">
      <c r="A20" s="5"/>
      <c r="B20" s="5"/>
      <c r="C20" s="5"/>
      <c r="D20" s="5"/>
      <c r="F20" s="5"/>
    </row>
    <row r="21" spans="1:6" ht="12.75">
      <c r="A21" s="5"/>
      <c r="B21" s="5"/>
      <c r="C21" s="5"/>
      <c r="D21" s="5"/>
      <c r="F21" s="5"/>
    </row>
    <row r="22" spans="1:6" ht="12.75">
      <c r="A22" s="5"/>
      <c r="B22" s="5"/>
      <c r="C22" s="5"/>
      <c r="D22" s="5"/>
      <c r="F22" s="5"/>
    </row>
    <row r="23" spans="1:6" ht="12.75">
      <c r="A23" s="5"/>
      <c r="B23" s="5"/>
      <c r="C23" s="5"/>
      <c r="D23" s="5"/>
      <c r="F23" s="5"/>
    </row>
    <row r="24" spans="1:6" ht="12.75">
      <c r="A24" s="5"/>
      <c r="B24" s="5"/>
      <c r="C24" s="5"/>
      <c r="D24" s="5"/>
      <c r="F24" s="5"/>
    </row>
    <row r="25" spans="1:6" ht="12.75">
      <c r="A25" s="5"/>
      <c r="B25" s="5"/>
      <c r="C25" s="5"/>
      <c r="D25" s="5"/>
      <c r="F25" s="5"/>
    </row>
    <row r="26" spans="1:6" ht="12.75">
      <c r="A26" s="5"/>
      <c r="B26" s="5"/>
      <c r="C26" s="5"/>
      <c r="D26" s="5"/>
      <c r="F26" s="5"/>
    </row>
    <row r="27" spans="1:6" ht="12.75">
      <c r="A27" s="5"/>
      <c r="B27" s="5"/>
      <c r="C27" s="5"/>
      <c r="D27" s="5"/>
      <c r="F27" s="5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60" zoomScaleNormal="160" zoomScalePageLayoutView="0" workbookViewId="0" topLeftCell="A1">
      <selection activeCell="G13" sqref="G13"/>
    </sheetView>
  </sheetViews>
  <sheetFormatPr defaultColWidth="8.8515625" defaultRowHeight="12.75"/>
  <cols>
    <col min="1" max="1" width="3.7109375" style="5" customWidth="1"/>
    <col min="2" max="2" width="9.8515625" style="21" customWidth="1"/>
    <col min="3" max="3" width="9.7109375" style="70" bestFit="1" customWidth="1"/>
    <col min="4" max="4" width="12.7109375" style="9" customWidth="1"/>
    <col min="5" max="5" width="32.00390625" style="0" customWidth="1"/>
    <col min="6" max="6" width="25.7109375" style="0" customWidth="1"/>
    <col min="7" max="7" width="14.7109375" style="34" customWidth="1"/>
    <col min="8" max="8" width="10.7109375" style="14" customWidth="1"/>
    <col min="9" max="9" width="9.7109375" style="9" customWidth="1"/>
    <col min="10" max="10" width="9.7109375" style="0" bestFit="1" customWidth="1"/>
  </cols>
  <sheetData>
    <row r="1" spans="2:10" ht="12.75">
      <c r="B1" s="1" t="s">
        <v>20</v>
      </c>
      <c r="C1" s="9"/>
      <c r="F1" s="9"/>
      <c r="G1"/>
      <c r="H1" s="5"/>
      <c r="J1" s="26"/>
    </row>
    <row r="2" ht="13.5" thickBot="1">
      <c r="H2" s="10"/>
    </row>
    <row r="3" spans="1:9" ht="15" thickBot="1" thickTop="1">
      <c r="A3" s="16" t="s">
        <v>30</v>
      </c>
      <c r="B3" s="16" t="s">
        <v>31</v>
      </c>
      <c r="C3" s="69" t="s">
        <v>32</v>
      </c>
      <c r="D3" s="8" t="s">
        <v>18</v>
      </c>
      <c r="E3" s="3" t="s">
        <v>33</v>
      </c>
      <c r="F3" s="3" t="s">
        <v>39</v>
      </c>
      <c r="G3" s="39" t="s">
        <v>24</v>
      </c>
      <c r="H3" s="11" t="s">
        <v>34</v>
      </c>
      <c r="I3" s="8" t="s">
        <v>35</v>
      </c>
    </row>
    <row r="4" spans="1:9" ht="13.5" thickTop="1">
      <c r="A4" s="33">
        <v>17</v>
      </c>
      <c r="B4" s="35">
        <v>169</v>
      </c>
      <c r="C4" s="90">
        <v>42604</v>
      </c>
      <c r="D4" s="40" t="s">
        <v>7</v>
      </c>
      <c r="E4" s="110" t="s">
        <v>47</v>
      </c>
      <c r="F4" s="96">
        <v>1348292</v>
      </c>
      <c r="G4" s="28">
        <v>2800</v>
      </c>
      <c r="H4" s="22">
        <v>14923704</v>
      </c>
      <c r="I4" s="18">
        <v>42606</v>
      </c>
    </row>
    <row r="5" spans="1:9" ht="12.75">
      <c r="A5" s="33">
        <v>17</v>
      </c>
      <c r="B5" s="35">
        <v>169</v>
      </c>
      <c r="C5" s="90">
        <v>42604</v>
      </c>
      <c r="D5" s="40" t="s">
        <v>8</v>
      </c>
      <c r="E5" s="110" t="s">
        <v>22</v>
      </c>
      <c r="F5" s="96">
        <v>68798</v>
      </c>
      <c r="G5" s="28">
        <v>2500</v>
      </c>
      <c r="H5" s="22">
        <v>14923704</v>
      </c>
      <c r="I5" s="18">
        <v>42606</v>
      </c>
    </row>
    <row r="6" spans="1:9" ht="12.75">
      <c r="A6" s="33"/>
      <c r="B6" s="35"/>
      <c r="C6" s="90"/>
      <c r="D6" s="40"/>
      <c r="E6" s="110"/>
      <c r="F6" s="96"/>
      <c r="G6" s="28"/>
      <c r="H6" s="22"/>
      <c r="I6" s="18"/>
    </row>
    <row r="7" spans="1:9" ht="12.75">
      <c r="A7" s="33"/>
      <c r="B7" s="35"/>
      <c r="C7" s="90"/>
      <c r="D7" s="40"/>
      <c r="E7" s="110"/>
      <c r="F7" s="96"/>
      <c r="G7" s="28"/>
      <c r="H7" s="22"/>
      <c r="I7" s="18"/>
    </row>
    <row r="8" spans="1:9" ht="13.5" thickBot="1">
      <c r="A8" s="104"/>
      <c r="B8" s="41"/>
      <c r="C8" s="91"/>
      <c r="D8" s="58"/>
      <c r="E8" s="12"/>
      <c r="F8" s="12"/>
      <c r="G8" s="25"/>
      <c r="H8" s="13"/>
      <c r="I8" s="93"/>
    </row>
    <row r="9" spans="1:9" ht="13.5" thickBot="1">
      <c r="A9" s="30"/>
      <c r="B9" s="32"/>
      <c r="C9" s="92"/>
      <c r="D9" s="30"/>
      <c r="E9" s="4"/>
      <c r="F9" s="29" t="s">
        <v>36</v>
      </c>
      <c r="G9" s="42">
        <f>SUM(G4:G8)</f>
        <v>5300</v>
      </c>
      <c r="H9" s="31"/>
      <c r="I9" s="94"/>
    </row>
    <row r="10" ht="13.5" thickTop="1">
      <c r="D10" s="5"/>
    </row>
    <row r="11" spans="4:7" ht="12.75">
      <c r="D11" s="5"/>
      <c r="G11"/>
    </row>
    <row r="12" ht="12.75">
      <c r="D12" s="5"/>
    </row>
    <row r="13" ht="12.75">
      <c r="G13" s="134">
        <f>UMB!G23+UMCP!G11+UMES!G11+CSU!G9+FSU!G11+UB!G11+'Administrative Expenses'!G9</f>
        <v>9630587.48</v>
      </c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 xml:space="preserve">&amp;L&amp;A&amp;Cpage &amp;P of &amp;N&amp;Ras of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Microsoft Office User</cp:lastModifiedBy>
  <cp:lastPrinted>2011-02-24T16:48:15Z</cp:lastPrinted>
  <dcterms:created xsi:type="dcterms:W3CDTF">2003-02-25T12:51:54Z</dcterms:created>
  <dcterms:modified xsi:type="dcterms:W3CDTF">2017-07-10T15:32:50Z</dcterms:modified>
  <cp:category/>
  <cp:version/>
  <cp:contentType/>
  <cp:contentStatus/>
</cp:coreProperties>
</file>