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71" activeTab="0"/>
  </bookViews>
  <sheets>
    <sheet name="2005A-2015A" sheetId="1" r:id="rId1"/>
  </sheets>
  <definedNames>
    <definedName name="_xlnm.Print_Titles" localSheetId="0">'2005A-2015A'!$A:$A</definedName>
  </definedNames>
  <calcPr fullCalcOnLoad="1"/>
</workbook>
</file>

<file path=xl/sharedStrings.xml><?xml version="1.0" encoding="utf-8"?>
<sst xmlns="http://schemas.openxmlformats.org/spreadsheetml/2006/main" count="244" uniqueCount="44">
  <si>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</si>
  <si>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</si>
  <si>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</si>
  <si>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</si>
  <si>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</si>
  <si>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</si>
  <si>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</si>
  <si>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</si>
  <si>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</si>
  <si>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</si>
  <si>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</si>
  <si>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</si>
  <si>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</si>
  <si>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</si>
  <si>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</si>
  <si>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</si>
  <si>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</si>
  <si>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</si>
  <si>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</si>
  <si>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</si>
  <si>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</si>
  <si>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</si>
  <si>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</si>
  <si>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</si>
  <si>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</si>
  <si>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</si>
  <si>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</si>
  <si>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</si>
  <si>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</si>
  <si>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</si>
  <si>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</si>
  <si>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</si>
  <si>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</si>
  <si>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</si>
  <si>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</si>
  <si>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</si>
  <si>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Amort of</t>
  </si>
  <si>
    <t>Premium</t>
  </si>
  <si>
    <t xml:space="preserve">Amort of </t>
  </si>
  <si>
    <t>Loss on Refunding</t>
  </si>
  <si>
    <t xml:space="preserve">    </t>
  </si>
  <si>
    <t>Revised 97A after 2015A</t>
  </si>
  <si>
    <t xml:space="preserve">        Distribution of Debt Service after 2015 A Bonds Issue</t>
  </si>
  <si>
    <t>97A Refinanced on the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</si>
</sst>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.75">
      <c r="O1" s="23"/>
      <c r="P1" s="23" t="s">
        <v>33</v>
      </c>
      <c r="AG1" s="23"/>
      <c r="AH1" s="23" t="s">
        <v>33</v>
      </c>
      <c r="AY1" s="23"/>
      <c r="AZ1" s="23" t="s">
        <v>33</v>
      </c>
      <c r="BQ1" s="23"/>
      <c r="BR1" s="23" t="s">
        <v>33</v>
      </c>
      <c r="CI1" s="23"/>
      <c r="CJ1" s="23" t="s">
        <v>33</v>
      </c>
    </row>
    <row r="2" spans="15:88" ht="12.75">
      <c r="O2" s="23" t="s">
        <v>42</v>
      </c>
      <c r="P2" s="16"/>
      <c r="AG2" s="23" t="str">
        <f>O2</f>
        <v>        Distribution of Debt Service after 2015 A Bonds Issue</v>
      </c>
      <c r="AH2" s="16"/>
      <c r="AY2" s="23" t="s">
        <v>35</v>
      </c>
      <c r="AZ2" s="16"/>
      <c r="BQ2" s="23" t="s">
        <v>35</v>
      </c>
      <c r="BR2" s="16"/>
      <c r="CI2" s="23" t="s">
        <v>35</v>
      </c>
      <c r="CJ2" s="16"/>
    </row>
    <row r="3" spans="15:88" ht="12.75">
      <c r="O3" s="23" t="s">
        <v>34</v>
      </c>
      <c r="P3" s="16"/>
      <c r="AG3" s="23" t="s">
        <v>34</v>
      </c>
      <c r="AH3" s="16"/>
      <c r="AY3" s="23" t="s">
        <v>34</v>
      </c>
      <c r="AZ3" s="16"/>
      <c r="BQ3" s="23" t="s">
        <v>34</v>
      </c>
      <c r="BR3" s="16"/>
      <c r="CI3" s="23" t="s">
        <v>34</v>
      </c>
      <c r="CJ3" s="16"/>
    </row>
    <row r="5" spans="1:169" ht="12.75">
      <c r="A5" s="4" t="s">
        <v>1</v>
      </c>
      <c r="C5" s="33" t="s">
        <v>41</v>
      </c>
      <c r="D5" s="33"/>
      <c r="E5" s="34"/>
      <c r="F5" s="21"/>
      <c r="G5" s="21"/>
      <c r="H5" s="15"/>
      <c r="I5" s="17" t="s">
        <v>32</v>
      </c>
      <c r="J5" s="18"/>
      <c r="K5" s="19"/>
      <c r="L5" s="21"/>
      <c r="M5" s="21"/>
      <c r="O5" s="17" t="s">
        <v>31</v>
      </c>
      <c r="P5" s="18"/>
      <c r="Q5" s="19"/>
      <c r="R5" s="21"/>
      <c r="S5" s="21"/>
      <c r="U5" s="5" t="s">
        <v>2</v>
      </c>
      <c r="V5" s="6"/>
      <c r="W5" s="7"/>
      <c r="X5" s="21"/>
      <c r="Y5" s="21"/>
      <c r="Z5" s="3"/>
      <c r="AA5" s="5" t="s">
        <v>4</v>
      </c>
      <c r="AB5" s="6"/>
      <c r="AC5" s="7"/>
      <c r="AD5" s="21"/>
      <c r="AE5" s="21"/>
      <c r="AF5" s="3"/>
      <c r="AG5" s="5" t="s">
        <v>5</v>
      </c>
      <c r="AH5" s="6"/>
      <c r="AI5" s="7"/>
      <c r="AJ5" s="21"/>
      <c r="AK5" s="21"/>
      <c r="AL5" s="3"/>
      <c r="AM5" s="5" t="s">
        <v>3</v>
      </c>
      <c r="AN5" s="6"/>
      <c r="AO5" s="7"/>
      <c r="AP5" s="21"/>
      <c r="AQ5" s="21"/>
      <c r="AR5" s="3"/>
      <c r="AS5" s="5" t="s">
        <v>24</v>
      </c>
      <c r="AT5" s="6"/>
      <c r="AU5" s="7"/>
      <c r="AV5" s="21"/>
      <c r="AW5" s="21"/>
      <c r="AX5" s="11"/>
      <c r="AY5" s="5" t="s">
        <v>20</v>
      </c>
      <c r="AZ5" s="6"/>
      <c r="BA5" s="7"/>
      <c r="BB5" s="21"/>
      <c r="BC5" s="21"/>
      <c r="BD5" s="11"/>
      <c r="BE5" s="5" t="s">
        <v>21</v>
      </c>
      <c r="BF5" s="6"/>
      <c r="BG5" s="7"/>
      <c r="BH5" s="21"/>
      <c r="BI5" s="21"/>
      <c r="BJ5" s="11"/>
      <c r="BK5" s="5" t="s">
        <v>22</v>
      </c>
      <c r="BL5" s="6"/>
      <c r="BM5" s="7"/>
      <c r="BN5" s="21"/>
      <c r="BO5" s="21"/>
      <c r="BP5" s="3"/>
      <c r="BQ5" s="5" t="s">
        <v>6</v>
      </c>
      <c r="BR5" s="6"/>
      <c r="BS5" s="7"/>
      <c r="BT5" s="21"/>
      <c r="BU5" s="21"/>
      <c r="BV5" s="3"/>
      <c r="BW5" s="5" t="s">
        <v>7</v>
      </c>
      <c r="BX5" s="6"/>
      <c r="BY5" s="7"/>
      <c r="BZ5" s="21"/>
      <c r="CA5" s="21"/>
      <c r="CB5" s="11"/>
      <c r="CC5" s="5" t="s">
        <v>23</v>
      </c>
      <c r="CD5" s="6"/>
      <c r="CE5" s="7"/>
      <c r="CF5" s="21"/>
      <c r="CG5" s="21"/>
      <c r="CH5" s="11"/>
      <c r="CI5" s="5" t="s">
        <v>8</v>
      </c>
      <c r="CJ5" s="6"/>
      <c r="CK5" s="7"/>
      <c r="CL5" s="21"/>
      <c r="CM5" s="21"/>
      <c r="CO5" s="17" t="s">
        <v>26</v>
      </c>
      <c r="CP5" s="27"/>
      <c r="CQ5" s="28"/>
      <c r="CR5" s="21"/>
      <c r="CS5" s="21"/>
      <c r="CT5" s="3"/>
      <c r="CU5" s="5" t="s">
        <v>12</v>
      </c>
      <c r="CV5" s="6"/>
      <c r="CW5" s="7"/>
      <c r="CX5" s="21"/>
      <c r="CY5" s="21"/>
      <c r="DA5" s="17" t="s">
        <v>27</v>
      </c>
      <c r="DB5" s="27"/>
      <c r="DC5" s="28"/>
      <c r="DD5" s="21"/>
      <c r="DE5" s="21"/>
      <c r="DG5" s="17" t="s">
        <v>28</v>
      </c>
      <c r="DH5" s="27"/>
      <c r="DI5" s="28"/>
      <c r="DJ5" s="21"/>
      <c r="DK5" s="21"/>
      <c r="DM5" s="5" t="s">
        <v>29</v>
      </c>
      <c r="DN5" s="6"/>
      <c r="DO5" s="7"/>
      <c r="DP5" s="21"/>
      <c r="DQ5" s="21"/>
      <c r="DR5" s="11"/>
      <c r="DS5" s="5" t="s">
        <v>30</v>
      </c>
      <c r="DT5" s="6"/>
      <c r="DU5" s="7"/>
      <c r="DV5" s="21"/>
      <c r="DW5" s="21"/>
      <c r="DY5" s="5" t="s">
        <v>14</v>
      </c>
      <c r="DZ5" s="6"/>
      <c r="EA5" s="7"/>
      <c r="EB5" s="21"/>
      <c r="EC5" s="21"/>
      <c r="EE5" s="5" t="s">
        <v>15</v>
      </c>
      <c r="EF5" s="6"/>
      <c r="EG5" s="7"/>
      <c r="EH5" s="21"/>
      <c r="EI5" s="21"/>
      <c r="EK5" s="5" t="s">
        <v>16</v>
      </c>
      <c r="EL5" s="6"/>
      <c r="EM5" s="7"/>
      <c r="EN5" s="21"/>
      <c r="EO5" s="21"/>
      <c r="EQ5" s="5" t="s">
        <v>17</v>
      </c>
      <c r="ER5" s="6"/>
      <c r="ES5" s="7"/>
      <c r="ET5" s="21"/>
      <c r="EU5" s="21"/>
      <c r="EW5" s="5" t="s">
        <v>18</v>
      </c>
      <c r="EX5" s="6"/>
      <c r="EY5" s="7"/>
      <c r="EZ5" s="21"/>
      <c r="FA5" s="21"/>
      <c r="FC5" s="5" t="s">
        <v>13</v>
      </c>
      <c r="FD5" s="6"/>
      <c r="FE5" s="7"/>
      <c r="FF5" s="21"/>
      <c r="FG5" s="21"/>
      <c r="FH5" s="11"/>
      <c r="FI5" s="5" t="s">
        <v>19</v>
      </c>
      <c r="FJ5" s="6"/>
      <c r="FK5" s="7"/>
      <c r="FL5" s="21"/>
      <c r="FM5" s="21"/>
    </row>
    <row r="6" spans="1:169" s="1" customFormat="1" ht="12.75">
      <c r="A6" s="24" t="s">
        <v>9</v>
      </c>
      <c r="C6" s="35" t="s">
        <v>43</v>
      </c>
      <c r="D6" s="33"/>
      <c r="E6" s="33"/>
      <c r="F6" s="21" t="s">
        <v>36</v>
      </c>
      <c r="G6" s="21" t="s">
        <v>38</v>
      </c>
      <c r="H6" s="15"/>
      <c r="I6" s="20"/>
      <c r="J6" s="18"/>
      <c r="K6" s="19"/>
      <c r="L6" s="21" t="s">
        <v>36</v>
      </c>
      <c r="M6" s="21" t="s">
        <v>38</v>
      </c>
      <c r="O6" s="20"/>
      <c r="P6" s="18"/>
      <c r="Q6" s="19"/>
      <c r="R6" s="21" t="s">
        <v>36</v>
      </c>
      <c r="S6" s="21" t="s">
        <v>38</v>
      </c>
      <c r="U6" s="25"/>
      <c r="V6" s="14">
        <v>0.0037339</v>
      </c>
      <c r="W6" s="26"/>
      <c r="X6" s="21" t="s">
        <v>36</v>
      </c>
      <c r="Y6" s="21" t="s">
        <v>38</v>
      </c>
      <c r="AA6" s="25"/>
      <c r="AB6" s="14">
        <v>0.0021809</v>
      </c>
      <c r="AC6" s="26"/>
      <c r="AD6" s="21" t="s">
        <v>36</v>
      </c>
      <c r="AE6" s="21" t="s">
        <v>38</v>
      </c>
      <c r="AG6" s="25"/>
      <c r="AH6" s="14">
        <v>0.0102552</v>
      </c>
      <c r="AI6" s="26"/>
      <c r="AJ6" s="21" t="s">
        <v>36</v>
      </c>
      <c r="AK6" s="21" t="s">
        <v>38</v>
      </c>
      <c r="AM6" s="25"/>
      <c r="AN6" s="14">
        <v>0.1989677</v>
      </c>
      <c r="AO6" s="26"/>
      <c r="AP6" s="21" t="s">
        <v>36</v>
      </c>
      <c r="AQ6" s="21" t="s">
        <v>38</v>
      </c>
      <c r="AS6" s="25"/>
      <c r="AT6" s="14">
        <v>0.0011078</v>
      </c>
      <c r="AU6" s="26"/>
      <c r="AV6" s="21" t="s">
        <v>36</v>
      </c>
      <c r="AW6" s="21" t="s">
        <v>38</v>
      </c>
      <c r="AX6" s="10"/>
      <c r="AY6" s="25"/>
      <c r="AZ6" s="14">
        <v>0.0021643</v>
      </c>
      <c r="BA6" s="26"/>
      <c r="BB6" s="21" t="s">
        <v>36</v>
      </c>
      <c r="BC6" s="21" t="s">
        <v>38</v>
      </c>
      <c r="BD6" s="10"/>
      <c r="BE6" s="25"/>
      <c r="BF6" s="14">
        <v>0.0151823</v>
      </c>
      <c r="BG6" s="26"/>
      <c r="BH6" s="21" t="s">
        <v>36</v>
      </c>
      <c r="BI6" s="21" t="s">
        <v>38</v>
      </c>
      <c r="BJ6" s="10"/>
      <c r="BK6" s="25"/>
      <c r="BL6" s="14">
        <v>0.1390135</v>
      </c>
      <c r="BM6" s="26"/>
      <c r="BN6" s="21" t="s">
        <v>36</v>
      </c>
      <c r="BO6" s="21" t="s">
        <v>38</v>
      </c>
      <c r="BQ6" s="25"/>
      <c r="BR6" s="14">
        <v>0.0077001</v>
      </c>
      <c r="BS6" s="26"/>
      <c r="BT6" s="21" t="s">
        <v>36</v>
      </c>
      <c r="BU6" s="21" t="s">
        <v>38</v>
      </c>
      <c r="BW6" s="25" t="s">
        <v>25</v>
      </c>
      <c r="BX6" s="14">
        <v>0.0072914</v>
      </c>
      <c r="BY6" s="26"/>
      <c r="BZ6" s="21" t="s">
        <v>36</v>
      </c>
      <c r="CA6" s="21" t="s">
        <v>38</v>
      </c>
      <c r="CB6" s="10"/>
      <c r="CC6" s="25"/>
      <c r="CD6" s="14">
        <v>0.0006017</v>
      </c>
      <c r="CE6" s="26"/>
      <c r="CF6" s="21" t="s">
        <v>36</v>
      </c>
      <c r="CG6" s="21" t="s">
        <v>38</v>
      </c>
      <c r="CH6" s="10"/>
      <c r="CI6" s="25"/>
      <c r="CJ6" s="14"/>
      <c r="CK6" s="26"/>
      <c r="CL6" s="21" t="s">
        <v>36</v>
      </c>
      <c r="CM6" s="21" t="s">
        <v>38</v>
      </c>
      <c r="CO6" s="17"/>
      <c r="CP6" s="14">
        <v>0.0602983</v>
      </c>
      <c r="CQ6" s="28"/>
      <c r="CR6" s="21" t="s">
        <v>36</v>
      </c>
      <c r="CS6" s="21" t="s">
        <v>38</v>
      </c>
      <c r="CU6" s="25"/>
      <c r="CV6" s="14">
        <v>0.3809199</v>
      </c>
      <c r="CW6" s="26"/>
      <c r="CX6" s="21" t="s">
        <v>36</v>
      </c>
      <c r="CY6" s="21" t="s">
        <v>38</v>
      </c>
      <c r="DA6" s="17"/>
      <c r="DB6" s="14">
        <v>1.85E-05</v>
      </c>
      <c r="DC6" s="28"/>
      <c r="DD6" s="21" t="s">
        <v>36</v>
      </c>
      <c r="DE6" s="21" t="s">
        <v>38</v>
      </c>
      <c r="DG6" s="17"/>
      <c r="DH6" s="14">
        <v>0.1342347</v>
      </c>
      <c r="DI6" s="28"/>
      <c r="DJ6" s="21" t="s">
        <v>36</v>
      </c>
      <c r="DK6" s="21" t="s">
        <v>38</v>
      </c>
      <c r="DM6" s="25"/>
      <c r="DN6" s="14">
        <v>0.0038294</v>
      </c>
      <c r="DO6" s="26"/>
      <c r="DP6" s="21" t="s">
        <v>36</v>
      </c>
      <c r="DQ6" s="21" t="s">
        <v>38</v>
      </c>
      <c r="DR6" s="10"/>
      <c r="DS6" s="25"/>
      <c r="DT6" s="14">
        <v>0.0007256</v>
      </c>
      <c r="DU6" s="26"/>
      <c r="DV6" s="21" t="s">
        <v>36</v>
      </c>
      <c r="DW6" s="21" t="s">
        <v>38</v>
      </c>
      <c r="DY6" s="25"/>
      <c r="DZ6" s="14">
        <v>6.61E-05</v>
      </c>
      <c r="EA6" s="26"/>
      <c r="EB6" s="21" t="s">
        <v>36</v>
      </c>
      <c r="EC6" s="21" t="s">
        <v>38</v>
      </c>
      <c r="EE6" s="25"/>
      <c r="EF6" s="14">
        <v>0.0053335</v>
      </c>
      <c r="EG6" s="26"/>
      <c r="EH6" s="21" t="s">
        <v>36</v>
      </c>
      <c r="EI6" s="21" t="s">
        <v>38</v>
      </c>
      <c r="EK6" s="25"/>
      <c r="EL6" s="14">
        <v>0.0023655</v>
      </c>
      <c r="EM6" s="26"/>
      <c r="EN6" s="21" t="s">
        <v>36</v>
      </c>
      <c r="EO6" s="21" t="s">
        <v>38</v>
      </c>
      <c r="EQ6" s="25"/>
      <c r="ER6" s="14">
        <v>0.0021455</v>
      </c>
      <c r="ES6" s="26"/>
      <c r="ET6" s="21" t="s">
        <v>36</v>
      </c>
      <c r="EU6" s="21" t="s">
        <v>38</v>
      </c>
      <c r="EW6" s="25"/>
      <c r="EX6" s="14">
        <v>0.008912</v>
      </c>
      <c r="EY6" s="26"/>
      <c r="EZ6" s="21" t="s">
        <v>36</v>
      </c>
      <c r="FA6" s="21" t="s">
        <v>38</v>
      </c>
      <c r="FC6" s="25"/>
      <c r="FD6" s="14">
        <v>0.0001363</v>
      </c>
      <c r="FE6" s="26"/>
      <c r="FF6" s="21" t="s">
        <v>36</v>
      </c>
      <c r="FG6" s="21" t="s">
        <v>38</v>
      </c>
      <c r="FH6" s="10"/>
      <c r="FI6" s="25"/>
      <c r="FJ6" s="14">
        <v>0.0128156</v>
      </c>
      <c r="FK6" s="26"/>
      <c r="FL6" s="21" t="s">
        <v>36</v>
      </c>
      <c r="FM6" s="21" t="s">
        <v>38</v>
      </c>
    </row>
    <row r="7" spans="1:169" ht="12.75">
      <c r="A7" s="8"/>
      <c r="C7" s="21" t="s">
        <v>10</v>
      </c>
      <c r="D7" s="21" t="s">
        <v>11</v>
      </c>
      <c r="E7" s="21" t="s">
        <v>0</v>
      </c>
      <c r="F7" s="21" t="s">
        <v>37</v>
      </c>
      <c r="G7" s="21" t="s">
        <v>39</v>
      </c>
      <c r="H7" s="15"/>
      <c r="I7" s="21" t="s">
        <v>10</v>
      </c>
      <c r="J7" s="21" t="s">
        <v>11</v>
      </c>
      <c r="K7" s="21" t="s">
        <v>0</v>
      </c>
      <c r="L7" s="21" t="s">
        <v>37</v>
      </c>
      <c r="M7" s="21" t="s">
        <v>39</v>
      </c>
      <c r="O7" s="21" t="s">
        <v>10</v>
      </c>
      <c r="P7" s="21" t="s">
        <v>11</v>
      </c>
      <c r="Q7" s="21" t="s">
        <v>0</v>
      </c>
      <c r="R7" s="21" t="s">
        <v>37</v>
      </c>
      <c r="S7" s="21" t="s">
        <v>39</v>
      </c>
      <c r="U7" s="9" t="s">
        <v>10</v>
      </c>
      <c r="V7" s="9" t="s">
        <v>11</v>
      </c>
      <c r="W7" s="9" t="s">
        <v>0</v>
      </c>
      <c r="X7" s="21" t="s">
        <v>37</v>
      </c>
      <c r="Y7" s="21" t="s">
        <v>39</v>
      </c>
      <c r="Z7" s="3"/>
      <c r="AA7" s="9" t="s">
        <v>10</v>
      </c>
      <c r="AB7" s="9" t="s">
        <v>11</v>
      </c>
      <c r="AC7" s="9" t="s">
        <v>0</v>
      </c>
      <c r="AD7" s="21" t="s">
        <v>37</v>
      </c>
      <c r="AE7" s="21" t="s">
        <v>39</v>
      </c>
      <c r="AF7" s="3"/>
      <c r="AG7" s="9" t="s">
        <v>10</v>
      </c>
      <c r="AH7" s="9" t="s">
        <v>11</v>
      </c>
      <c r="AI7" s="9" t="s">
        <v>0</v>
      </c>
      <c r="AJ7" s="21" t="s">
        <v>37</v>
      </c>
      <c r="AK7" s="21" t="s">
        <v>39</v>
      </c>
      <c r="AL7" s="3"/>
      <c r="AM7" s="9" t="s">
        <v>10</v>
      </c>
      <c r="AN7" s="9" t="s">
        <v>11</v>
      </c>
      <c r="AO7" s="9" t="s">
        <v>0</v>
      </c>
      <c r="AP7" s="21" t="s">
        <v>37</v>
      </c>
      <c r="AQ7" s="21" t="s">
        <v>39</v>
      </c>
      <c r="AR7" s="3"/>
      <c r="AS7" s="9" t="s">
        <v>10</v>
      </c>
      <c r="AT7" s="9" t="s">
        <v>11</v>
      </c>
      <c r="AU7" s="9" t="s">
        <v>0</v>
      </c>
      <c r="AV7" s="21" t="s">
        <v>37</v>
      </c>
      <c r="AW7" s="21" t="s">
        <v>39</v>
      </c>
      <c r="AX7" s="12"/>
      <c r="AY7" s="9" t="s">
        <v>10</v>
      </c>
      <c r="AZ7" s="9" t="s">
        <v>11</v>
      </c>
      <c r="BA7" s="9" t="s">
        <v>0</v>
      </c>
      <c r="BB7" s="21" t="s">
        <v>37</v>
      </c>
      <c r="BC7" s="21" t="s">
        <v>39</v>
      </c>
      <c r="BD7" s="12"/>
      <c r="BE7" s="9" t="s">
        <v>10</v>
      </c>
      <c r="BF7" s="9" t="s">
        <v>11</v>
      </c>
      <c r="BG7" s="9" t="s">
        <v>0</v>
      </c>
      <c r="BH7" s="21" t="s">
        <v>37</v>
      </c>
      <c r="BI7" s="21" t="s">
        <v>39</v>
      </c>
      <c r="BJ7" s="12"/>
      <c r="BK7" s="9" t="s">
        <v>10</v>
      </c>
      <c r="BL7" s="9" t="s">
        <v>11</v>
      </c>
      <c r="BM7" s="9" t="s">
        <v>0</v>
      </c>
      <c r="BN7" s="21" t="s">
        <v>37</v>
      </c>
      <c r="BO7" s="21" t="s">
        <v>39</v>
      </c>
      <c r="BP7" s="3"/>
      <c r="BQ7" s="9" t="s">
        <v>10</v>
      </c>
      <c r="BR7" s="9" t="s">
        <v>11</v>
      </c>
      <c r="BS7" s="9" t="s">
        <v>0</v>
      </c>
      <c r="BT7" s="21" t="s">
        <v>37</v>
      </c>
      <c r="BU7" s="21" t="s">
        <v>39</v>
      </c>
      <c r="BV7" s="3"/>
      <c r="BW7" s="9" t="s">
        <v>10</v>
      </c>
      <c r="BX7" s="9" t="s">
        <v>11</v>
      </c>
      <c r="BY7" s="9" t="s">
        <v>0</v>
      </c>
      <c r="BZ7" s="21" t="s">
        <v>37</v>
      </c>
      <c r="CA7" s="21" t="s">
        <v>39</v>
      </c>
      <c r="CB7" s="12"/>
      <c r="CC7" s="9" t="s">
        <v>10</v>
      </c>
      <c r="CD7" s="9" t="s">
        <v>11</v>
      </c>
      <c r="CE7" s="9" t="s">
        <v>0</v>
      </c>
      <c r="CF7" s="21" t="s">
        <v>37</v>
      </c>
      <c r="CG7" s="21" t="s">
        <v>39</v>
      </c>
      <c r="CH7" s="12"/>
      <c r="CI7" s="9" t="s">
        <v>10</v>
      </c>
      <c r="CJ7" s="9" t="s">
        <v>11</v>
      </c>
      <c r="CK7" s="9" t="s">
        <v>0</v>
      </c>
      <c r="CL7" s="21" t="s">
        <v>37</v>
      </c>
      <c r="CM7" s="21" t="s">
        <v>39</v>
      </c>
      <c r="CO7" s="21" t="s">
        <v>10</v>
      </c>
      <c r="CP7" s="21" t="s">
        <v>11</v>
      </c>
      <c r="CQ7" s="21" t="s">
        <v>0</v>
      </c>
      <c r="CR7" s="21" t="s">
        <v>37</v>
      </c>
      <c r="CS7" s="21" t="s">
        <v>39</v>
      </c>
      <c r="CT7" s="3"/>
      <c r="CU7" s="9" t="s">
        <v>10</v>
      </c>
      <c r="CV7" s="9" t="s">
        <v>11</v>
      </c>
      <c r="CW7" s="9" t="s">
        <v>0</v>
      </c>
      <c r="CX7" s="21" t="s">
        <v>37</v>
      </c>
      <c r="CY7" s="21" t="s">
        <v>39</v>
      </c>
      <c r="DA7" s="21" t="s">
        <v>10</v>
      </c>
      <c r="DB7" s="21" t="s">
        <v>11</v>
      </c>
      <c r="DC7" s="21" t="s">
        <v>0</v>
      </c>
      <c r="DD7" s="21" t="s">
        <v>37</v>
      </c>
      <c r="DE7" s="21" t="s">
        <v>39</v>
      </c>
      <c r="DG7" s="21" t="s">
        <v>10</v>
      </c>
      <c r="DH7" s="21" t="s">
        <v>11</v>
      </c>
      <c r="DI7" s="21" t="s">
        <v>0</v>
      </c>
      <c r="DJ7" s="21" t="s">
        <v>37</v>
      </c>
      <c r="DK7" s="21" t="s">
        <v>39</v>
      </c>
      <c r="DM7" s="9" t="s">
        <v>10</v>
      </c>
      <c r="DN7" s="9" t="s">
        <v>11</v>
      </c>
      <c r="DO7" s="9" t="s">
        <v>0</v>
      </c>
      <c r="DP7" s="21" t="s">
        <v>37</v>
      </c>
      <c r="DQ7" s="21" t="s">
        <v>39</v>
      </c>
      <c r="DR7" s="12"/>
      <c r="DS7" s="9" t="s">
        <v>10</v>
      </c>
      <c r="DT7" s="9" t="s">
        <v>11</v>
      </c>
      <c r="DU7" s="9" t="s">
        <v>0</v>
      </c>
      <c r="DV7" s="21" t="s">
        <v>37</v>
      </c>
      <c r="DW7" s="21" t="s">
        <v>39</v>
      </c>
      <c r="DY7" s="9" t="s">
        <v>10</v>
      </c>
      <c r="DZ7" s="9" t="s">
        <v>11</v>
      </c>
      <c r="EA7" s="9" t="s">
        <v>0</v>
      </c>
      <c r="EB7" s="21" t="s">
        <v>37</v>
      </c>
      <c r="EC7" s="21" t="s">
        <v>39</v>
      </c>
      <c r="EE7" s="9" t="s">
        <v>10</v>
      </c>
      <c r="EF7" s="9" t="s">
        <v>11</v>
      </c>
      <c r="EG7" s="9" t="s">
        <v>0</v>
      </c>
      <c r="EH7" s="21" t="s">
        <v>37</v>
      </c>
      <c r="EI7" s="21" t="s">
        <v>39</v>
      </c>
      <c r="EK7" s="9" t="s">
        <v>10</v>
      </c>
      <c r="EL7" s="9" t="s">
        <v>11</v>
      </c>
      <c r="EM7" s="9" t="s">
        <v>0</v>
      </c>
      <c r="EN7" s="21" t="s">
        <v>37</v>
      </c>
      <c r="EO7" s="21" t="s">
        <v>39</v>
      </c>
      <c r="EQ7" s="9" t="s">
        <v>10</v>
      </c>
      <c r="ER7" s="9" t="s">
        <v>11</v>
      </c>
      <c r="ES7" s="9" t="s">
        <v>0</v>
      </c>
      <c r="ET7" s="21" t="s">
        <v>37</v>
      </c>
      <c r="EU7" s="21" t="s">
        <v>39</v>
      </c>
      <c r="EW7" s="9" t="s">
        <v>10</v>
      </c>
      <c r="EX7" s="9" t="s">
        <v>11</v>
      </c>
      <c r="EY7" s="9" t="s">
        <v>0</v>
      </c>
      <c r="EZ7" s="21" t="s">
        <v>37</v>
      </c>
      <c r="FA7" s="21" t="s">
        <v>39</v>
      </c>
      <c r="FC7" s="9" t="s">
        <v>10</v>
      </c>
      <c r="FD7" s="9" t="s">
        <v>11</v>
      </c>
      <c r="FE7" s="9" t="s">
        <v>0</v>
      </c>
      <c r="FF7" s="21" t="s">
        <v>37</v>
      </c>
      <c r="FG7" s="21" t="s">
        <v>39</v>
      </c>
      <c r="FH7" s="12"/>
      <c r="FI7" s="9" t="s">
        <v>10</v>
      </c>
      <c r="FJ7" s="9" t="s">
        <v>11</v>
      </c>
      <c r="FK7" s="9" t="s">
        <v>0</v>
      </c>
      <c r="FL7" s="21" t="s">
        <v>37</v>
      </c>
      <c r="FM7" s="21" t="s">
        <v>39</v>
      </c>
    </row>
    <row r="8" spans="1:169" ht="12.75">
      <c r="A8" s="2">
        <v>42644</v>
      </c>
      <c r="C8" s="16"/>
      <c r="D8" s="16">
        <v>159375</v>
      </c>
      <c r="E8" s="16">
        <f>C8+D8</f>
        <v>159375</v>
      </c>
      <c r="F8" s="16">
        <v>210187</v>
      </c>
      <c r="G8" s="16">
        <v>78909</v>
      </c>
      <c r="H8" s="15"/>
      <c r="I8" s="16">
        <f aca="true" t="shared" si="0" ref="I8:J11">CO8+CU8+DA8+DG8+DM8+DS8+DY8+EE8+EK8+EQ8+EW8+FC8+FI8</f>
        <v>0</v>
      </c>
      <c r="J8" s="22">
        <f t="shared" si="0"/>
        <v>97505.7684375</v>
      </c>
      <c r="K8" s="16">
        <f>I8+J8</f>
        <v>97505.7684375</v>
      </c>
      <c r="L8" s="16">
        <f aca="true" t="shared" si="1" ref="L8:M11">CR8+CX8+DD8+DJ8+DP8+DV8+EB8+EH8+EN8+ET8+EZ8+FF8+FL8</f>
        <v>128592.59576830002</v>
      </c>
      <c r="M8" s="16">
        <f t="shared" si="1"/>
        <v>48276.597218099996</v>
      </c>
      <c r="O8" s="15">
        <f aca="true" t="shared" si="2" ref="O8:P11">U8+AA8+AG8+AM8+AS8+AY8+BE8+BK8+BQ8+BW8+CC8+CI8</f>
        <v>0</v>
      </c>
      <c r="P8" s="15">
        <f t="shared" si="2"/>
        <v>61869.18375</v>
      </c>
      <c r="Q8" s="15">
        <f>O8+P8</f>
        <v>61869.18375</v>
      </c>
      <c r="R8" s="15">
        <f aca="true" t="shared" si="3" ref="R8:S11">X8+AD8+AJ8+AP8+AV8+BB8+BH8+BN8+BT8+BZ8+CF8+CL8</f>
        <v>81594.3411756</v>
      </c>
      <c r="S8" s="15">
        <f t="shared" si="3"/>
        <v>30632.379109199996</v>
      </c>
      <c r="U8" s="15"/>
      <c r="V8" s="15">
        <f>$D8*V$6</f>
        <v>595.0903125</v>
      </c>
      <c r="W8" s="15">
        <f>U8+V8</f>
        <v>595.0903125</v>
      </c>
      <c r="X8" s="15">
        <f>V$6*$F8</f>
        <v>784.8172393</v>
      </c>
      <c r="Y8" s="15">
        <f>V$6*$G8</f>
        <v>294.6383151</v>
      </c>
      <c r="Z8" s="15"/>
      <c r="AA8" s="15"/>
      <c r="AB8" s="15">
        <f>$D8*AB$6</f>
        <v>347.5809375</v>
      </c>
      <c r="AC8" s="15">
        <f>AA8+AB8</f>
        <v>347.5809375</v>
      </c>
      <c r="AD8" s="15">
        <f>AB$6*$F8</f>
        <v>458.3968283</v>
      </c>
      <c r="AE8" s="15">
        <f>AB$6*$G8</f>
        <v>172.0926381</v>
      </c>
      <c r="AF8" s="15"/>
      <c r="AG8" s="15"/>
      <c r="AH8" s="15">
        <f>$D8*AH$6</f>
        <v>1634.4225000000001</v>
      </c>
      <c r="AI8" s="15">
        <f>AG8+AH8</f>
        <v>1634.4225000000001</v>
      </c>
      <c r="AJ8" s="15">
        <f>AH$6*$F8</f>
        <v>2155.5097224</v>
      </c>
      <c r="AK8" s="15">
        <f>AH$6*$G8</f>
        <v>809.2275768000001</v>
      </c>
      <c r="AL8" s="15"/>
      <c r="AM8" s="15"/>
      <c r="AN8" s="15">
        <f>$D8*AN$6</f>
        <v>31710.4771875</v>
      </c>
      <c r="AO8" s="15">
        <f>AM8+AN8</f>
        <v>31710.4771875</v>
      </c>
      <c r="AP8" s="15">
        <f>AN$6*$F8</f>
        <v>41820.4239599</v>
      </c>
      <c r="AQ8" s="15">
        <f>AN$6*$G8</f>
        <v>15700.3422393</v>
      </c>
      <c r="AR8" s="15"/>
      <c r="AS8" s="15"/>
      <c r="AT8" s="15">
        <f>$D8*AT$6</f>
        <v>176.555625</v>
      </c>
      <c r="AU8" s="15">
        <f>AS8+AT8</f>
        <v>176.555625</v>
      </c>
      <c r="AV8" s="15">
        <f>AT$6*$F8</f>
        <v>232.8451586</v>
      </c>
      <c r="AW8" s="15">
        <f>AT$6*$G8</f>
        <v>87.41539019999999</v>
      </c>
      <c r="AX8" s="15"/>
      <c r="AY8" s="15"/>
      <c r="AZ8" s="15">
        <f>$D8*AZ$6</f>
        <v>344.9353125</v>
      </c>
      <c r="BA8" s="15">
        <f>AY8+AZ8</f>
        <v>344.9353125</v>
      </c>
      <c r="BB8" s="15">
        <f>AZ$6*$F8</f>
        <v>454.9077241</v>
      </c>
      <c r="BC8" s="15">
        <f>AZ$6*$G8</f>
        <v>170.7827487</v>
      </c>
      <c r="BD8" s="15"/>
      <c r="BE8" s="15"/>
      <c r="BF8" s="15">
        <f>$D8*BF$6</f>
        <v>2419.6790625</v>
      </c>
      <c r="BG8" s="15">
        <f>BE8+BF8</f>
        <v>2419.6790625</v>
      </c>
      <c r="BH8" s="15">
        <f>BF$6*$F8</f>
        <v>3191.1220900999997</v>
      </c>
      <c r="BI8" s="15">
        <f>BF$6*$G8</f>
        <v>1198.0201107</v>
      </c>
      <c r="BJ8" s="15"/>
      <c r="BK8" s="15"/>
      <c r="BL8" s="15">
        <f>$D8*BL$6</f>
        <v>22155.276562500003</v>
      </c>
      <c r="BM8" s="15">
        <f>BK8+BL8</f>
        <v>22155.276562500003</v>
      </c>
      <c r="BN8" s="15">
        <f>BL$6*$F8</f>
        <v>29218.8305245</v>
      </c>
      <c r="BO8" s="15">
        <f>BL$6*$G8</f>
        <v>10969.4162715</v>
      </c>
      <c r="BP8" s="15"/>
      <c r="BQ8" s="15"/>
      <c r="BR8" s="15">
        <f>$D8*BR$6</f>
        <v>1227.2034374999998</v>
      </c>
      <c r="BS8" s="15">
        <f>BQ8+BR8</f>
        <v>1227.2034374999998</v>
      </c>
      <c r="BT8" s="15">
        <f>BR$6*$F8</f>
        <v>1618.4609186999999</v>
      </c>
      <c r="BU8" s="15">
        <f>BR$6*$G8</f>
        <v>607.6071909</v>
      </c>
      <c r="BV8" s="15"/>
      <c r="BW8" s="15"/>
      <c r="BX8" s="15">
        <f>$D8*BX$6</f>
        <v>1162.066875</v>
      </c>
      <c r="BY8" s="15">
        <f>BW8+BX8</f>
        <v>1162.066875</v>
      </c>
      <c r="BZ8" s="15">
        <f>BX$6*$F8</f>
        <v>1532.5574918</v>
      </c>
      <c r="CA8" s="15">
        <f>BX$6*$G8</f>
        <v>575.3570826</v>
      </c>
      <c r="CB8" s="15"/>
      <c r="CC8" s="15"/>
      <c r="CD8" s="15">
        <f>$D8*CD$6</f>
        <v>95.8959375</v>
      </c>
      <c r="CE8" s="15">
        <f>CC8+CD8</f>
        <v>95.8959375</v>
      </c>
      <c r="CF8" s="15">
        <f>CD$6*$F8</f>
        <v>126.46951790000001</v>
      </c>
      <c r="CG8" s="15">
        <f>CD$6*$G8</f>
        <v>47.479545300000005</v>
      </c>
      <c r="CH8" s="15"/>
      <c r="CI8" s="15"/>
      <c r="CJ8" s="15">
        <f>$D8*CJ$6</f>
        <v>0</v>
      </c>
      <c r="CK8" s="15">
        <f>CI8+CJ8</f>
        <v>0</v>
      </c>
      <c r="CL8" s="15">
        <f>CJ$6*$F8</f>
        <v>0</v>
      </c>
      <c r="CM8" s="15">
        <f>CJ$6*$G8</f>
        <v>0</v>
      </c>
      <c r="CN8" s="15"/>
      <c r="CO8" s="15"/>
      <c r="CP8" s="15">
        <f>$D8*CP$6</f>
        <v>9610.0415625</v>
      </c>
      <c r="CQ8" s="15">
        <f>CO8+CP8</f>
        <v>9610.0415625</v>
      </c>
      <c r="CR8" s="15">
        <f>CP$6*$F8</f>
        <v>12673.9187821</v>
      </c>
      <c r="CS8" s="15">
        <f>CP$6*$G8</f>
        <v>4758.0785547</v>
      </c>
      <c r="CT8" s="3"/>
      <c r="CU8" s="15"/>
      <c r="CV8" s="15">
        <f>$D8*CV$6</f>
        <v>60709.1090625</v>
      </c>
      <c r="CW8" s="15">
        <f>CU8+CV8</f>
        <v>60709.1090625</v>
      </c>
      <c r="CX8" s="15">
        <f>CV$6*$F8</f>
        <v>80064.4110213</v>
      </c>
      <c r="CY8" s="15">
        <f>CV$6*$G8</f>
        <v>30058.0083891</v>
      </c>
      <c r="DA8" s="15"/>
      <c r="DB8" s="15">
        <f>$D8*DB$6</f>
        <v>2.9484375</v>
      </c>
      <c r="DC8" s="15">
        <f>DA8+DB8</f>
        <v>2.9484375</v>
      </c>
      <c r="DD8" s="15">
        <f>DB$6*$F8</f>
        <v>3.8884594999999997</v>
      </c>
      <c r="DE8" s="15">
        <f>DB$6*$G8</f>
        <v>1.4598164999999999</v>
      </c>
      <c r="DG8" s="15"/>
      <c r="DH8" s="15">
        <f>$D8*DH$6</f>
        <v>21393.655312500003</v>
      </c>
      <c r="DI8" s="15">
        <f>DG8+DH8</f>
        <v>21393.655312500003</v>
      </c>
      <c r="DJ8" s="15">
        <f>DH$6*$F8</f>
        <v>28214.3888889</v>
      </c>
      <c r="DK8" s="15">
        <f>DH$6*$G8</f>
        <v>10592.325942300002</v>
      </c>
      <c r="DM8" s="15"/>
      <c r="DN8" s="15">
        <f>$D8*DN$6</f>
        <v>610.3106250000001</v>
      </c>
      <c r="DO8" s="15">
        <f>DM8+DN8</f>
        <v>610.3106250000001</v>
      </c>
      <c r="DP8" s="15">
        <f>DN$6*$F8</f>
        <v>804.8900978</v>
      </c>
      <c r="DQ8" s="15">
        <f>DN$6*$G8</f>
        <v>302.1741246</v>
      </c>
      <c r="DR8" s="3"/>
      <c r="DS8" s="15"/>
      <c r="DT8" s="15">
        <f>$D8*DT$6</f>
        <v>115.6425</v>
      </c>
      <c r="DU8" s="15">
        <f>DS8+DT8</f>
        <v>115.6425</v>
      </c>
      <c r="DV8" s="15">
        <f>DT$6*$F8</f>
        <v>152.51168719999998</v>
      </c>
      <c r="DW8" s="15">
        <f>DT$6*$G8</f>
        <v>57.256370399999994</v>
      </c>
      <c r="DX8" s="15"/>
      <c r="DY8" s="15"/>
      <c r="DZ8" s="15">
        <f>$D8*DZ$6</f>
        <v>10.534687499999999</v>
      </c>
      <c r="EA8" s="15">
        <f>DY8+DZ8</f>
        <v>10.534687499999999</v>
      </c>
      <c r="EB8" s="15">
        <f>DZ$6*$F8</f>
        <v>13.893360699999999</v>
      </c>
      <c r="EC8" s="15">
        <f>DZ$6*$G8</f>
        <v>5.2158849</v>
      </c>
      <c r="ED8" s="15"/>
      <c r="EE8" s="15"/>
      <c r="EF8" s="15">
        <f>$D8*EF$6</f>
        <v>850.0265625</v>
      </c>
      <c r="EG8" s="15">
        <f>EE8+EF8</f>
        <v>850.0265625</v>
      </c>
      <c r="EH8" s="15">
        <f>EF$6*$F8</f>
        <v>1121.0323644999999</v>
      </c>
      <c r="EI8" s="15">
        <f>EF$6*$G8</f>
        <v>420.86115149999995</v>
      </c>
      <c r="EJ8" s="15"/>
      <c r="EK8" s="15"/>
      <c r="EL8" s="15">
        <f>$D8*EL$6</f>
        <v>377.0015625</v>
      </c>
      <c r="EM8" s="15">
        <f>EK8+EL8</f>
        <v>377.0015625</v>
      </c>
      <c r="EN8" s="15">
        <f>EL$6*$F8</f>
        <v>497.1973485</v>
      </c>
      <c r="EO8" s="15">
        <f>EL$6*$G8</f>
        <v>186.6592395</v>
      </c>
      <c r="EP8" s="15"/>
      <c r="EQ8" s="15"/>
      <c r="ER8" s="15">
        <f>$D8*ER$6</f>
        <v>341.9390625</v>
      </c>
      <c r="ES8" s="15">
        <f>EQ8+ER8</f>
        <v>341.9390625</v>
      </c>
      <c r="ET8" s="15">
        <f>ER$6*$F8</f>
        <v>450.95620849999995</v>
      </c>
      <c r="EU8" s="15">
        <f>ER$6*$G8</f>
        <v>169.29925949999998</v>
      </c>
      <c r="EV8" s="15"/>
      <c r="EW8" s="15"/>
      <c r="EX8" s="15">
        <f>$D8*EX$6</f>
        <v>1420.35</v>
      </c>
      <c r="EY8" s="15">
        <f>EW8+EX8</f>
        <v>1420.35</v>
      </c>
      <c r="EZ8" s="15">
        <f>EX$6*$F8</f>
        <v>1873.186544</v>
      </c>
      <c r="FA8" s="15">
        <f>EX$6*$G8</f>
        <v>703.237008</v>
      </c>
      <c r="FB8" s="15"/>
      <c r="FC8" s="15"/>
      <c r="FD8" s="15">
        <f>$D8*FD$6</f>
        <v>21.7228125</v>
      </c>
      <c r="FE8" s="15">
        <f>FC8+FD8</f>
        <v>21.7228125</v>
      </c>
      <c r="FF8" s="15">
        <f>FD$6*$F8</f>
        <v>28.6484881</v>
      </c>
      <c r="FG8" s="15">
        <f>FD$6*$G8</f>
        <v>10.7552967</v>
      </c>
      <c r="FH8" s="15"/>
      <c r="FI8" s="15"/>
      <c r="FJ8" s="15">
        <f>$D8*FJ$6</f>
        <v>2042.48625</v>
      </c>
      <c r="FK8" s="15">
        <f>FI8+FJ8</f>
        <v>2042.48625</v>
      </c>
      <c r="FL8" s="15">
        <f>FJ$6*$F8</f>
        <v>2693.6725172</v>
      </c>
      <c r="FM8" s="15">
        <f>FJ$6*$G8</f>
        <v>1011.2661803999999</v>
      </c>
    </row>
    <row r="9" spans="1:169" ht="12.75">
      <c r="A9" s="2">
        <v>42826</v>
      </c>
      <c r="C9" s="16">
        <v>3170000</v>
      </c>
      <c r="D9" s="16">
        <v>159375</v>
      </c>
      <c r="E9" s="16">
        <f>C9+D9</f>
        <v>3329375</v>
      </c>
      <c r="F9" s="16">
        <v>210187</v>
      </c>
      <c r="G9" s="16">
        <v>78909</v>
      </c>
      <c r="H9" s="15"/>
      <c r="I9" s="16">
        <f t="shared" si="0"/>
        <v>1939408.8530000004</v>
      </c>
      <c r="J9" s="22">
        <f t="shared" si="0"/>
        <v>97505.7684375</v>
      </c>
      <c r="K9" s="16">
        <f>I9+J9</f>
        <v>2036914.6214375002</v>
      </c>
      <c r="L9" s="16">
        <f t="shared" si="1"/>
        <v>128592.59576830002</v>
      </c>
      <c r="M9" s="16">
        <f t="shared" si="1"/>
        <v>48276.597218099996</v>
      </c>
      <c r="O9" s="15">
        <f t="shared" si="2"/>
        <v>1230590.1959999998</v>
      </c>
      <c r="P9" s="15">
        <f t="shared" si="2"/>
        <v>61869.18375</v>
      </c>
      <c r="Q9" s="15">
        <f>O9+P9</f>
        <v>1292459.3797499998</v>
      </c>
      <c r="R9" s="15">
        <f t="shared" si="3"/>
        <v>81594.3411756</v>
      </c>
      <c r="S9" s="15">
        <f t="shared" si="3"/>
        <v>30632.379109199996</v>
      </c>
      <c r="U9" s="15">
        <f>$C9*V$6</f>
        <v>11836.463</v>
      </c>
      <c r="V9" s="15">
        <f>$D9*V$6</f>
        <v>595.0903125</v>
      </c>
      <c r="W9" s="15">
        <f>U9+V9</f>
        <v>12431.5533125</v>
      </c>
      <c r="X9" s="15">
        <f>V$6*$F9</f>
        <v>784.8172393</v>
      </c>
      <c r="Y9" s="15">
        <f>V$6*$G9</f>
        <v>294.6383151</v>
      </c>
      <c r="Z9" s="15"/>
      <c r="AA9" s="15">
        <f>$C9*AB$6</f>
        <v>6913.4529999999995</v>
      </c>
      <c r="AB9" s="15">
        <f>$D9*AB$6</f>
        <v>347.5809375</v>
      </c>
      <c r="AC9" s="15">
        <f>AA9+AB9</f>
        <v>7261.033937499999</v>
      </c>
      <c r="AD9" s="15">
        <f>AB$6*$F9</f>
        <v>458.3968283</v>
      </c>
      <c r="AE9" s="15">
        <f>AB$6*$G9</f>
        <v>172.0926381</v>
      </c>
      <c r="AF9" s="15"/>
      <c r="AG9" s="15">
        <f>$C9*AH$6</f>
        <v>32508.984000000004</v>
      </c>
      <c r="AH9" s="15">
        <f>$D9*AH$6</f>
        <v>1634.4225000000001</v>
      </c>
      <c r="AI9" s="15">
        <f>AG9+AH9</f>
        <v>34143.406500000005</v>
      </c>
      <c r="AJ9" s="15">
        <f>AH$6*$F9</f>
        <v>2155.5097224</v>
      </c>
      <c r="AK9" s="15">
        <f>AH$6*$G9</f>
        <v>809.2275768000001</v>
      </c>
      <c r="AL9" s="15"/>
      <c r="AM9" s="15">
        <f>$C9*AN$6</f>
        <v>630727.6089999999</v>
      </c>
      <c r="AN9" s="15">
        <f>$D9*AN$6</f>
        <v>31710.4771875</v>
      </c>
      <c r="AO9" s="15">
        <f>AM9+AN9</f>
        <v>662438.0861874999</v>
      </c>
      <c r="AP9" s="15">
        <f>AN$6*$F9</f>
        <v>41820.4239599</v>
      </c>
      <c r="AQ9" s="15">
        <f>AN$6*$G9</f>
        <v>15700.3422393</v>
      </c>
      <c r="AR9" s="15"/>
      <c r="AS9" s="15">
        <f>$C9*AT$6</f>
        <v>3511.7259999999997</v>
      </c>
      <c r="AT9" s="15">
        <f>$D9*AT$6</f>
        <v>176.555625</v>
      </c>
      <c r="AU9" s="15">
        <f>AS9+AT9</f>
        <v>3688.2816249999996</v>
      </c>
      <c r="AV9" s="15">
        <f>AT$6*$F9</f>
        <v>232.8451586</v>
      </c>
      <c r="AW9" s="15">
        <f>AT$6*$G9</f>
        <v>87.41539019999999</v>
      </c>
      <c r="AX9" s="15"/>
      <c r="AY9" s="15">
        <f>$C9*AZ$6</f>
        <v>6860.831</v>
      </c>
      <c r="AZ9" s="15">
        <f>$D9*AZ$6</f>
        <v>344.9353125</v>
      </c>
      <c r="BA9" s="15">
        <f>AY9+AZ9</f>
        <v>7205.7663125</v>
      </c>
      <c r="BB9" s="15">
        <f>AZ$6*$F9</f>
        <v>454.9077241</v>
      </c>
      <c r="BC9" s="15">
        <f>AZ$6*$G9</f>
        <v>170.7827487</v>
      </c>
      <c r="BD9" s="15"/>
      <c r="BE9" s="15">
        <f>$C9*BF$6</f>
        <v>48127.890999999996</v>
      </c>
      <c r="BF9" s="15">
        <f>$D9*BF$6</f>
        <v>2419.6790625</v>
      </c>
      <c r="BG9" s="15">
        <f>BE9+BF9</f>
        <v>50547.570062499995</v>
      </c>
      <c r="BH9" s="15">
        <f>BF$6*$F9</f>
        <v>3191.1220900999997</v>
      </c>
      <c r="BI9" s="15">
        <f>BF$6*$G9</f>
        <v>1198.0201107</v>
      </c>
      <c r="BJ9" s="15"/>
      <c r="BK9" s="15">
        <f>$C9*BL$6</f>
        <v>440672.79500000004</v>
      </c>
      <c r="BL9" s="15">
        <f>$D9*BL$6</f>
        <v>22155.276562500003</v>
      </c>
      <c r="BM9" s="15">
        <f>BK9+BL9</f>
        <v>462828.07156250003</v>
      </c>
      <c r="BN9" s="15">
        <f>BL$6*$F9</f>
        <v>29218.8305245</v>
      </c>
      <c r="BO9" s="15">
        <f>BL$6*$G9</f>
        <v>10969.4162715</v>
      </c>
      <c r="BP9" s="15"/>
      <c r="BQ9" s="15">
        <f>$C9*BR$6</f>
        <v>24409.317</v>
      </c>
      <c r="BR9" s="15">
        <f>$D9*BR$6</f>
        <v>1227.2034374999998</v>
      </c>
      <c r="BS9" s="15">
        <f>BQ9+BR9</f>
        <v>25636.5204375</v>
      </c>
      <c r="BT9" s="15">
        <f>BR$6*$F9</f>
        <v>1618.4609186999999</v>
      </c>
      <c r="BU9" s="15">
        <f>BR$6*$G9</f>
        <v>607.6071909</v>
      </c>
      <c r="BV9" s="15"/>
      <c r="BW9" s="15">
        <f>$C9*BX$6</f>
        <v>23113.738</v>
      </c>
      <c r="BX9" s="15">
        <f>$D9*BX$6</f>
        <v>1162.066875</v>
      </c>
      <c r="BY9" s="15">
        <f>BW9+BX9</f>
        <v>24275.804875</v>
      </c>
      <c r="BZ9" s="15">
        <f>BX$6*$F9</f>
        <v>1532.5574918</v>
      </c>
      <c r="CA9" s="15">
        <f>BX$6*$G9</f>
        <v>575.3570826</v>
      </c>
      <c r="CB9" s="15"/>
      <c r="CC9" s="15">
        <f>$C9*CD$6</f>
        <v>1907.3890000000001</v>
      </c>
      <c r="CD9" s="15">
        <f>$D9*CD$6</f>
        <v>95.8959375</v>
      </c>
      <c r="CE9" s="15">
        <f>CC9+CD9</f>
        <v>2003.2849375</v>
      </c>
      <c r="CF9" s="15">
        <f>CD$6*$F9</f>
        <v>126.46951790000001</v>
      </c>
      <c r="CG9" s="15">
        <f>CD$6*$G9</f>
        <v>47.479545300000005</v>
      </c>
      <c r="CH9" s="15"/>
      <c r="CI9" s="15">
        <f>$C9*CJ$6</f>
        <v>0</v>
      </c>
      <c r="CJ9" s="15">
        <f>$D9*CJ$6</f>
        <v>0</v>
      </c>
      <c r="CK9" s="15">
        <f>CI9+CJ9</f>
        <v>0</v>
      </c>
      <c r="CL9" s="15">
        <f>CJ$6*$F9</f>
        <v>0</v>
      </c>
      <c r="CM9" s="15">
        <f>CJ$6*$G9</f>
        <v>0</v>
      </c>
      <c r="CN9" s="15"/>
      <c r="CO9" s="15">
        <f>$C9*CP$6</f>
        <v>191145.611</v>
      </c>
      <c r="CP9" s="15">
        <f>$D9*CP$6</f>
        <v>9610.0415625</v>
      </c>
      <c r="CQ9" s="15">
        <f>CO9+CP9</f>
        <v>200755.6525625</v>
      </c>
      <c r="CR9" s="15">
        <f>CP$6*$F9</f>
        <v>12673.9187821</v>
      </c>
      <c r="CS9" s="15">
        <f>CP$6*$G9</f>
        <v>4758.0785547</v>
      </c>
      <c r="CT9" s="3"/>
      <c r="CU9" s="15">
        <f>$C9*CV$6</f>
        <v>1207516.0829999999</v>
      </c>
      <c r="CV9" s="15">
        <f>$D9*CV$6</f>
        <v>60709.1090625</v>
      </c>
      <c r="CW9" s="15">
        <f>CU9+CV9</f>
        <v>1268225.1920625</v>
      </c>
      <c r="CX9" s="15">
        <f>CV$6*$F9</f>
        <v>80064.4110213</v>
      </c>
      <c r="CY9" s="15">
        <f>CV$6*$G9</f>
        <v>30058.0083891</v>
      </c>
      <c r="DA9" s="15">
        <f>$C9*DB$6</f>
        <v>58.644999999999996</v>
      </c>
      <c r="DB9" s="15">
        <f>$D9*DB$6</f>
        <v>2.9484375</v>
      </c>
      <c r="DC9" s="15">
        <f>DA9+DB9</f>
        <v>61.59343749999999</v>
      </c>
      <c r="DD9" s="15">
        <f>DB$6*$F9</f>
        <v>3.8884594999999997</v>
      </c>
      <c r="DE9" s="15">
        <f>DB$6*$G9</f>
        <v>1.4598164999999999</v>
      </c>
      <c r="DG9" s="15">
        <f>$C9*DH$6</f>
        <v>425523.999</v>
      </c>
      <c r="DH9" s="15">
        <f>$D9*DH$6</f>
        <v>21393.655312500003</v>
      </c>
      <c r="DI9" s="15">
        <f>DG9+DH9</f>
        <v>446917.65431250003</v>
      </c>
      <c r="DJ9" s="15">
        <f>DH$6*$F9</f>
        <v>28214.3888889</v>
      </c>
      <c r="DK9" s="15">
        <f>DH$6*$G9</f>
        <v>10592.325942300002</v>
      </c>
      <c r="DM9" s="15">
        <f>$C9*DN$6</f>
        <v>12139.198</v>
      </c>
      <c r="DN9" s="15">
        <f>$D9*DN$6</f>
        <v>610.3106250000001</v>
      </c>
      <c r="DO9" s="15">
        <f>DM9+DN9</f>
        <v>12749.508625</v>
      </c>
      <c r="DP9" s="15">
        <f>DN$6*$F9</f>
        <v>804.8900978</v>
      </c>
      <c r="DQ9" s="15">
        <f>DN$6*$G9</f>
        <v>302.1741246</v>
      </c>
      <c r="DR9" s="3"/>
      <c r="DS9" s="15">
        <f>$C9*DT$6</f>
        <v>2300.152</v>
      </c>
      <c r="DT9" s="15">
        <f>$D9*DT$6</f>
        <v>115.6425</v>
      </c>
      <c r="DU9" s="15">
        <f>DS9+DT9</f>
        <v>2415.7945</v>
      </c>
      <c r="DV9" s="15">
        <f>DT$6*$F9</f>
        <v>152.51168719999998</v>
      </c>
      <c r="DW9" s="15">
        <f>DT$6*$G9</f>
        <v>57.256370399999994</v>
      </c>
      <c r="DX9" s="15"/>
      <c r="DY9" s="15">
        <f>$C9*DZ$6</f>
        <v>209.53699999999998</v>
      </c>
      <c r="DZ9" s="15">
        <f>$D9*DZ$6</f>
        <v>10.534687499999999</v>
      </c>
      <c r="EA9" s="15">
        <f>DY9+DZ9</f>
        <v>220.07168749999997</v>
      </c>
      <c r="EB9" s="15">
        <f>DZ$6*$F9</f>
        <v>13.893360699999999</v>
      </c>
      <c r="EC9" s="15">
        <f>DZ$6*$G9</f>
        <v>5.2158849</v>
      </c>
      <c r="ED9" s="15"/>
      <c r="EE9" s="15">
        <f>$C9*EF$6</f>
        <v>16907.195</v>
      </c>
      <c r="EF9" s="15">
        <f>$D9*EF$6</f>
        <v>850.0265625</v>
      </c>
      <c r="EG9" s="15">
        <f>EE9+EF9</f>
        <v>17757.2215625</v>
      </c>
      <c r="EH9" s="15">
        <f>EF$6*$F9</f>
        <v>1121.0323644999999</v>
      </c>
      <c r="EI9" s="15">
        <f>EF$6*$G9</f>
        <v>420.86115149999995</v>
      </c>
      <c r="EJ9" s="15"/>
      <c r="EK9" s="15">
        <f>$C9*EL$6</f>
        <v>7498.635</v>
      </c>
      <c r="EL9" s="15">
        <f>$D9*EL$6</f>
        <v>377.0015625</v>
      </c>
      <c r="EM9" s="15">
        <f>EK9+EL9</f>
        <v>7875.6365625</v>
      </c>
      <c r="EN9" s="15">
        <f>EL$6*$F9</f>
        <v>497.1973485</v>
      </c>
      <c r="EO9" s="15">
        <f>EL$6*$G9</f>
        <v>186.6592395</v>
      </c>
      <c r="EP9" s="15"/>
      <c r="EQ9" s="15">
        <f>$C9*ER$6</f>
        <v>6801.235</v>
      </c>
      <c r="ER9" s="15">
        <f>$D9*ER$6</f>
        <v>341.9390625</v>
      </c>
      <c r="ES9" s="15">
        <f>EQ9+ER9</f>
        <v>7143.174062499999</v>
      </c>
      <c r="ET9" s="15">
        <f>ER$6*$F9</f>
        <v>450.95620849999995</v>
      </c>
      <c r="EU9" s="15">
        <f>ER$6*$G9</f>
        <v>169.29925949999998</v>
      </c>
      <c r="EV9" s="15"/>
      <c r="EW9" s="15">
        <f>$C9*EX$6</f>
        <v>28251.04</v>
      </c>
      <c r="EX9" s="15">
        <f>$D9*EX$6</f>
        <v>1420.35</v>
      </c>
      <c r="EY9" s="15">
        <f>EW9+EX9</f>
        <v>29671.39</v>
      </c>
      <c r="EZ9" s="15">
        <f>EX$6*$F9</f>
        <v>1873.186544</v>
      </c>
      <c r="FA9" s="15">
        <f>EX$6*$G9</f>
        <v>703.237008</v>
      </c>
      <c r="FB9" s="15"/>
      <c r="FC9" s="15">
        <f>$C9*FD$6</f>
        <v>432.071</v>
      </c>
      <c r="FD9" s="15">
        <f>$D9*FD$6</f>
        <v>21.7228125</v>
      </c>
      <c r="FE9" s="15">
        <f>FC9+FD9</f>
        <v>453.7938125</v>
      </c>
      <c r="FF9" s="15">
        <f>FD$6*$F9</f>
        <v>28.6484881</v>
      </c>
      <c r="FG9" s="15">
        <f>FD$6*$G9</f>
        <v>10.7552967</v>
      </c>
      <c r="FH9" s="15"/>
      <c r="FI9" s="15">
        <f>$C9*FJ$6</f>
        <v>40625.452</v>
      </c>
      <c r="FJ9" s="15">
        <f>$D9*FJ$6</f>
        <v>2042.48625</v>
      </c>
      <c r="FK9" s="15">
        <f>FI9+FJ9</f>
        <v>42667.93825</v>
      </c>
      <c r="FL9" s="15">
        <f>FJ$6*$F9</f>
        <v>2693.6725172</v>
      </c>
      <c r="FM9" s="15">
        <f>FJ$6*$G9</f>
        <v>1011.2661803999999</v>
      </c>
    </row>
    <row r="10" spans="1:169" ht="12.75">
      <c r="A10" s="2">
        <v>43009</v>
      </c>
      <c r="C10" s="16"/>
      <c r="D10" s="16">
        <v>80125</v>
      </c>
      <c r="E10" s="16">
        <f>C10+D10</f>
        <v>80125</v>
      </c>
      <c r="F10" s="16">
        <v>210187</v>
      </c>
      <c r="G10" s="16">
        <v>78909</v>
      </c>
      <c r="H10" s="15"/>
      <c r="I10" s="16">
        <f t="shared" si="0"/>
        <v>0</v>
      </c>
      <c r="J10" s="22">
        <f t="shared" si="0"/>
        <v>49020.5471125</v>
      </c>
      <c r="K10" s="16">
        <f>I10+J10</f>
        <v>49020.5471125</v>
      </c>
      <c r="L10" s="16">
        <f t="shared" si="1"/>
        <v>128592.59576830002</v>
      </c>
      <c r="M10" s="16">
        <f t="shared" si="1"/>
        <v>48276.597218099996</v>
      </c>
      <c r="O10" s="15">
        <f t="shared" si="2"/>
        <v>0</v>
      </c>
      <c r="P10" s="15">
        <f t="shared" si="2"/>
        <v>31104.42885</v>
      </c>
      <c r="Q10" s="15">
        <f>O10+P10</f>
        <v>31104.42885</v>
      </c>
      <c r="R10" s="15">
        <f t="shared" si="3"/>
        <v>81594.3411756</v>
      </c>
      <c r="S10" s="15">
        <f t="shared" si="3"/>
        <v>30632.379109199996</v>
      </c>
      <c r="U10" s="15"/>
      <c r="V10" s="15">
        <f>$D10*V$6</f>
        <v>299.1787375</v>
      </c>
      <c r="W10" s="15">
        <f>U10+V10</f>
        <v>299.1787375</v>
      </c>
      <c r="X10" s="15">
        <f>V$6*$F10</f>
        <v>784.8172393</v>
      </c>
      <c r="Y10" s="15">
        <f>V$6*$G10</f>
        <v>294.6383151</v>
      </c>
      <c r="Z10" s="15"/>
      <c r="AA10" s="15"/>
      <c r="AB10" s="15">
        <f>$D10*AB$6</f>
        <v>174.7446125</v>
      </c>
      <c r="AC10" s="15">
        <f>AA10+AB10</f>
        <v>174.7446125</v>
      </c>
      <c r="AD10" s="15">
        <f>AB$6*$F10</f>
        <v>458.3968283</v>
      </c>
      <c r="AE10" s="15">
        <f>AB$6*$G10</f>
        <v>172.0926381</v>
      </c>
      <c r="AF10" s="15"/>
      <c r="AG10" s="15"/>
      <c r="AH10" s="15">
        <f>$D10*AH$6</f>
        <v>821.6979000000001</v>
      </c>
      <c r="AI10" s="15">
        <f>AG10+AH10</f>
        <v>821.6979000000001</v>
      </c>
      <c r="AJ10" s="15">
        <f>AH$6*$F10</f>
        <v>2155.5097224</v>
      </c>
      <c r="AK10" s="15">
        <f>AH$6*$G10</f>
        <v>809.2275768000001</v>
      </c>
      <c r="AL10" s="15"/>
      <c r="AM10" s="15"/>
      <c r="AN10" s="15">
        <f>$D10*AN$6</f>
        <v>15942.2869625</v>
      </c>
      <c r="AO10" s="15">
        <f>AM10+AN10</f>
        <v>15942.2869625</v>
      </c>
      <c r="AP10" s="15">
        <f>AN$6*$F10</f>
        <v>41820.4239599</v>
      </c>
      <c r="AQ10" s="15">
        <f>AN$6*$G10</f>
        <v>15700.3422393</v>
      </c>
      <c r="AR10" s="15"/>
      <c r="AS10" s="15"/>
      <c r="AT10" s="15">
        <f>$D10*AT$6</f>
        <v>88.762475</v>
      </c>
      <c r="AU10" s="15">
        <f>AS10+AT10</f>
        <v>88.762475</v>
      </c>
      <c r="AV10" s="15">
        <f>AT$6*$F10</f>
        <v>232.8451586</v>
      </c>
      <c r="AW10" s="15">
        <f>AT$6*$G10</f>
        <v>87.41539019999999</v>
      </c>
      <c r="AX10" s="15"/>
      <c r="AY10" s="15"/>
      <c r="AZ10" s="15">
        <f>$D10*AZ$6</f>
        <v>173.4145375</v>
      </c>
      <c r="BA10" s="15">
        <f>AY10+AZ10</f>
        <v>173.4145375</v>
      </c>
      <c r="BB10" s="15">
        <f>AZ$6*$F10</f>
        <v>454.9077241</v>
      </c>
      <c r="BC10" s="15">
        <f>AZ$6*$G10</f>
        <v>170.7827487</v>
      </c>
      <c r="BD10" s="15"/>
      <c r="BE10" s="15"/>
      <c r="BF10" s="15">
        <f>$D10*BF$6</f>
        <v>1216.4817874999999</v>
      </c>
      <c r="BG10" s="15">
        <f>BE10+BF10</f>
        <v>1216.4817874999999</v>
      </c>
      <c r="BH10" s="15">
        <f>BF$6*$F10</f>
        <v>3191.1220900999997</v>
      </c>
      <c r="BI10" s="15">
        <f>BF$6*$G10</f>
        <v>1198.0201107</v>
      </c>
      <c r="BJ10" s="15"/>
      <c r="BK10" s="15"/>
      <c r="BL10" s="15">
        <f>$D10*BL$6</f>
        <v>11138.456687500002</v>
      </c>
      <c r="BM10" s="15">
        <f>BK10+BL10</f>
        <v>11138.456687500002</v>
      </c>
      <c r="BN10" s="15">
        <f>BL$6*$F10</f>
        <v>29218.8305245</v>
      </c>
      <c r="BO10" s="15">
        <f>BL$6*$G10</f>
        <v>10969.4162715</v>
      </c>
      <c r="BP10" s="15"/>
      <c r="BQ10" s="15"/>
      <c r="BR10" s="15">
        <f>$D10*BR$6</f>
        <v>616.9705124999999</v>
      </c>
      <c r="BS10" s="15">
        <f>BQ10+BR10</f>
        <v>616.9705124999999</v>
      </c>
      <c r="BT10" s="15">
        <f>BR$6*$F10</f>
        <v>1618.4609186999999</v>
      </c>
      <c r="BU10" s="15">
        <f>BR$6*$G10</f>
        <v>607.6071909</v>
      </c>
      <c r="BV10" s="15"/>
      <c r="BW10" s="15"/>
      <c r="BX10" s="15">
        <f>$D10*BX$6</f>
        <v>584.223425</v>
      </c>
      <c r="BY10" s="15">
        <f>BW10+BX10</f>
        <v>584.223425</v>
      </c>
      <c r="BZ10" s="15">
        <f>BX$6*$F10</f>
        <v>1532.5574918</v>
      </c>
      <c r="CA10" s="15">
        <f>BX$6*$G10</f>
        <v>575.3570826</v>
      </c>
      <c r="CB10" s="15"/>
      <c r="CC10" s="15"/>
      <c r="CD10" s="15">
        <f>$D10*CD$6</f>
        <v>48.2112125</v>
      </c>
      <c r="CE10" s="15">
        <f>CC10+CD10</f>
        <v>48.2112125</v>
      </c>
      <c r="CF10" s="15">
        <f>CD$6*$F10</f>
        <v>126.46951790000001</v>
      </c>
      <c r="CG10" s="15">
        <f>CD$6*$G10</f>
        <v>47.479545300000005</v>
      </c>
      <c r="CH10" s="15"/>
      <c r="CI10" s="15"/>
      <c r="CJ10" s="15">
        <f>$D10*CJ$6</f>
        <v>0</v>
      </c>
      <c r="CK10" s="15">
        <f>CI10+CJ10</f>
        <v>0</v>
      </c>
      <c r="CL10" s="15">
        <f>CJ$6*$F10</f>
        <v>0</v>
      </c>
      <c r="CM10" s="15">
        <f>CJ$6*$G10</f>
        <v>0</v>
      </c>
      <c r="CN10" s="15"/>
      <c r="CO10" s="15"/>
      <c r="CP10" s="15">
        <f>$D10*CP$6</f>
        <v>4831.4012875</v>
      </c>
      <c r="CQ10" s="15">
        <f>CO10+CP10</f>
        <v>4831.4012875</v>
      </c>
      <c r="CR10" s="15">
        <f>CP$6*$F10</f>
        <v>12673.9187821</v>
      </c>
      <c r="CS10" s="15">
        <f>CP$6*$G10</f>
        <v>4758.0785547</v>
      </c>
      <c r="CT10" s="3"/>
      <c r="CU10" s="15"/>
      <c r="CV10" s="15">
        <f>$D10*CV$6</f>
        <v>30521.206987499998</v>
      </c>
      <c r="CW10" s="15">
        <f>CU10+CV10</f>
        <v>30521.206987499998</v>
      </c>
      <c r="CX10" s="15">
        <f>CV$6*$F10</f>
        <v>80064.4110213</v>
      </c>
      <c r="CY10" s="15">
        <f>CV$6*$G10</f>
        <v>30058.0083891</v>
      </c>
      <c r="DA10" s="15"/>
      <c r="DB10" s="15">
        <f>$D10*DB$6</f>
        <v>1.4823125</v>
      </c>
      <c r="DC10" s="15">
        <f>DA10+DB10</f>
        <v>1.4823125</v>
      </c>
      <c r="DD10" s="15">
        <f>DB$6*$F10</f>
        <v>3.8884594999999997</v>
      </c>
      <c r="DE10" s="15">
        <f>DB$6*$G10</f>
        <v>1.4598164999999999</v>
      </c>
      <c r="DG10" s="15"/>
      <c r="DH10" s="15">
        <f>$D10*DH$6</f>
        <v>10755.555337500002</v>
      </c>
      <c r="DI10" s="15">
        <f>DG10+DH10</f>
        <v>10755.555337500002</v>
      </c>
      <c r="DJ10" s="15">
        <f>DH$6*$F10</f>
        <v>28214.3888889</v>
      </c>
      <c r="DK10" s="15">
        <f>DH$6*$G10</f>
        <v>10592.325942300002</v>
      </c>
      <c r="DM10" s="15"/>
      <c r="DN10" s="15">
        <f>$D10*DN$6</f>
        <v>306.830675</v>
      </c>
      <c r="DO10" s="15">
        <f>DM10+DN10</f>
        <v>306.830675</v>
      </c>
      <c r="DP10" s="15">
        <f>DN$6*$F10</f>
        <v>804.8900978</v>
      </c>
      <c r="DQ10" s="15">
        <f>DN$6*$G10</f>
        <v>302.1741246</v>
      </c>
      <c r="DR10" s="3"/>
      <c r="DS10" s="15"/>
      <c r="DT10" s="15">
        <f>$D10*DT$6</f>
        <v>58.1387</v>
      </c>
      <c r="DU10" s="15">
        <f>DS10+DT10</f>
        <v>58.1387</v>
      </c>
      <c r="DV10" s="15">
        <f>DT$6*$F10</f>
        <v>152.51168719999998</v>
      </c>
      <c r="DW10" s="15">
        <f>DT$6*$G10</f>
        <v>57.256370399999994</v>
      </c>
      <c r="DX10" s="15"/>
      <c r="DY10" s="15"/>
      <c r="DZ10" s="15">
        <f>$D10*DZ$6</f>
        <v>5.296262499999999</v>
      </c>
      <c r="EA10" s="15">
        <f>DY10+DZ10</f>
        <v>5.296262499999999</v>
      </c>
      <c r="EB10" s="15">
        <f>DZ$6*$F10</f>
        <v>13.893360699999999</v>
      </c>
      <c r="EC10" s="15">
        <f>DZ$6*$G10</f>
        <v>5.2158849</v>
      </c>
      <c r="ED10" s="15"/>
      <c r="EE10" s="15"/>
      <c r="EF10" s="15">
        <f>$D10*EF$6</f>
        <v>427.3466875</v>
      </c>
      <c r="EG10" s="15">
        <f>EE10+EF10</f>
        <v>427.3466875</v>
      </c>
      <c r="EH10" s="15">
        <f>EF$6*$F10</f>
        <v>1121.0323644999999</v>
      </c>
      <c r="EI10" s="15">
        <f>EF$6*$G10</f>
        <v>420.86115149999995</v>
      </c>
      <c r="EJ10" s="15"/>
      <c r="EK10" s="15"/>
      <c r="EL10" s="15">
        <f>$D10*EL$6</f>
        <v>189.5356875</v>
      </c>
      <c r="EM10" s="15">
        <f>EK10+EL10</f>
        <v>189.5356875</v>
      </c>
      <c r="EN10" s="15">
        <f>EL$6*$F10</f>
        <v>497.1973485</v>
      </c>
      <c r="EO10" s="15">
        <f>EL$6*$G10</f>
        <v>186.6592395</v>
      </c>
      <c r="EP10" s="15"/>
      <c r="EQ10" s="15"/>
      <c r="ER10" s="15">
        <f>$D10*ER$6</f>
        <v>171.9081875</v>
      </c>
      <c r="ES10" s="15">
        <f>EQ10+ER10</f>
        <v>171.9081875</v>
      </c>
      <c r="ET10" s="15">
        <f>ER$6*$F10</f>
        <v>450.95620849999995</v>
      </c>
      <c r="EU10" s="15">
        <f>ER$6*$G10</f>
        <v>169.29925949999998</v>
      </c>
      <c r="EV10" s="15"/>
      <c r="EW10" s="15"/>
      <c r="EX10" s="15">
        <f>$D10*EX$6</f>
        <v>714.074</v>
      </c>
      <c r="EY10" s="15">
        <f>EW10+EX10</f>
        <v>714.074</v>
      </c>
      <c r="EZ10" s="15">
        <f>EX$6*$F10</f>
        <v>1873.186544</v>
      </c>
      <c r="FA10" s="15">
        <f>EX$6*$G10</f>
        <v>703.237008</v>
      </c>
      <c r="FB10" s="15"/>
      <c r="FC10" s="15"/>
      <c r="FD10" s="15">
        <f>$D10*FD$6</f>
        <v>10.9210375</v>
      </c>
      <c r="FE10" s="15">
        <f>FC10+FD10</f>
        <v>10.9210375</v>
      </c>
      <c r="FF10" s="15">
        <f>FD$6*$F10</f>
        <v>28.6484881</v>
      </c>
      <c r="FG10" s="15">
        <f>FD$6*$G10</f>
        <v>10.7552967</v>
      </c>
      <c r="FH10" s="15"/>
      <c r="FI10" s="15"/>
      <c r="FJ10" s="15">
        <f>$D10*FJ$6</f>
        <v>1026.84995</v>
      </c>
      <c r="FK10" s="15">
        <f>FI10+FJ10</f>
        <v>1026.84995</v>
      </c>
      <c r="FL10" s="15">
        <f>FJ$6*$F10</f>
        <v>2693.6725172</v>
      </c>
      <c r="FM10" s="15">
        <f>FJ$6*$G10</f>
        <v>1011.2661803999999</v>
      </c>
    </row>
    <row r="11" spans="1:169" s="32" customFormat="1" ht="12.75">
      <c r="A11" s="31">
        <v>43191</v>
      </c>
      <c r="C11" s="22">
        <v>3205000</v>
      </c>
      <c r="D11" s="22">
        <v>80125</v>
      </c>
      <c r="E11" s="16">
        <f>C11+D11</f>
        <v>3285125</v>
      </c>
      <c r="F11" s="16">
        <v>210187</v>
      </c>
      <c r="G11" s="16">
        <v>78909</v>
      </c>
      <c r="H11" s="30"/>
      <c r="I11" s="16">
        <f t="shared" si="0"/>
        <v>1960821.8844999997</v>
      </c>
      <c r="J11" s="22">
        <f t="shared" si="0"/>
        <v>49020.5471125</v>
      </c>
      <c r="K11" s="22">
        <f>I11+J11</f>
        <v>2009842.4316124998</v>
      </c>
      <c r="L11" s="16">
        <f t="shared" si="1"/>
        <v>128592.59576830002</v>
      </c>
      <c r="M11" s="16">
        <f t="shared" si="1"/>
        <v>48276.597218099996</v>
      </c>
      <c r="O11" s="15">
        <f t="shared" si="2"/>
        <v>1244177.1539999996</v>
      </c>
      <c r="P11" s="15">
        <f t="shared" si="2"/>
        <v>31104.42885</v>
      </c>
      <c r="Q11" s="30">
        <f>O11+P11</f>
        <v>1275281.5828499997</v>
      </c>
      <c r="R11" s="15">
        <f t="shared" si="3"/>
        <v>81594.3411756</v>
      </c>
      <c r="S11" s="15">
        <f t="shared" si="3"/>
        <v>30632.379109199996</v>
      </c>
      <c r="U11" s="15">
        <f>$C11*V$6</f>
        <v>11967.1495</v>
      </c>
      <c r="V11" s="15">
        <f>$D11*V$6</f>
        <v>299.1787375</v>
      </c>
      <c r="W11" s="15">
        <f>U11+V11</f>
        <v>12266.3282375</v>
      </c>
      <c r="X11" s="15">
        <f>V$6*$F11</f>
        <v>784.8172393</v>
      </c>
      <c r="Y11" s="15">
        <f>V$6*$G11</f>
        <v>294.6383151</v>
      </c>
      <c r="Z11" s="30"/>
      <c r="AA11" s="15">
        <f>$C11*AB$6</f>
        <v>6989.7845</v>
      </c>
      <c r="AB11" s="15">
        <f>$D11*AB$6</f>
        <v>174.7446125</v>
      </c>
      <c r="AC11" s="15">
        <f>AA11+AB11</f>
        <v>7164.529112499999</v>
      </c>
      <c r="AD11" s="15">
        <f>AB$6*$F11</f>
        <v>458.3968283</v>
      </c>
      <c r="AE11" s="15">
        <f>AB$6*$G11</f>
        <v>172.0926381</v>
      </c>
      <c r="AF11" s="30"/>
      <c r="AG11" s="15">
        <f>$C11*AH$6</f>
        <v>32867.916000000005</v>
      </c>
      <c r="AH11" s="15">
        <f>$D11*AH$6</f>
        <v>821.6979000000001</v>
      </c>
      <c r="AI11" s="15">
        <f>AG11+AH11</f>
        <v>33689.613900000004</v>
      </c>
      <c r="AJ11" s="15">
        <f>AH$6*$F11</f>
        <v>2155.5097224</v>
      </c>
      <c r="AK11" s="15">
        <f>AH$6*$G11</f>
        <v>809.2275768000001</v>
      </c>
      <c r="AL11" s="30"/>
      <c r="AM11" s="15">
        <f>$C11*AN$6</f>
        <v>637691.4785</v>
      </c>
      <c r="AN11" s="15">
        <f>$D11*AN$6</f>
        <v>15942.2869625</v>
      </c>
      <c r="AO11" s="15">
        <f>AM11+AN11</f>
        <v>653633.7654624999</v>
      </c>
      <c r="AP11" s="15">
        <f>AN$6*$F11</f>
        <v>41820.4239599</v>
      </c>
      <c r="AQ11" s="15">
        <f>AN$6*$G11</f>
        <v>15700.3422393</v>
      </c>
      <c r="AR11" s="30"/>
      <c r="AS11" s="15">
        <f>$C11*AT$6</f>
        <v>3550.499</v>
      </c>
      <c r="AT11" s="15">
        <f>$D11*AT$6</f>
        <v>88.762475</v>
      </c>
      <c r="AU11" s="15">
        <f>AS11+AT11</f>
        <v>3639.261475</v>
      </c>
      <c r="AV11" s="15">
        <f>AT$6*$F11</f>
        <v>232.8451586</v>
      </c>
      <c r="AW11" s="15">
        <f>AT$6*$G11</f>
        <v>87.41539019999999</v>
      </c>
      <c r="AX11" s="30"/>
      <c r="AY11" s="15">
        <f>$C11*AZ$6</f>
        <v>6936.5815</v>
      </c>
      <c r="AZ11" s="15">
        <f>$D11*AZ$6</f>
        <v>173.4145375</v>
      </c>
      <c r="BA11" s="15">
        <f>AY11+AZ11</f>
        <v>7109.9960375</v>
      </c>
      <c r="BB11" s="15">
        <f>AZ$6*$F11</f>
        <v>454.9077241</v>
      </c>
      <c r="BC11" s="15">
        <f>AZ$6*$G11</f>
        <v>170.7827487</v>
      </c>
      <c r="BD11" s="30"/>
      <c r="BE11" s="15">
        <f>$C11*BF$6</f>
        <v>48659.271499999995</v>
      </c>
      <c r="BF11" s="15">
        <f>$D11*BF$6</f>
        <v>1216.4817874999999</v>
      </c>
      <c r="BG11" s="15">
        <f>BE11+BF11</f>
        <v>49875.753287499996</v>
      </c>
      <c r="BH11" s="15">
        <f>BF$6*$F11</f>
        <v>3191.1220900999997</v>
      </c>
      <c r="BI11" s="15">
        <f>BF$6*$G11</f>
        <v>1198.0201107</v>
      </c>
      <c r="BJ11" s="30"/>
      <c r="BK11" s="15">
        <f>$C11*BL$6</f>
        <v>445538.2675</v>
      </c>
      <c r="BL11" s="15">
        <f>$D11*BL$6</f>
        <v>11138.456687500002</v>
      </c>
      <c r="BM11" s="15">
        <f>BK11+BL11</f>
        <v>456676.7241875</v>
      </c>
      <c r="BN11" s="15">
        <f>BL$6*$F11</f>
        <v>29218.8305245</v>
      </c>
      <c r="BO11" s="15">
        <f>BL$6*$G11</f>
        <v>10969.4162715</v>
      </c>
      <c r="BP11" s="30"/>
      <c r="BQ11" s="15">
        <f>$C11*BR$6</f>
        <v>24678.820499999998</v>
      </c>
      <c r="BR11" s="15">
        <f>$D11*BR$6</f>
        <v>616.9705124999999</v>
      </c>
      <c r="BS11" s="15">
        <f>BQ11+BR11</f>
        <v>25295.791012499998</v>
      </c>
      <c r="BT11" s="15">
        <f>BR$6*$F11</f>
        <v>1618.4609186999999</v>
      </c>
      <c r="BU11" s="15">
        <f>BR$6*$G11</f>
        <v>607.6071909</v>
      </c>
      <c r="BV11" s="30"/>
      <c r="BW11" s="15">
        <f>$C11*BX$6</f>
        <v>23368.936999999998</v>
      </c>
      <c r="BX11" s="15">
        <f>$D11*BX$6</f>
        <v>584.223425</v>
      </c>
      <c r="BY11" s="15">
        <f>BW11+BX11</f>
        <v>23953.160425</v>
      </c>
      <c r="BZ11" s="15">
        <f>BX$6*$F11</f>
        <v>1532.5574918</v>
      </c>
      <c r="CA11" s="15">
        <f>BX$6*$G11</f>
        <v>575.3570826</v>
      </c>
      <c r="CB11" s="30"/>
      <c r="CC11" s="15">
        <f>$C11*CD$6</f>
        <v>1928.4485000000002</v>
      </c>
      <c r="CD11" s="15">
        <f>$D11*CD$6</f>
        <v>48.2112125</v>
      </c>
      <c r="CE11" s="15">
        <f>CC11+CD11</f>
        <v>1976.6597125000003</v>
      </c>
      <c r="CF11" s="15">
        <f>CD$6*$F11</f>
        <v>126.46951790000001</v>
      </c>
      <c r="CG11" s="15">
        <f>CD$6*$G11</f>
        <v>47.479545300000005</v>
      </c>
      <c r="CH11" s="30"/>
      <c r="CI11" s="15">
        <f>$C11*CJ$6</f>
        <v>0</v>
      </c>
      <c r="CJ11" s="15">
        <f>$D11*CJ$6</f>
        <v>0</v>
      </c>
      <c r="CK11" s="15">
        <f>CI11+CJ11</f>
        <v>0</v>
      </c>
      <c r="CL11" s="15">
        <f>CJ$6*$F11</f>
        <v>0</v>
      </c>
      <c r="CM11" s="15">
        <f>CJ$6*$G11</f>
        <v>0</v>
      </c>
      <c r="CN11" s="30"/>
      <c r="CO11" s="15">
        <f>$C11*CP$6</f>
        <v>193256.0515</v>
      </c>
      <c r="CP11" s="15">
        <f>$D11*CP$6</f>
        <v>4831.4012875</v>
      </c>
      <c r="CQ11" s="15">
        <f>CO11+CP11</f>
        <v>198087.4527875</v>
      </c>
      <c r="CR11" s="15">
        <f>CP$6*$F11</f>
        <v>12673.9187821</v>
      </c>
      <c r="CS11" s="15">
        <f>CP$6*$G11</f>
        <v>4758.0785547</v>
      </c>
      <c r="CT11" s="11"/>
      <c r="CU11" s="15">
        <f>$C11*CV$6</f>
        <v>1220848.2795</v>
      </c>
      <c r="CV11" s="15">
        <f>$D11*CV$6</f>
        <v>30521.206987499998</v>
      </c>
      <c r="CW11" s="15">
        <f>CU11+CV11</f>
        <v>1251369.4864875</v>
      </c>
      <c r="CX11" s="15">
        <f>CV$6*$F11</f>
        <v>80064.4110213</v>
      </c>
      <c r="CY11" s="15">
        <f>CV$6*$G11</f>
        <v>30058.0083891</v>
      </c>
      <c r="DA11" s="15">
        <f>$C11*DB$6</f>
        <v>59.2925</v>
      </c>
      <c r="DB11" s="15">
        <f>$D11*DB$6</f>
        <v>1.4823125</v>
      </c>
      <c r="DC11" s="15">
        <f>DA11+DB11</f>
        <v>60.774812499999996</v>
      </c>
      <c r="DD11" s="15">
        <f>DB$6*$F11</f>
        <v>3.8884594999999997</v>
      </c>
      <c r="DE11" s="15">
        <f>DB$6*$G11</f>
        <v>1.4598164999999999</v>
      </c>
      <c r="DG11" s="15">
        <f>$C11*DH$6</f>
        <v>430222.2135</v>
      </c>
      <c r="DH11" s="15">
        <f>$D11*DH$6</f>
        <v>10755.555337500002</v>
      </c>
      <c r="DI11" s="15">
        <f>DG11+DH11</f>
        <v>440977.7688375</v>
      </c>
      <c r="DJ11" s="15">
        <f>DH$6*$F11</f>
        <v>28214.3888889</v>
      </c>
      <c r="DK11" s="15">
        <f>DH$6*$G11</f>
        <v>10592.325942300002</v>
      </c>
      <c r="DM11" s="15">
        <f>$C11*DN$6</f>
        <v>12273.227</v>
      </c>
      <c r="DN11" s="15">
        <f>$D11*DN$6</f>
        <v>306.830675</v>
      </c>
      <c r="DO11" s="15">
        <f>DM11+DN11</f>
        <v>12580.057675</v>
      </c>
      <c r="DP11" s="15">
        <f>DN$6*$F11</f>
        <v>804.8900978</v>
      </c>
      <c r="DQ11" s="15">
        <f>DN$6*$G11</f>
        <v>302.1741246</v>
      </c>
      <c r="DR11" s="11"/>
      <c r="DS11" s="15">
        <f>$C11*DT$6</f>
        <v>2325.548</v>
      </c>
      <c r="DT11" s="15">
        <f>$D11*DT$6</f>
        <v>58.1387</v>
      </c>
      <c r="DU11" s="15">
        <f>DS11+DT11</f>
        <v>2383.6866999999997</v>
      </c>
      <c r="DV11" s="15">
        <f>DT$6*$F11</f>
        <v>152.51168719999998</v>
      </c>
      <c r="DW11" s="15">
        <f>DT$6*$G11</f>
        <v>57.256370399999994</v>
      </c>
      <c r="DX11" s="30"/>
      <c r="DY11" s="15">
        <f>$C11*DZ$6</f>
        <v>211.85049999999998</v>
      </c>
      <c r="DZ11" s="15">
        <f>$D11*DZ$6</f>
        <v>5.296262499999999</v>
      </c>
      <c r="EA11" s="15">
        <f>DY11+DZ11</f>
        <v>217.1467625</v>
      </c>
      <c r="EB11" s="15">
        <f>DZ$6*$F11</f>
        <v>13.893360699999999</v>
      </c>
      <c r="EC11" s="15">
        <f>DZ$6*$G11</f>
        <v>5.2158849</v>
      </c>
      <c r="ED11" s="30"/>
      <c r="EE11" s="15">
        <f>$C11*EF$6</f>
        <v>17093.8675</v>
      </c>
      <c r="EF11" s="15">
        <f>$D11*EF$6</f>
        <v>427.3466875</v>
      </c>
      <c r="EG11" s="15">
        <f>EE11+EF11</f>
        <v>17521.2141875</v>
      </c>
      <c r="EH11" s="15">
        <f>EF$6*$F11</f>
        <v>1121.0323644999999</v>
      </c>
      <c r="EI11" s="15">
        <f>EF$6*$G11</f>
        <v>420.86115149999995</v>
      </c>
      <c r="EJ11" s="30"/>
      <c r="EK11" s="15">
        <f>$C11*EL$6</f>
        <v>7581.4275</v>
      </c>
      <c r="EL11" s="15">
        <f>$D11*EL$6</f>
        <v>189.5356875</v>
      </c>
      <c r="EM11" s="15">
        <f>EK11+EL11</f>
        <v>7770.9631875</v>
      </c>
      <c r="EN11" s="15">
        <f>EL$6*$F11</f>
        <v>497.1973485</v>
      </c>
      <c r="EO11" s="15">
        <f>EL$6*$G11</f>
        <v>186.6592395</v>
      </c>
      <c r="EP11" s="30"/>
      <c r="EQ11" s="15">
        <f>$C11*ER$6</f>
        <v>6876.327499999999</v>
      </c>
      <c r="ER11" s="15">
        <f>$D11*ER$6</f>
        <v>171.9081875</v>
      </c>
      <c r="ES11" s="15">
        <f>EQ11+ER11</f>
        <v>7048.2356875</v>
      </c>
      <c r="ET11" s="15">
        <f>ER$6*$F11</f>
        <v>450.95620849999995</v>
      </c>
      <c r="EU11" s="15">
        <f>ER$6*$G11</f>
        <v>169.29925949999998</v>
      </c>
      <c r="EV11" s="30"/>
      <c r="EW11" s="15">
        <f>$C11*EX$6</f>
        <v>28562.96</v>
      </c>
      <c r="EX11" s="15">
        <f>$D11*EX$6</f>
        <v>714.074</v>
      </c>
      <c r="EY11" s="15">
        <f>EW11+EX11</f>
        <v>29277.034</v>
      </c>
      <c r="EZ11" s="15">
        <f>EX$6*$F11</f>
        <v>1873.186544</v>
      </c>
      <c r="FA11" s="15">
        <f>EX$6*$G11</f>
        <v>703.237008</v>
      </c>
      <c r="FB11" s="30"/>
      <c r="FC11" s="15">
        <f>$C11*FD$6</f>
        <v>436.8415</v>
      </c>
      <c r="FD11" s="15">
        <f>$D11*FD$6</f>
        <v>10.9210375</v>
      </c>
      <c r="FE11" s="15">
        <f>FC11+FD11</f>
        <v>447.7625375</v>
      </c>
      <c r="FF11" s="15">
        <f>FD$6*$F11</f>
        <v>28.6484881</v>
      </c>
      <c r="FG11" s="15">
        <f>FD$6*$G11</f>
        <v>10.7552967</v>
      </c>
      <c r="FH11" s="30"/>
      <c r="FI11" s="15">
        <f>$C11*FJ$6</f>
        <v>41073.998</v>
      </c>
      <c r="FJ11" s="15">
        <f>$D11*FJ$6</f>
        <v>1026.84995</v>
      </c>
      <c r="FK11" s="15">
        <f>FI11+FJ11</f>
        <v>42100.84795</v>
      </c>
      <c r="FL11" s="15">
        <f>FJ$6*$F11</f>
        <v>2693.6725172</v>
      </c>
      <c r="FM11" s="15">
        <f>FJ$6*$G11</f>
        <v>1011.2661803999999</v>
      </c>
    </row>
    <row r="12" spans="1:169" ht="12.75">
      <c r="A12" s="2"/>
      <c r="C12" s="22"/>
      <c r="D12" s="22"/>
      <c r="E12" s="22"/>
      <c r="F12" s="22"/>
      <c r="G12" s="22"/>
      <c r="H12" s="15"/>
      <c r="I12" s="22"/>
      <c r="J12" s="22"/>
      <c r="K12" s="22"/>
      <c r="L12" s="22"/>
      <c r="M12" s="22"/>
      <c r="U12" s="30"/>
      <c r="V12" s="30"/>
      <c r="W12" s="30"/>
      <c r="X12" s="30"/>
      <c r="Y12" s="30"/>
      <c r="Z12" s="15"/>
      <c r="AA12" s="30"/>
      <c r="AB12" s="30"/>
      <c r="AC12" s="30"/>
      <c r="AD12" s="30"/>
      <c r="AE12" s="30"/>
      <c r="AF12" s="15"/>
      <c r="AG12" s="30"/>
      <c r="AH12" s="30"/>
      <c r="AI12" s="30"/>
      <c r="AJ12" s="30"/>
      <c r="AK12" s="30"/>
      <c r="AL12" s="15"/>
      <c r="AM12" s="30"/>
      <c r="AN12" s="30"/>
      <c r="AO12" s="30"/>
      <c r="AP12" s="30"/>
      <c r="AQ12" s="30"/>
      <c r="AR12" s="15"/>
      <c r="AS12" s="30"/>
      <c r="AT12" s="30"/>
      <c r="AU12" s="30" t="s">
        <v>40</v>
      </c>
      <c r="AV12" s="30"/>
      <c r="AW12" s="30"/>
      <c r="AX12" s="15"/>
      <c r="AY12" s="30"/>
      <c r="AZ12" s="30"/>
      <c r="BA12" s="30"/>
      <c r="BB12" s="30"/>
      <c r="BC12" s="30"/>
      <c r="BD12" s="15"/>
      <c r="BE12" s="30"/>
      <c r="BF12" s="30"/>
      <c r="BG12" s="30"/>
      <c r="BH12" s="30"/>
      <c r="BI12" s="30"/>
      <c r="BJ12" s="15"/>
      <c r="BK12" s="30"/>
      <c r="BL12" s="30"/>
      <c r="BM12" s="30"/>
      <c r="BN12" s="30"/>
      <c r="BO12" s="30"/>
      <c r="BP12" s="15"/>
      <c r="BQ12" s="30"/>
      <c r="BR12" s="30"/>
      <c r="BS12" s="30"/>
      <c r="BT12" s="30"/>
      <c r="BU12" s="30"/>
      <c r="BV12" s="15"/>
      <c r="BW12" s="30"/>
      <c r="BX12" s="30"/>
      <c r="BY12" s="30"/>
      <c r="BZ12" s="30"/>
      <c r="CA12" s="30"/>
      <c r="CB12" s="15"/>
      <c r="CC12" s="30"/>
      <c r="CD12" s="30"/>
      <c r="CE12" s="30"/>
      <c r="CF12" s="30"/>
      <c r="CG12" s="30"/>
      <c r="CH12" s="15"/>
      <c r="CI12" s="30"/>
      <c r="CJ12" s="30"/>
      <c r="CK12" s="30"/>
      <c r="CL12" s="30"/>
      <c r="CM12" s="30"/>
      <c r="CN12" s="15"/>
      <c r="CO12" s="30"/>
      <c r="CP12" s="30"/>
      <c r="CQ12" s="30"/>
      <c r="CR12" s="30"/>
      <c r="CS12" s="30"/>
      <c r="CT12" s="3"/>
      <c r="CU12" s="30"/>
      <c r="CV12" s="30"/>
      <c r="CW12" s="30"/>
      <c r="CX12" s="30"/>
      <c r="CY12" s="30"/>
      <c r="DA12" s="30"/>
      <c r="DB12" s="30"/>
      <c r="DC12" s="30"/>
      <c r="DD12" s="30"/>
      <c r="DE12" s="30"/>
      <c r="DG12" s="22"/>
      <c r="DH12" s="22"/>
      <c r="DI12" s="22"/>
      <c r="DJ12" s="22"/>
      <c r="DK12" s="22"/>
      <c r="DM12" s="11"/>
      <c r="DN12" s="11"/>
      <c r="DO12" s="11"/>
      <c r="DP12" s="11"/>
      <c r="DQ12" s="11"/>
      <c r="DR12" s="3"/>
      <c r="DS12" s="30"/>
      <c r="DT12" s="30"/>
      <c r="DU12" s="30"/>
      <c r="DV12" s="30"/>
      <c r="DW12" s="30"/>
      <c r="DX12" s="15"/>
      <c r="DY12" s="30"/>
      <c r="DZ12" s="30"/>
      <c r="EA12" s="30"/>
      <c r="EB12" s="30"/>
      <c r="EC12" s="30"/>
      <c r="ED12" s="15"/>
      <c r="EE12" s="30"/>
      <c r="EF12" s="30"/>
      <c r="EG12" s="30"/>
      <c r="EH12" s="30"/>
      <c r="EI12" s="30"/>
      <c r="EJ12" s="15"/>
      <c r="EK12" s="30"/>
      <c r="EL12" s="30"/>
      <c r="EM12" s="30"/>
      <c r="EN12" s="30"/>
      <c r="EO12" s="30"/>
      <c r="EP12" s="15"/>
      <c r="EQ12" s="30"/>
      <c r="ER12" s="30"/>
      <c r="ES12" s="30"/>
      <c r="ET12" s="30"/>
      <c r="EU12" s="30"/>
      <c r="EV12" s="15"/>
      <c r="EW12" s="30"/>
      <c r="EX12" s="30"/>
      <c r="EY12" s="30"/>
      <c r="EZ12" s="30"/>
      <c r="FA12" s="30"/>
      <c r="FB12" s="15"/>
      <c r="FC12" s="30"/>
      <c r="FD12" s="30"/>
      <c r="FE12" s="30"/>
      <c r="FF12" s="30"/>
      <c r="FG12" s="30"/>
      <c r="FH12" s="15"/>
      <c r="FI12" s="30"/>
      <c r="FJ12" s="30"/>
      <c r="FK12" s="30"/>
      <c r="FL12" s="30"/>
      <c r="FM12" s="30"/>
    </row>
    <row r="13" spans="1:169" ht="13.5" thickBot="1">
      <c r="A13" s="13" t="s">
        <v>0</v>
      </c>
      <c r="C13" s="29">
        <f>SUM(C8:C11)</f>
        <v>6375000</v>
      </c>
      <c r="D13" s="29">
        <f>SUM(D8:D11)</f>
        <v>479000</v>
      </c>
      <c r="E13" s="29">
        <f>SUM(E8:E11)</f>
        <v>6854000</v>
      </c>
      <c r="F13" s="29">
        <f>SUM(F8:F11)</f>
        <v>840748</v>
      </c>
      <c r="G13" s="29">
        <f>SUM(G8:G11)</f>
        <v>315636</v>
      </c>
      <c r="H13" s="15"/>
      <c r="I13" s="29">
        <f>SUM(I8:I11)</f>
        <v>3900230.7375</v>
      </c>
      <c r="J13" s="29">
        <f>SUM(J8:J11)</f>
        <v>293052.6311</v>
      </c>
      <c r="K13" s="29">
        <f>SUM(K8:K11)</f>
        <v>4193283.3685999997</v>
      </c>
      <c r="L13" s="29">
        <f>SUM(L8:L11)</f>
        <v>514370.38307320006</v>
      </c>
      <c r="M13" s="29">
        <f>SUM(M8:M11)</f>
        <v>193106.38887239998</v>
      </c>
      <c r="O13" s="29">
        <f>SUM(O8:O11)</f>
        <v>2474767.3499999996</v>
      </c>
      <c r="P13" s="29">
        <f>SUM(P8:P11)</f>
        <v>185947.2252</v>
      </c>
      <c r="Q13" s="29">
        <f>SUM(Q8:Q11)</f>
        <v>2660714.5752</v>
      </c>
      <c r="R13" s="29">
        <f>SUM(R8:R11)</f>
        <v>326377.3647024</v>
      </c>
      <c r="S13" s="29">
        <f>SUM(S8:S11)</f>
        <v>122529.51643679998</v>
      </c>
      <c r="U13" s="29">
        <f>SUM(U8:U11)</f>
        <v>23803.6125</v>
      </c>
      <c r="V13" s="29">
        <f>SUM(V8:V11)</f>
        <v>1788.5380999999998</v>
      </c>
      <c r="W13" s="29">
        <f>SUM(W8:W11)</f>
        <v>25592.1506</v>
      </c>
      <c r="X13" s="29">
        <f>SUM(X8:X11)</f>
        <v>3139.2689572</v>
      </c>
      <c r="Y13" s="29">
        <f>SUM(Y8:Y11)</f>
        <v>1178.5532604</v>
      </c>
      <c r="Z13" s="15"/>
      <c r="AA13" s="29">
        <f>SUM(AA8:AA11)</f>
        <v>13903.2375</v>
      </c>
      <c r="AB13" s="29">
        <f>SUM(AB8:AB11)</f>
        <v>1044.6511</v>
      </c>
      <c r="AC13" s="29">
        <f>SUM(AC8:AC11)</f>
        <v>14947.888599999998</v>
      </c>
      <c r="AD13" s="29">
        <f>SUM(AD8:AD11)</f>
        <v>1833.5873132</v>
      </c>
      <c r="AE13" s="29">
        <f>SUM(AE8:AE11)</f>
        <v>688.3705524</v>
      </c>
      <c r="AF13" s="15"/>
      <c r="AG13" s="29">
        <f>SUM(AG8:AG11)</f>
        <v>65376.90000000001</v>
      </c>
      <c r="AH13" s="29">
        <f>SUM(AH8:AH11)</f>
        <v>4912.2408000000005</v>
      </c>
      <c r="AI13" s="29">
        <f>SUM(AI8:AI11)</f>
        <v>70289.14080000001</v>
      </c>
      <c r="AJ13" s="29">
        <f>SUM(AJ8:AJ11)</f>
        <v>8622.0388896</v>
      </c>
      <c r="AK13" s="29">
        <f>SUM(AK8:AK11)</f>
        <v>3236.9103072000003</v>
      </c>
      <c r="AL13" s="15"/>
      <c r="AM13" s="29">
        <f>SUM(AM8:AM11)</f>
        <v>1268419.0875</v>
      </c>
      <c r="AN13" s="29">
        <f>SUM(AN8:AN11)</f>
        <v>95305.5283</v>
      </c>
      <c r="AO13" s="29">
        <f>SUM(AO8:AO11)</f>
        <v>1363724.6157999998</v>
      </c>
      <c r="AP13" s="29">
        <f>SUM(AP8:AP11)</f>
        <v>167281.6958396</v>
      </c>
      <c r="AQ13" s="29">
        <f>SUM(AQ8:AQ11)</f>
        <v>62801.3689572</v>
      </c>
      <c r="AR13" s="15"/>
      <c r="AS13" s="29">
        <f>SUM(AS8:AS11)</f>
        <v>7062.224999999999</v>
      </c>
      <c r="AT13" s="29">
        <f>SUM(AT8:AT11)</f>
        <v>530.6361999999999</v>
      </c>
      <c r="AU13" s="29">
        <f>SUM(AU8:AU11)</f>
        <v>7592.861199999999</v>
      </c>
      <c r="AV13" s="29">
        <f>SUM(AV8:AV11)</f>
        <v>931.3806344</v>
      </c>
      <c r="AW13" s="29">
        <f>SUM(AW8:AW11)</f>
        <v>349.66156079999996</v>
      </c>
      <c r="AX13" s="15"/>
      <c r="AY13" s="29">
        <f>SUM(AY8:AY11)</f>
        <v>13797.4125</v>
      </c>
      <c r="AZ13" s="29">
        <f>SUM(AZ8:AZ11)</f>
        <v>1036.6997000000001</v>
      </c>
      <c r="BA13" s="29">
        <f>SUM(BA8:BA11)</f>
        <v>14834.1122</v>
      </c>
      <c r="BB13" s="29">
        <f>SUM(BB8:BB11)</f>
        <v>1819.6308964</v>
      </c>
      <c r="BC13" s="29">
        <f>SUM(BC8:BC11)</f>
        <v>683.1309948</v>
      </c>
      <c r="BD13" s="15"/>
      <c r="BE13" s="29">
        <f>SUM(BE8:BE11)</f>
        <v>96787.16249999999</v>
      </c>
      <c r="BF13" s="29">
        <f>SUM(BF8:BF11)</f>
        <v>7272.3216999999995</v>
      </c>
      <c r="BG13" s="29">
        <f>SUM(BG8:BG11)</f>
        <v>104059.48419999999</v>
      </c>
      <c r="BH13" s="29">
        <f>SUM(BH8:BH11)</f>
        <v>12764.488360399999</v>
      </c>
      <c r="BI13" s="29">
        <f>SUM(BI8:BI11)</f>
        <v>4792.0804428</v>
      </c>
      <c r="BJ13" s="15"/>
      <c r="BK13" s="29">
        <f>SUM(BK8:BK11)</f>
        <v>886211.0625</v>
      </c>
      <c r="BL13" s="29">
        <f>SUM(BL8:BL11)</f>
        <v>66587.46650000001</v>
      </c>
      <c r="BM13" s="29">
        <f>SUM(BM8:BM11)</f>
        <v>952798.5290000001</v>
      </c>
      <c r="BN13" s="29">
        <f>SUM(BN8:BN11)</f>
        <v>116875.322098</v>
      </c>
      <c r="BO13" s="29">
        <f>SUM(BO8:BO11)</f>
        <v>43877.665086</v>
      </c>
      <c r="BP13" s="15"/>
      <c r="BQ13" s="29">
        <f>SUM(BQ8:BQ11)</f>
        <v>49088.1375</v>
      </c>
      <c r="BR13" s="29">
        <f>SUM(BR8:BR11)</f>
        <v>3688.3478999999998</v>
      </c>
      <c r="BS13" s="29">
        <f>SUM(BS8:BS11)</f>
        <v>52776.4854</v>
      </c>
      <c r="BT13" s="29">
        <f>SUM(BT8:BT11)</f>
        <v>6473.8436747999995</v>
      </c>
      <c r="BU13" s="29">
        <f>SUM(BU8:BU11)</f>
        <v>2430.4287636</v>
      </c>
      <c r="BV13" s="15"/>
      <c r="BW13" s="29">
        <f>SUM(BW8:BW11)</f>
        <v>46482.675</v>
      </c>
      <c r="BX13" s="29">
        <f>SUM(BX8:BX11)</f>
        <v>3492.5806000000002</v>
      </c>
      <c r="BY13" s="29">
        <f>SUM(BY8:BY11)</f>
        <v>49975.255600000004</v>
      </c>
      <c r="BZ13" s="29">
        <f>SUM(BZ8:BZ11)</f>
        <v>6130.2299672</v>
      </c>
      <c r="CA13" s="29">
        <f>SUM(CA8:CA11)</f>
        <v>2301.4283304</v>
      </c>
      <c r="CB13" s="15"/>
      <c r="CC13" s="29">
        <f>SUM(CC8:CC11)</f>
        <v>3835.8375000000005</v>
      </c>
      <c r="CD13" s="29">
        <f>SUM(CD8:CD11)</f>
        <v>288.2143</v>
      </c>
      <c r="CE13" s="29">
        <f>SUM(CE8:CE11)</f>
        <v>4124.0518</v>
      </c>
      <c r="CF13" s="29">
        <f>SUM(CF8:CF11)</f>
        <v>505.87807160000006</v>
      </c>
      <c r="CG13" s="29">
        <f>SUM(CG8:CG11)</f>
        <v>189.91818120000002</v>
      </c>
      <c r="CH13" s="15"/>
      <c r="CI13" s="29">
        <f>SUM(CI8:CI11)</f>
        <v>0</v>
      </c>
      <c r="CJ13" s="29">
        <f>SUM(CJ8:CJ11)</f>
        <v>0</v>
      </c>
      <c r="CK13" s="29">
        <f>SUM(CK8:CK11)</f>
        <v>0</v>
      </c>
      <c r="CL13" s="22"/>
      <c r="CM13" s="22"/>
      <c r="CN13" s="15"/>
      <c r="CO13" s="29">
        <f>SUM(CO8:CO11)</f>
        <v>384401.6625</v>
      </c>
      <c r="CP13" s="29">
        <f>SUM(CP8:CP11)</f>
        <v>28882.885700000003</v>
      </c>
      <c r="CQ13" s="29">
        <f>SUM(CQ8:CQ11)</f>
        <v>413284.54819999996</v>
      </c>
      <c r="CR13" s="29">
        <f>SUM(CR8:CR11)</f>
        <v>50695.6751284</v>
      </c>
      <c r="CS13" s="29">
        <f>SUM(CS8:CS12)</f>
        <v>19032.3142188</v>
      </c>
      <c r="CT13" s="3"/>
      <c r="CU13" s="29">
        <f>SUM(CU8:CU11)</f>
        <v>2428364.3625</v>
      </c>
      <c r="CV13" s="29">
        <f>SUM(CV8:CV11)</f>
        <v>182460.6321</v>
      </c>
      <c r="CW13" s="29">
        <f>SUM(CW8:CW11)</f>
        <v>2610824.9946</v>
      </c>
      <c r="CX13" s="29">
        <f>SUM(CX8:CX11)</f>
        <v>320257.6440852</v>
      </c>
      <c r="CY13" s="29">
        <f>SUM(CY8:CY11)</f>
        <v>120232.0335564</v>
      </c>
      <c r="DA13" s="29">
        <f>SUM(DA8:DA11)</f>
        <v>117.9375</v>
      </c>
      <c r="DB13" s="29">
        <f>SUM(DB8:DB11)</f>
        <v>8.8615</v>
      </c>
      <c r="DC13" s="29">
        <f>SUM(DC8:DC11)</f>
        <v>126.79899999999999</v>
      </c>
      <c r="DD13" s="29">
        <f>SUM(DD8:DD11)</f>
        <v>15.553837999999999</v>
      </c>
      <c r="DE13" s="29">
        <f>SUM(DE8:DE11)</f>
        <v>5.839265999999999</v>
      </c>
      <c r="DG13" s="29">
        <f>SUM(DG8:DG11)</f>
        <v>855746.2125</v>
      </c>
      <c r="DH13" s="29">
        <f>SUM(DH8:DH11)</f>
        <v>64298.42130000001</v>
      </c>
      <c r="DI13" s="29">
        <f>SUM(DI8:DI11)</f>
        <v>920044.6338000001</v>
      </c>
      <c r="DJ13" s="29">
        <f>SUM(DJ8:DJ11)</f>
        <v>112857.5555556</v>
      </c>
      <c r="DK13" s="29">
        <f>SUM(DK8:DK11)</f>
        <v>42369.30376920001</v>
      </c>
      <c r="DM13" s="29">
        <f>SUM(DM8:DM11)</f>
        <v>24412.425000000003</v>
      </c>
      <c r="DN13" s="29">
        <f>SUM(DN8:DN11)</f>
        <v>1834.2826</v>
      </c>
      <c r="DO13" s="29">
        <f>SUM(DO8:DO11)</f>
        <v>26246.7076</v>
      </c>
      <c r="DP13" s="29">
        <f>SUM(DP8:DP11)</f>
        <v>3219.5603912</v>
      </c>
      <c r="DQ13" s="29">
        <f>SUM(DQ8:DQ11)</f>
        <v>1208.6964984</v>
      </c>
      <c r="DR13" s="3"/>
      <c r="DS13" s="29">
        <f>SUM(DS8:DS11)</f>
        <v>4625.7</v>
      </c>
      <c r="DT13" s="29">
        <f>SUM(DT8:DT11)</f>
        <v>347.5624</v>
      </c>
      <c r="DU13" s="29">
        <f>SUM(DU8:DU11)</f>
        <v>4973.2624</v>
      </c>
      <c r="DV13" s="29">
        <f>SUM(DV8:DV11)</f>
        <v>610.0467487999999</v>
      </c>
      <c r="DW13" s="29">
        <f>SUM(DW8:DW11)</f>
        <v>229.02548159999998</v>
      </c>
      <c r="DX13" s="15"/>
      <c r="DY13" s="29">
        <f>SUM(DY8:DY11)</f>
        <v>421.38749999999993</v>
      </c>
      <c r="DZ13" s="29">
        <f>SUM(DZ8:DZ11)</f>
        <v>31.661899999999996</v>
      </c>
      <c r="EA13" s="29">
        <f>SUM(EA8:EA11)</f>
        <v>453.0494</v>
      </c>
      <c r="EB13" s="29">
        <f>SUM(EB8:EB11)</f>
        <v>55.573442799999995</v>
      </c>
      <c r="EC13" s="29">
        <f>SUM(EC8:EC11)</f>
        <v>20.8635396</v>
      </c>
      <c r="ED13" s="15"/>
      <c r="EE13" s="29">
        <f>SUM(EE8:EE11)</f>
        <v>34001.0625</v>
      </c>
      <c r="EF13" s="29">
        <f>SUM(EF8:EF11)</f>
        <v>2554.7464999999997</v>
      </c>
      <c r="EG13" s="29">
        <f>SUM(EG8:EG11)</f>
        <v>36555.809</v>
      </c>
      <c r="EH13" s="29">
        <f>SUM(EH8:EH11)</f>
        <v>4484.129457999999</v>
      </c>
      <c r="EI13" s="29">
        <f>SUM(EI8:EI11)</f>
        <v>1683.4446059999998</v>
      </c>
      <c r="EJ13" s="15"/>
      <c r="EK13" s="29">
        <f>SUM(EK8:EK11)</f>
        <v>15080.0625</v>
      </c>
      <c r="EL13" s="29">
        <f>SUM(EL8:EL11)</f>
        <v>1133.0745</v>
      </c>
      <c r="EM13" s="29">
        <f>SUM(EM8:EM11)</f>
        <v>16213.136999999999</v>
      </c>
      <c r="EN13" s="29">
        <f>SUM(EN8:EN11)</f>
        <v>1988.789394</v>
      </c>
      <c r="EO13" s="29">
        <f>SUM(EO8:EO11)</f>
        <v>746.636958</v>
      </c>
      <c r="EP13" s="15"/>
      <c r="EQ13" s="29">
        <f>SUM(EQ8:EQ11)</f>
        <v>13677.5625</v>
      </c>
      <c r="ER13" s="29">
        <f>SUM(ER8:ER11)</f>
        <v>1027.6944999999998</v>
      </c>
      <c r="ES13" s="29">
        <f>SUM(ES8:ES11)</f>
        <v>14705.256999999998</v>
      </c>
      <c r="ET13" s="29">
        <f>SUM(ET8:ET11)</f>
        <v>1803.8248339999998</v>
      </c>
      <c r="EU13" s="29">
        <f>SUM(EU8:EU11)</f>
        <v>677.1970379999999</v>
      </c>
      <c r="EV13" s="15"/>
      <c r="EW13" s="29">
        <f>SUM(EW8:EW11)</f>
        <v>56814</v>
      </c>
      <c r="EX13" s="29">
        <f>SUM(EX8:EX11)</f>
        <v>4268.848</v>
      </c>
      <c r="EY13" s="29">
        <f>SUM(EY8:EY11)</f>
        <v>61082.848</v>
      </c>
      <c r="EZ13" s="29">
        <f>SUM(EZ8:EZ11)</f>
        <v>7492.746176</v>
      </c>
      <c r="FA13" s="29">
        <f>SUM(FA8:FA11)</f>
        <v>2812.948032</v>
      </c>
      <c r="FB13" s="15"/>
      <c r="FC13" s="29">
        <f>SUM(FC8:FC11)</f>
        <v>868.9125</v>
      </c>
      <c r="FD13" s="29">
        <f>SUM(FD8:FD11)</f>
        <v>65.2877</v>
      </c>
      <c r="FE13" s="29">
        <f>SUM(FE8:FE11)</f>
        <v>934.2002</v>
      </c>
      <c r="FF13" s="29">
        <f>SUM(FF8:FF11)</f>
        <v>114.5939524</v>
      </c>
      <c r="FG13" s="29">
        <f>SUM(FG8:FG11)</f>
        <v>43.0211868</v>
      </c>
      <c r="FH13" s="15"/>
      <c r="FI13" s="29">
        <f>SUM(FI8:FI11)</f>
        <v>81699.45</v>
      </c>
      <c r="FJ13" s="29">
        <f>SUM(FJ8:FJ11)</f>
        <v>6138.6723999999995</v>
      </c>
      <c r="FK13" s="29">
        <f>SUM(FK8:FK11)</f>
        <v>87838.12240000001</v>
      </c>
      <c r="FL13" s="29">
        <f>SUM(FL8:FL11)</f>
        <v>10774.6900688</v>
      </c>
      <c r="FM13" s="29">
        <f>SUM(FM8:FM11)</f>
        <v>4045.0647215999998</v>
      </c>
    </row>
    <row r="14" ht="13.5" thickTop="1"/>
    <row r="15" spans="3:111" ht="12.75">
      <c r="C15" s="15">
        <f>I13+O13</f>
        <v>6374998.087499999</v>
      </c>
      <c r="D15" s="15">
        <f>J13+P13</f>
        <v>478999.8563</v>
      </c>
      <c r="E15" s="15">
        <f>K13+Q13</f>
        <v>6853997.9438</v>
      </c>
      <c r="F15" s="15">
        <f>L13+R13</f>
        <v>840747.7477756001</v>
      </c>
      <c r="G15" s="15">
        <f>M13+S13</f>
        <v>315635.90530919994</v>
      </c>
      <c r="AS15" s="15"/>
      <c r="DG15" s="15"/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2016-02-16T18:32:39Z</cp:lastPrinted>
  <dcterms:created xsi:type="dcterms:W3CDTF">1998-02-23T20:58:01Z</dcterms:created>
  <dcterms:modified xsi:type="dcterms:W3CDTF">2017-02-06T20:47:02Z</dcterms:modified>
  <cp:category/>
  <cp:version/>
  <cp:contentType/>
  <cp:contentStatus/>
</cp:coreProperties>
</file>