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786" activeTab="0"/>
  </bookViews>
  <sheets>
    <sheet name="2012D" sheetId="1" r:id="rId1"/>
    <sheet name="2012D Academic" sheetId="2" r:id="rId2"/>
    <sheet name="Percentage-Final" sheetId="3" r:id="rId3"/>
    <sheet name="Percentage-Final after UB" sheetId="4" r:id="rId4"/>
    <sheet name="UB Adjustment" sheetId="5" r:id="rId5"/>
    <sheet name="umbi adjustment" sheetId="6" r:id="rId6"/>
  </sheets>
  <definedNames>
    <definedName name="_xlnm.Print_Area" localSheetId="2">'Percentage-Final'!$A$1:$R$55</definedName>
    <definedName name="_xlnm.Print_Titles" localSheetId="0">'2012D'!$A:$A</definedName>
    <definedName name="_xlnm.Print_Titles" localSheetId="1">'2012D Academic'!$A:$A</definedName>
  </definedNames>
  <calcPr fullCalcOnLoad="1"/>
</workbook>
</file>

<file path=xl/sharedStrings.xml><?xml version="1.0" encoding="utf-8"?>
<sst xmlns="http://schemas.openxmlformats.org/spreadsheetml/2006/main" count="805" uniqueCount="152">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</sst>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Y65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5" sqref="E15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9.7109375" style="32" bestFit="1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151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151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151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151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151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151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151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151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151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151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151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151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151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151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151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151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151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151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151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151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151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151</v>
      </c>
      <c r="EW8" s="26" t="s">
        <v>11</v>
      </c>
      <c r="EX8" s="26" t="s">
        <v>12</v>
      </c>
      <c r="EY8" s="26" t="s">
        <v>4</v>
      </c>
    </row>
    <row r="9" spans="1:155" ht="12.75">
      <c r="A9" s="48">
        <v>43374</v>
      </c>
      <c r="C9" s="34">
        <v>4055000</v>
      </c>
      <c r="D9" s="34">
        <v>972900</v>
      </c>
      <c r="E9" s="34">
        <f aca="true" t="shared" si="0" ref="E9:E25">C9+D9</f>
        <v>5027900</v>
      </c>
      <c r="F9" s="34">
        <v>321152</v>
      </c>
      <c r="G9" s="34">
        <f aca="true" t="shared" si="1" ref="G9:G25">M9+S9</f>
        <v>241163</v>
      </c>
      <c r="I9" s="47">
        <f>'2012D Academic'!I9</f>
        <v>682991.3545</v>
      </c>
      <c r="J9" s="47">
        <f>'2012D Academic'!J9</f>
        <v>163867.39551000006</v>
      </c>
      <c r="K9" s="47">
        <f aca="true" t="shared" si="2" ref="K9:K25">I9+J9</f>
        <v>846858.7500100001</v>
      </c>
      <c r="L9" s="47">
        <f>'2012D Academic'!L9</f>
        <v>54092.2415488</v>
      </c>
      <c r="M9" s="47">
        <f>'2012D Academic'!M9</f>
        <v>40629</v>
      </c>
      <c r="O9" s="47">
        <f aca="true" t="shared" si="3" ref="O9:O25">U9+AA9+AG9+AM9+AS9+AY9+BE9+BK9+BQ9+BW9+CC9+CI9+CO9+CU9+DA9+DG9+DM9+DS9+DY9+EE9+EK9+EW9</f>
        <v>3372009.0509999995</v>
      </c>
      <c r="P9" s="39">
        <f aca="true" t="shared" si="4" ref="P9:P25">V9+AB9+AH9+AN9+AT9+AZ9+BF9+BL9+BR9+BX9+CD9+CJ9+CP9+CV9+DB9+DH9+DN9+DT9+DZ9+EF9+EL9+EX9</f>
        <v>809032.7017799998</v>
      </c>
      <c r="Q9" s="47">
        <f aca="true" t="shared" si="5" ref="Q9:Q25">O9+P9</f>
        <v>4181041.7527799993</v>
      </c>
      <c r="R9" s="39">
        <f aca="true" t="shared" si="6" ref="R9:R25">X9+AD9+AJ9+AP9+AV9+BB9+BH9+BN9+BT9+BZ9+CF9+CL9+CR9+CX9+DD9+DJ9+DP9+DV9+EB9+EH9+EN9+EZ9</f>
        <v>267059.7905664</v>
      </c>
      <c r="S9" s="39">
        <f aca="true" t="shared" si="7" ref="S9:S25">Y9+AE9+AK9+AQ9+AW9+BC9+BI9+BO9+BU9+CA9+CG9+CM9+CS9+CY9+DE9+DK9+DQ9+DW9+EC9+EI9+EO9+FA9+EU9</f>
        <v>200534</v>
      </c>
      <c r="U9" s="61">
        <f aca="true" t="shared" si="8" ref="U9:U25">$C9*W$7</f>
        <v>11346.2955</v>
      </c>
      <c r="V9" s="61">
        <f aca="true" t="shared" si="9" ref="V9:V25">$D9*W$7</f>
        <v>2722.27149</v>
      </c>
      <c r="W9" s="20">
        <f aca="true" t="shared" si="10" ref="W9:W25">U9+V9</f>
        <v>14068.56699</v>
      </c>
      <c r="X9" s="34">
        <f aca="true" t="shared" si="11" ref="X9:X25">$F9*W$7</f>
        <v>898.6154112</v>
      </c>
      <c r="Y9" s="34">
        <v>680</v>
      </c>
      <c r="AA9" s="61">
        <f>$C9*AC$7</f>
        <v>61067.894499999995</v>
      </c>
      <c r="AB9" s="61">
        <f aca="true" t="shared" si="12" ref="AB9:AB25">$D9*AC$7</f>
        <v>14651.77671</v>
      </c>
      <c r="AC9" s="20">
        <f aca="true" t="shared" si="13" ref="AC9:AC25">AA9+AB9</f>
        <v>75719.67121</v>
      </c>
      <c r="AD9" s="34">
        <f aca="true" t="shared" si="14" ref="AD9:AD25">$F9*AC$7</f>
        <v>4836.5170048</v>
      </c>
      <c r="AE9" s="34">
        <v>3653</v>
      </c>
      <c r="AG9" s="61">
        <f>$C9*AI$7</f>
        <v>95725.9795</v>
      </c>
      <c r="AH9" s="61">
        <f aca="true" t="shared" si="15" ref="AH9:AH25">$D9*AI$7</f>
        <v>22967.15301</v>
      </c>
      <c r="AI9" s="32">
        <f aca="true" t="shared" si="16" ref="AI9:AI25">AG9+AH9</f>
        <v>118693.13251</v>
      </c>
      <c r="AJ9" s="34">
        <f aca="true" t="shared" si="17" ref="AJ9:AJ25">$F9*AI$7</f>
        <v>7581.4031488</v>
      </c>
      <c r="AK9" s="34">
        <v>5743</v>
      </c>
      <c r="AM9" s="61">
        <f>$C9*AO$7</f>
        <v>19873.9605</v>
      </c>
      <c r="AN9" s="61">
        <f aca="true" t="shared" si="18" ref="AN9:AN25">$D9*AO$7</f>
        <v>4768.28019</v>
      </c>
      <c r="AO9" s="20">
        <f aca="true" t="shared" si="19" ref="AO9:AO25">AM9+AN9</f>
        <v>24642.240690000002</v>
      </c>
      <c r="AP9" s="34">
        <f aca="true" t="shared" si="20" ref="AP9:AP25">$F9*AO$7</f>
        <v>1573.9980672000002</v>
      </c>
      <c r="AQ9" s="34">
        <v>1181</v>
      </c>
      <c r="AS9" s="61">
        <f>$C9*AU$7</f>
        <v>1205562.4485</v>
      </c>
      <c r="AT9" s="61">
        <f aca="true" t="shared" si="21" ref="AT9:AT25">$D9*AU$7</f>
        <v>289245.79682999995</v>
      </c>
      <c r="AU9" s="20">
        <f aca="true" t="shared" si="22" ref="AU9:AU25">AS9+AT9</f>
        <v>1494808.2453299998</v>
      </c>
      <c r="AV9" s="34">
        <f aca="true" t="shared" si="23" ref="AV9:AV25">$F9*AU$7</f>
        <v>95479.3567104</v>
      </c>
      <c r="AW9" s="34">
        <v>71690</v>
      </c>
      <c r="AX9" s="32"/>
      <c r="AY9" s="61">
        <f>$C9*BA$7</f>
        <v>6695.2105</v>
      </c>
      <c r="AZ9" s="61">
        <f aca="true" t="shared" si="24" ref="AZ9:AZ25">$D9*BA$7</f>
        <v>1606.35519</v>
      </c>
      <c r="BA9" s="20">
        <f aca="true" t="shared" si="25" ref="BA9:BA25">AY9+AZ9</f>
        <v>8301.56569</v>
      </c>
      <c r="BB9" s="34">
        <f aca="true" t="shared" si="26" ref="BB9:BB25">$F9*BA$7</f>
        <v>530.2540672</v>
      </c>
      <c r="BC9" s="34">
        <v>398</v>
      </c>
      <c r="BD9" s="32"/>
      <c r="BE9" s="61">
        <f>$C9*BG$7</f>
        <v>23315.0335</v>
      </c>
      <c r="BF9" s="61">
        <f aca="true" t="shared" si="27" ref="BF9:BF25">$D9*BG$7</f>
        <v>5593.88313</v>
      </c>
      <c r="BG9" s="32">
        <f aca="true" t="shared" si="28" ref="BG9:BG25">BE9+BF9</f>
        <v>28908.91663</v>
      </c>
      <c r="BH9" s="34">
        <f aca="true" t="shared" si="29" ref="BH9:BH25">$F9*BG$7</f>
        <v>1846.5276544</v>
      </c>
      <c r="BI9" s="34">
        <v>1385</v>
      </c>
      <c r="BJ9" s="32"/>
      <c r="BK9" s="61">
        <f>$C9*BM$7</f>
        <v>178356.742</v>
      </c>
      <c r="BL9" s="61">
        <f aca="true" t="shared" si="30" ref="BL9:BL25">$D9*BM$7</f>
        <v>42792.42276</v>
      </c>
      <c r="BM9" s="32">
        <f aca="true" t="shared" si="31" ref="BM9:BM25">BK9+BL9</f>
        <v>221149.16476</v>
      </c>
      <c r="BN9" s="34">
        <f aca="true" t="shared" si="32" ref="BN9:BN25">$F9*BM$7</f>
        <v>14125.678028799999</v>
      </c>
      <c r="BO9" s="34">
        <v>10596</v>
      </c>
      <c r="BP9" s="32"/>
      <c r="BQ9" s="61">
        <f>$C9*BS$7</f>
        <v>56188.9185</v>
      </c>
      <c r="BR9" s="61">
        <f aca="true" t="shared" si="33" ref="BR9:BR25">$D9*BS$7</f>
        <v>13481.18343</v>
      </c>
      <c r="BS9" s="32">
        <f aca="true" t="shared" si="34" ref="BS9:BS25">BQ9+BR9</f>
        <v>69670.10193</v>
      </c>
      <c r="BT9" s="34">
        <f aca="true" t="shared" si="35" ref="BT9:BT25">$F9*BS$7</f>
        <v>4450.1069184</v>
      </c>
      <c r="BU9" s="34">
        <v>3338</v>
      </c>
      <c r="BV9" s="32"/>
      <c r="BW9" s="61">
        <f>$C9*BY$7</f>
        <v>254237.957</v>
      </c>
      <c r="BX9" s="61">
        <f aca="true" t="shared" si="36" ref="BX9:BX25">$D9*BY$7</f>
        <v>60998.30046</v>
      </c>
      <c r="BY9" s="32">
        <f aca="true" t="shared" si="37" ref="BY9:BY25">BW9+BX9</f>
        <v>315236.25746</v>
      </c>
      <c r="BZ9" s="34">
        <f aca="true" t="shared" si="38" ref="BZ9:BZ25">$F9*BY$7</f>
        <v>20135.3954048</v>
      </c>
      <c r="CA9" s="34">
        <v>15110</v>
      </c>
      <c r="CB9" s="32"/>
      <c r="CC9" s="61">
        <f>$C9*CE$7</f>
        <v>72.179</v>
      </c>
      <c r="CD9" s="61">
        <f aca="true" t="shared" si="39" ref="CD9:CD25">$D9*CE$7</f>
        <v>17.317619999999998</v>
      </c>
      <c r="CE9" s="32">
        <f aca="true" t="shared" si="40" ref="CE9:CE25">CC9+CD9</f>
        <v>89.49662000000001</v>
      </c>
      <c r="CF9" s="34">
        <f aca="true" t="shared" si="41" ref="CF9:CF25">$F9*CE$7</f>
        <v>5.7165056</v>
      </c>
      <c r="CG9" s="34">
        <v>4</v>
      </c>
      <c r="CH9" s="32"/>
      <c r="CI9" s="61">
        <f>$C9*CK$7</f>
        <v>32703.574999999997</v>
      </c>
      <c r="CJ9" s="61">
        <f aca="true" t="shared" si="42" ref="CJ9:CJ25">$D9*CK$7</f>
        <v>7846.438499999999</v>
      </c>
      <c r="CK9" s="32">
        <f aca="true" t="shared" si="43" ref="CK9:CK25">CI9+CJ9</f>
        <v>40550.013499999994</v>
      </c>
      <c r="CL9" s="34">
        <f aca="true" t="shared" si="44" ref="CL9:CL25">$F9*CK$7</f>
        <v>2590.0908799999997</v>
      </c>
      <c r="CM9" s="34">
        <v>1950</v>
      </c>
      <c r="CN9" s="32"/>
      <c r="CO9" s="61">
        <f>$C9*CQ$7</f>
        <v>18265.342</v>
      </c>
      <c r="CP9" s="61">
        <f aca="true" t="shared" si="45" ref="CP9:CP25">$D9*CQ$7</f>
        <v>4382.330760000001</v>
      </c>
      <c r="CQ9" s="32">
        <f aca="true" t="shared" si="46" ref="CQ9:CQ25">CO9+CP9</f>
        <v>22647.67276</v>
      </c>
      <c r="CR9" s="34">
        <f aca="true" t="shared" si="47" ref="CR9:CR25">$F9*CQ$7</f>
        <v>1446.5970688000002</v>
      </c>
      <c r="CS9" s="34">
        <v>1087</v>
      </c>
      <c r="CT9" s="32"/>
      <c r="CU9" s="61">
        <f>$C9*CW$7</f>
        <v>12216.4985</v>
      </c>
      <c r="CV9" s="61">
        <f aca="true" t="shared" si="48" ref="CV9:CV25">$D9*CW$7</f>
        <v>2931.0558300000002</v>
      </c>
      <c r="CW9" s="32">
        <f aca="true" t="shared" si="49" ref="CW9:CW25">CU9+CV9</f>
        <v>15147.554329999999</v>
      </c>
      <c r="CX9" s="34">
        <f aca="true" t="shared" si="50" ref="CX9:CX25">$F9*CW$7</f>
        <v>967.5346304000001</v>
      </c>
      <c r="CY9" s="34">
        <v>726</v>
      </c>
      <c r="CZ9" s="32"/>
      <c r="DA9" s="61">
        <f>$C9*DC$7</f>
        <v>13494.6345</v>
      </c>
      <c r="DB9" s="61">
        <f aca="true" t="shared" si="51" ref="DB9:DB25">$D9*DC$7</f>
        <v>3237.71391</v>
      </c>
      <c r="DC9" s="32">
        <f aca="true" t="shared" si="52" ref="DC9:DC25">DA9+DB9</f>
        <v>16732.34841</v>
      </c>
      <c r="DD9" s="34">
        <f aca="true" t="shared" si="53" ref="DD9:DD25">$F9*DC$7</f>
        <v>1068.7617408</v>
      </c>
      <c r="DE9" s="34">
        <v>805</v>
      </c>
      <c r="DF9" s="32"/>
      <c r="DG9" s="61">
        <f>$C9*DI$7</f>
        <v>164459.8515</v>
      </c>
      <c r="DH9" s="61">
        <f aca="true" t="shared" si="54" ref="DH9:DH25">$D9*DI$7</f>
        <v>39458.19717</v>
      </c>
      <c r="DI9" s="32">
        <f aca="true" t="shared" si="55" ref="DI9:DI25">DG9+DH9</f>
        <v>203918.04867</v>
      </c>
      <c r="DJ9" s="34">
        <f aca="true" t="shared" si="56" ref="DJ9:DJ25">$F9*DI$7</f>
        <v>13025.0580096</v>
      </c>
      <c r="DK9" s="34">
        <v>9771</v>
      </c>
      <c r="DL9" s="32"/>
      <c r="DM9" s="61">
        <f>$C9*DO$7</f>
        <v>24546.9425</v>
      </c>
      <c r="DN9" s="61">
        <f aca="true" t="shared" si="57" ref="DN9:DN25">$D9*DO$7</f>
        <v>5889.45015</v>
      </c>
      <c r="DO9" s="32">
        <f aca="true" t="shared" si="58" ref="DO9:DO25">DM9+DN9</f>
        <v>30436.39265</v>
      </c>
      <c r="DP9" s="34">
        <f aca="true" t="shared" si="59" ref="DP9:DP25">$F9*DO$7</f>
        <v>1944.0936319999998</v>
      </c>
      <c r="DQ9" s="34">
        <v>1458</v>
      </c>
      <c r="DR9" s="32"/>
      <c r="DS9" s="61">
        <f>$C9*DU$7</f>
        <v>481386.081</v>
      </c>
      <c r="DT9" s="61">
        <f aca="true" t="shared" si="60" ref="DT9:DT25">$D9*DU$7</f>
        <v>115497.04518</v>
      </c>
      <c r="DU9" s="32">
        <f aca="true" t="shared" si="61" ref="DU9:DU25">DS9+DT9</f>
        <v>596883.12618</v>
      </c>
      <c r="DV9" s="34">
        <f aca="true" t="shared" si="62" ref="DV9:DV25">$F9*DU$7</f>
        <v>38125.3027584</v>
      </c>
      <c r="DW9" s="34">
        <v>28600</v>
      </c>
      <c r="DX9" s="32"/>
      <c r="DY9" s="61">
        <f>$C9*EA$7</f>
        <v>24686.4345</v>
      </c>
      <c r="DZ9" s="61">
        <f aca="true" t="shared" si="63" ref="DZ9:DZ25">$D9*EA$7</f>
        <v>5922.91791</v>
      </c>
      <c r="EA9" s="32">
        <f aca="true" t="shared" si="64" ref="EA9:EA25">DY9+DZ9</f>
        <v>30609.35241</v>
      </c>
      <c r="EB9" s="34">
        <f aca="true" t="shared" si="65" ref="EB9:EB25">$F9*EA$7</f>
        <v>1955.1412608</v>
      </c>
      <c r="EC9" s="34">
        <v>1466</v>
      </c>
      <c r="ED9" s="32"/>
      <c r="EE9" s="61">
        <f>$C9*EG$7</f>
        <v>61896.331</v>
      </c>
      <c r="EF9" s="61">
        <f aca="true" t="shared" si="66" ref="EF9:EF25">$D9*EG$7</f>
        <v>14850.54018</v>
      </c>
      <c r="EG9" s="32">
        <f aca="true" t="shared" si="67" ref="EG9:EG25">EE9+EF9</f>
        <v>76746.87118</v>
      </c>
      <c r="EH9" s="34">
        <f aca="true" t="shared" si="68" ref="EH9:EH25">$F9*EG$7</f>
        <v>4902.1283584</v>
      </c>
      <c r="EI9" s="34">
        <v>3689</v>
      </c>
      <c r="EJ9" s="32"/>
      <c r="EK9" s="61">
        <f>$C9*EM$7</f>
        <v>625910.7415</v>
      </c>
      <c r="EL9" s="61">
        <f aca="true" t="shared" si="69" ref="EL9:EL25">$D9*EM$7</f>
        <v>150172.27137</v>
      </c>
      <c r="EM9" s="32">
        <f aca="true" t="shared" si="70" ref="EM9:EM25">EK9+EL9</f>
        <v>776083.01287</v>
      </c>
      <c r="EN9" s="34">
        <f aca="true" t="shared" si="71" ref="EN9:EN25">$F9*EM$7</f>
        <v>49571.5133056</v>
      </c>
      <c r="EO9" s="34">
        <v>37204</v>
      </c>
      <c r="EP9" s="32"/>
      <c r="EQ9" s="32"/>
      <c r="ER9" s="32"/>
      <c r="ES9" s="32"/>
      <c r="ET9" s="32"/>
      <c r="EU9" s="32"/>
      <c r="EV9" s="32"/>
      <c r="EW9" s="32"/>
      <c r="EX9" s="32"/>
      <c r="EY9" s="32">
        <f aca="true" t="shared" si="72" ref="EY9:EY24">EW9+EX9</f>
        <v>0</v>
      </c>
    </row>
    <row r="10" spans="1:155" ht="12.75">
      <c r="A10" s="48">
        <v>43556</v>
      </c>
      <c r="D10" s="34">
        <v>871525</v>
      </c>
      <c r="E10" s="34">
        <f t="shared" si="0"/>
        <v>871525</v>
      </c>
      <c r="F10" s="34">
        <v>321152</v>
      </c>
      <c r="G10" s="34">
        <f t="shared" si="1"/>
        <v>241163</v>
      </c>
      <c r="I10" s="47"/>
      <c r="J10" s="47">
        <f>'2012D Academic'!J10</f>
        <v>146792.6116475</v>
      </c>
      <c r="K10" s="47">
        <f t="shared" si="2"/>
        <v>146792.6116475</v>
      </c>
      <c r="L10" s="47">
        <f>'2012D Academic'!L10</f>
        <v>54092.2415488</v>
      </c>
      <c r="M10" s="47">
        <f>'2012D Academic'!M10</f>
        <v>40629</v>
      </c>
      <c r="O10" s="47"/>
      <c r="P10" s="39">
        <f t="shared" si="4"/>
        <v>724732.475505</v>
      </c>
      <c r="Q10" s="47">
        <f t="shared" si="5"/>
        <v>724732.475505</v>
      </c>
      <c r="R10" s="39">
        <f t="shared" si="6"/>
        <v>267059.7905664</v>
      </c>
      <c r="S10" s="39">
        <f t="shared" si="7"/>
        <v>200534</v>
      </c>
      <c r="U10" s="61"/>
      <c r="V10" s="61">
        <f t="shared" si="9"/>
        <v>2438.6141025</v>
      </c>
      <c r="W10" s="20">
        <f t="shared" si="10"/>
        <v>2438.6141025</v>
      </c>
      <c r="X10" s="34">
        <f t="shared" si="11"/>
        <v>898.6154112</v>
      </c>
      <c r="Y10" s="34">
        <v>680</v>
      </c>
      <c r="AA10" s="61"/>
      <c r="AB10" s="61">
        <f t="shared" si="12"/>
        <v>13125.0793475</v>
      </c>
      <c r="AC10" s="20">
        <f t="shared" si="13"/>
        <v>13125.0793475</v>
      </c>
      <c r="AD10" s="34">
        <f t="shared" si="14"/>
        <v>4836.5170048</v>
      </c>
      <c r="AE10" s="34">
        <v>3653</v>
      </c>
      <c r="AG10" s="61"/>
      <c r="AH10" s="61">
        <f t="shared" si="15"/>
        <v>20574.0035225</v>
      </c>
      <c r="AI10" s="32">
        <f t="shared" si="16"/>
        <v>20574.0035225</v>
      </c>
      <c r="AJ10" s="34">
        <f t="shared" si="17"/>
        <v>7581.4031488</v>
      </c>
      <c r="AK10" s="34">
        <v>5743</v>
      </c>
      <c r="AM10" s="61"/>
      <c r="AN10" s="61">
        <f t="shared" si="18"/>
        <v>4271.431177500001</v>
      </c>
      <c r="AO10" s="20">
        <f t="shared" si="19"/>
        <v>4271.431177500001</v>
      </c>
      <c r="AP10" s="34">
        <f t="shared" si="20"/>
        <v>1573.9980672000002</v>
      </c>
      <c r="AQ10" s="34">
        <v>1181</v>
      </c>
      <c r="AS10" s="61"/>
      <c r="AT10" s="61">
        <f t="shared" si="21"/>
        <v>259106.73561749997</v>
      </c>
      <c r="AU10" s="20">
        <f t="shared" si="22"/>
        <v>259106.73561749997</v>
      </c>
      <c r="AV10" s="34">
        <f t="shared" si="23"/>
        <v>95479.3567104</v>
      </c>
      <c r="AW10" s="34">
        <v>71690</v>
      </c>
      <c r="AX10" s="32"/>
      <c r="AY10" s="61"/>
      <c r="AZ10" s="61">
        <f t="shared" si="24"/>
        <v>1438.9749275</v>
      </c>
      <c r="BA10" s="20">
        <f t="shared" si="25"/>
        <v>1438.9749275</v>
      </c>
      <c r="BB10" s="34">
        <f t="shared" si="26"/>
        <v>530.2540672</v>
      </c>
      <c r="BC10" s="34">
        <v>398</v>
      </c>
      <c r="BD10" s="32"/>
      <c r="BE10" s="61"/>
      <c r="BF10" s="61">
        <f t="shared" si="27"/>
        <v>5011.0072925</v>
      </c>
      <c r="BG10" s="32">
        <f t="shared" si="28"/>
        <v>5011.0072925</v>
      </c>
      <c r="BH10" s="34">
        <f t="shared" si="29"/>
        <v>1846.5276544</v>
      </c>
      <c r="BI10" s="34">
        <v>1385</v>
      </c>
      <c r="BJ10" s="32"/>
      <c r="BK10" s="61"/>
      <c r="BL10" s="61">
        <f t="shared" si="30"/>
        <v>38333.50421</v>
      </c>
      <c r="BM10" s="32">
        <f t="shared" si="31"/>
        <v>38333.50421</v>
      </c>
      <c r="BN10" s="34">
        <f t="shared" si="32"/>
        <v>14125.678028799999</v>
      </c>
      <c r="BO10" s="34">
        <v>10596</v>
      </c>
      <c r="BP10" s="32"/>
      <c r="BQ10" s="61"/>
      <c r="BR10" s="61">
        <f t="shared" si="33"/>
        <v>12076.4604675</v>
      </c>
      <c r="BS10" s="32">
        <f t="shared" si="34"/>
        <v>12076.4604675</v>
      </c>
      <c r="BT10" s="34">
        <f t="shared" si="35"/>
        <v>4450.1069184</v>
      </c>
      <c r="BU10" s="34">
        <v>3338</v>
      </c>
      <c r="BV10" s="32"/>
      <c r="BW10" s="61"/>
      <c r="BX10" s="61">
        <f t="shared" si="36"/>
        <v>54642.351535</v>
      </c>
      <c r="BY10" s="32">
        <f t="shared" si="37"/>
        <v>54642.351535</v>
      </c>
      <c r="BZ10" s="34">
        <f t="shared" si="38"/>
        <v>20135.3954048</v>
      </c>
      <c r="CA10" s="34">
        <v>15110</v>
      </c>
      <c r="CB10" s="32"/>
      <c r="CC10" s="61"/>
      <c r="CD10" s="61">
        <f t="shared" si="39"/>
        <v>15.513145</v>
      </c>
      <c r="CE10" s="32">
        <f t="shared" si="40"/>
        <v>15.513145</v>
      </c>
      <c r="CF10" s="34">
        <f t="shared" si="41"/>
        <v>5.7165056</v>
      </c>
      <c r="CG10" s="34">
        <v>4</v>
      </c>
      <c r="CH10" s="32"/>
      <c r="CI10" s="61"/>
      <c r="CJ10" s="61">
        <f t="shared" si="42"/>
        <v>7028.849125</v>
      </c>
      <c r="CK10" s="32">
        <f t="shared" si="43"/>
        <v>7028.849125</v>
      </c>
      <c r="CL10" s="34">
        <f t="shared" si="44"/>
        <v>2590.0908799999997</v>
      </c>
      <c r="CM10" s="34">
        <v>1950</v>
      </c>
      <c r="CN10" s="32"/>
      <c r="CO10" s="61"/>
      <c r="CP10" s="61">
        <f t="shared" si="45"/>
        <v>3925.6972100000003</v>
      </c>
      <c r="CQ10" s="32">
        <f t="shared" si="46"/>
        <v>3925.6972100000003</v>
      </c>
      <c r="CR10" s="34">
        <f t="shared" si="47"/>
        <v>1446.5970688000002</v>
      </c>
      <c r="CS10" s="34">
        <v>1087</v>
      </c>
      <c r="CT10" s="32"/>
      <c r="CU10" s="61"/>
      <c r="CV10" s="61">
        <f t="shared" si="48"/>
        <v>2625.6433675000003</v>
      </c>
      <c r="CW10" s="32">
        <f t="shared" si="49"/>
        <v>2625.6433675000003</v>
      </c>
      <c r="CX10" s="34">
        <f t="shared" si="50"/>
        <v>967.5346304000001</v>
      </c>
      <c r="CY10" s="34">
        <v>726</v>
      </c>
      <c r="CZ10" s="32"/>
      <c r="DA10" s="61"/>
      <c r="DB10" s="61">
        <f t="shared" si="51"/>
        <v>2900.3480475</v>
      </c>
      <c r="DC10" s="32">
        <f t="shared" si="52"/>
        <v>2900.3480475</v>
      </c>
      <c r="DD10" s="34">
        <f t="shared" si="53"/>
        <v>1068.7617408</v>
      </c>
      <c r="DE10" s="34">
        <v>805</v>
      </c>
      <c r="DF10" s="32"/>
      <c r="DG10" s="61"/>
      <c r="DH10" s="61">
        <f t="shared" si="54"/>
        <v>35346.7008825</v>
      </c>
      <c r="DI10" s="32">
        <f t="shared" si="55"/>
        <v>35346.7008825</v>
      </c>
      <c r="DJ10" s="34">
        <f t="shared" si="56"/>
        <v>13025.0580096</v>
      </c>
      <c r="DK10" s="34">
        <v>9771</v>
      </c>
      <c r="DL10" s="32"/>
      <c r="DM10" s="61"/>
      <c r="DN10" s="61">
        <f t="shared" si="57"/>
        <v>5275.7765875</v>
      </c>
      <c r="DO10" s="32">
        <f t="shared" si="58"/>
        <v>5275.7765875</v>
      </c>
      <c r="DP10" s="34">
        <f t="shared" si="59"/>
        <v>1944.0936319999998</v>
      </c>
      <c r="DQ10" s="34">
        <v>1458</v>
      </c>
      <c r="DR10" s="32"/>
      <c r="DS10" s="61"/>
      <c r="DT10" s="61">
        <f t="shared" si="60"/>
        <v>103462.393155</v>
      </c>
      <c r="DU10" s="32">
        <f t="shared" si="61"/>
        <v>103462.393155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5305.7570475</v>
      </c>
      <c r="EA10" s="32">
        <f t="shared" si="64"/>
        <v>5305.7570475</v>
      </c>
      <c r="EB10" s="34">
        <f t="shared" si="65"/>
        <v>1955.1412608</v>
      </c>
      <c r="EC10" s="34">
        <v>1466</v>
      </c>
      <c r="ED10" s="32"/>
      <c r="EE10" s="61"/>
      <c r="EF10" s="61">
        <f t="shared" si="66"/>
        <v>13303.131905</v>
      </c>
      <c r="EG10" s="32">
        <f t="shared" si="67"/>
        <v>13303.131905</v>
      </c>
      <c r="EH10" s="34">
        <f t="shared" si="68"/>
        <v>4902.1283584</v>
      </c>
      <c r="EI10" s="34">
        <v>3689</v>
      </c>
      <c r="EJ10" s="32"/>
      <c r="EK10" s="61"/>
      <c r="EL10" s="61">
        <f t="shared" si="69"/>
        <v>134524.5028325</v>
      </c>
      <c r="EM10" s="32">
        <f t="shared" si="70"/>
        <v>134524.5028325</v>
      </c>
      <c r="EN10" s="34">
        <f t="shared" si="71"/>
        <v>49571.5133056</v>
      </c>
      <c r="EO10" s="34">
        <v>37204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>
        <f t="shared" si="72"/>
        <v>0</v>
      </c>
    </row>
    <row r="11" spans="1:155" ht="12.75">
      <c r="A11" s="48">
        <v>43739</v>
      </c>
      <c r="C11" s="34">
        <v>4265000</v>
      </c>
      <c r="D11" s="34">
        <v>871525</v>
      </c>
      <c r="E11" s="34">
        <f t="shared" si="0"/>
        <v>5136525</v>
      </c>
      <c r="F11" s="34">
        <v>321152</v>
      </c>
      <c r="G11" s="34">
        <f t="shared" si="1"/>
        <v>241163</v>
      </c>
      <c r="I11" s="47">
        <f>'2012D Academic'!I11</f>
        <v>718362.0534999999</v>
      </c>
      <c r="J11" s="47">
        <f>'2012D Academic'!J11</f>
        <v>146792.6116475</v>
      </c>
      <c r="K11" s="47">
        <f t="shared" si="2"/>
        <v>865154.6651474999</v>
      </c>
      <c r="L11" s="47">
        <f>'2012D Academic'!L11</f>
        <v>54092.2415488</v>
      </c>
      <c r="M11" s="47">
        <f>'2012D Academic'!M11</f>
        <v>40629</v>
      </c>
      <c r="O11" s="47">
        <f t="shared" si="3"/>
        <v>3546638.373</v>
      </c>
      <c r="P11" s="39">
        <f t="shared" si="4"/>
        <v>724732.475505</v>
      </c>
      <c r="Q11" s="47">
        <f t="shared" si="5"/>
        <v>4271370.848505</v>
      </c>
      <c r="R11" s="39">
        <f t="shared" si="6"/>
        <v>267059.7905664</v>
      </c>
      <c r="S11" s="39">
        <f t="shared" si="7"/>
        <v>200534</v>
      </c>
      <c r="U11" s="61">
        <f t="shared" si="8"/>
        <v>11933.8965</v>
      </c>
      <c r="V11" s="61">
        <f t="shared" si="9"/>
        <v>2438.6141025</v>
      </c>
      <c r="W11" s="20">
        <f t="shared" si="10"/>
        <v>14372.5106025</v>
      </c>
      <c r="X11" s="34">
        <f t="shared" si="11"/>
        <v>898.6154112</v>
      </c>
      <c r="Y11" s="34">
        <v>680</v>
      </c>
      <c r="AA11" s="61">
        <f>$C11*AC$7</f>
        <v>64230.4735</v>
      </c>
      <c r="AB11" s="61">
        <f t="shared" si="12"/>
        <v>13125.0793475</v>
      </c>
      <c r="AC11" s="20">
        <f t="shared" si="13"/>
        <v>77355.5528475</v>
      </c>
      <c r="AD11" s="34">
        <f t="shared" si="14"/>
        <v>4836.5170048</v>
      </c>
      <c r="AE11" s="34">
        <v>3653</v>
      </c>
      <c r="AG11" s="61">
        <f>$C11*AI$7</f>
        <v>100683.4285</v>
      </c>
      <c r="AH11" s="61">
        <f t="shared" si="15"/>
        <v>20574.0035225</v>
      </c>
      <c r="AI11" s="32">
        <f t="shared" si="16"/>
        <v>121257.4320225</v>
      </c>
      <c r="AJ11" s="34">
        <f t="shared" si="17"/>
        <v>7581.4031488</v>
      </c>
      <c r="AK11" s="34">
        <v>5743</v>
      </c>
      <c r="AM11" s="61">
        <f>$C11*AO$7</f>
        <v>20903.1915</v>
      </c>
      <c r="AN11" s="61">
        <f t="shared" si="18"/>
        <v>4271.431177500001</v>
      </c>
      <c r="AO11" s="20">
        <f t="shared" si="19"/>
        <v>25174.622677500003</v>
      </c>
      <c r="AP11" s="34">
        <f t="shared" si="20"/>
        <v>1573.9980672000002</v>
      </c>
      <c r="AQ11" s="34">
        <v>1181</v>
      </c>
      <c r="AS11" s="61">
        <f>$C11*AU$7</f>
        <v>1267996.0155</v>
      </c>
      <c r="AT11" s="61">
        <f t="shared" si="21"/>
        <v>259106.73561749997</v>
      </c>
      <c r="AU11" s="20">
        <f t="shared" si="22"/>
        <v>1527102.7511175</v>
      </c>
      <c r="AV11" s="34">
        <f t="shared" si="23"/>
        <v>95479.3567104</v>
      </c>
      <c r="AW11" s="34">
        <v>71690</v>
      </c>
      <c r="AX11" s="32"/>
      <c r="AY11" s="61">
        <f>$C11*BA$7</f>
        <v>7041.9415</v>
      </c>
      <c r="AZ11" s="61">
        <f t="shared" si="24"/>
        <v>1438.9749275</v>
      </c>
      <c r="BA11" s="20">
        <f t="shared" si="25"/>
        <v>8480.9164275</v>
      </c>
      <c r="BB11" s="34">
        <f t="shared" si="26"/>
        <v>530.2540672</v>
      </c>
      <c r="BC11" s="34">
        <v>398</v>
      </c>
      <c r="BD11" s="32"/>
      <c r="BE11" s="61">
        <f>$C11*BG$7</f>
        <v>24522.4705</v>
      </c>
      <c r="BF11" s="61">
        <f t="shared" si="27"/>
        <v>5011.0072925</v>
      </c>
      <c r="BG11" s="32">
        <f t="shared" si="28"/>
        <v>29533.4777925</v>
      </c>
      <c r="BH11" s="34">
        <f t="shared" si="29"/>
        <v>1846.5276544</v>
      </c>
      <c r="BI11" s="34">
        <v>1385</v>
      </c>
      <c r="BJ11" s="32"/>
      <c r="BK11" s="61">
        <f>$C11*BM$7</f>
        <v>187593.466</v>
      </c>
      <c r="BL11" s="61">
        <f t="shared" si="30"/>
        <v>38333.50421</v>
      </c>
      <c r="BM11" s="32">
        <f t="shared" si="31"/>
        <v>225926.97021</v>
      </c>
      <c r="BN11" s="34">
        <f t="shared" si="32"/>
        <v>14125.678028799999</v>
      </c>
      <c r="BO11" s="34">
        <v>10596</v>
      </c>
      <c r="BP11" s="32"/>
      <c r="BQ11" s="61">
        <f>$C11*BS$7</f>
        <v>59098.8255</v>
      </c>
      <c r="BR11" s="61">
        <f t="shared" si="33"/>
        <v>12076.4604675</v>
      </c>
      <c r="BS11" s="32">
        <f t="shared" si="34"/>
        <v>71175.28596749999</v>
      </c>
      <c r="BT11" s="34">
        <f t="shared" si="35"/>
        <v>4450.1069184</v>
      </c>
      <c r="BU11" s="34">
        <v>3338</v>
      </c>
      <c r="BV11" s="32"/>
      <c r="BW11" s="61">
        <f>$C11*BY$7</f>
        <v>267404.411</v>
      </c>
      <c r="BX11" s="61">
        <f t="shared" si="36"/>
        <v>54642.351535</v>
      </c>
      <c r="BY11" s="32">
        <f t="shared" si="37"/>
        <v>322046.76253500005</v>
      </c>
      <c r="BZ11" s="34">
        <f t="shared" si="38"/>
        <v>20135.3954048</v>
      </c>
      <c r="CA11" s="34">
        <v>15110</v>
      </c>
      <c r="CB11" s="32"/>
      <c r="CC11" s="61">
        <f>$C11*CE$7</f>
        <v>75.917</v>
      </c>
      <c r="CD11" s="61">
        <f t="shared" si="39"/>
        <v>15.513145</v>
      </c>
      <c r="CE11" s="32">
        <f t="shared" si="40"/>
        <v>91.430145</v>
      </c>
      <c r="CF11" s="34">
        <f t="shared" si="41"/>
        <v>5.7165056</v>
      </c>
      <c r="CG11" s="34">
        <v>4</v>
      </c>
      <c r="CH11" s="32"/>
      <c r="CI11" s="61">
        <f>$C11*CK$7</f>
        <v>34397.225</v>
      </c>
      <c r="CJ11" s="61">
        <f t="shared" si="42"/>
        <v>7028.849125</v>
      </c>
      <c r="CK11" s="32">
        <f t="shared" si="43"/>
        <v>41426.074125</v>
      </c>
      <c r="CL11" s="34">
        <f t="shared" si="44"/>
        <v>2590.0908799999997</v>
      </c>
      <c r="CM11" s="34">
        <v>1950</v>
      </c>
      <c r="CN11" s="32"/>
      <c r="CO11" s="61">
        <f>$C11*CQ$7</f>
        <v>19211.266000000003</v>
      </c>
      <c r="CP11" s="61">
        <f t="shared" si="45"/>
        <v>3925.6972100000003</v>
      </c>
      <c r="CQ11" s="32">
        <f t="shared" si="46"/>
        <v>23136.96321</v>
      </c>
      <c r="CR11" s="34">
        <f t="shared" si="47"/>
        <v>1446.5970688000002</v>
      </c>
      <c r="CS11" s="34">
        <v>1087</v>
      </c>
      <c r="CT11" s="32"/>
      <c r="CU11" s="61">
        <f>$C11*CW$7</f>
        <v>12849.165500000001</v>
      </c>
      <c r="CV11" s="61">
        <f t="shared" si="48"/>
        <v>2625.6433675000003</v>
      </c>
      <c r="CW11" s="32">
        <f t="shared" si="49"/>
        <v>15474.808867500002</v>
      </c>
      <c r="CX11" s="34">
        <f t="shared" si="50"/>
        <v>967.5346304000001</v>
      </c>
      <c r="CY11" s="34">
        <v>726</v>
      </c>
      <c r="CZ11" s="32"/>
      <c r="DA11" s="61">
        <f>$C11*DC$7</f>
        <v>14193.4935</v>
      </c>
      <c r="DB11" s="61">
        <f t="shared" si="51"/>
        <v>2900.3480475</v>
      </c>
      <c r="DC11" s="32">
        <f t="shared" si="52"/>
        <v>17093.8415475</v>
      </c>
      <c r="DD11" s="34">
        <f t="shared" si="53"/>
        <v>1068.7617408</v>
      </c>
      <c r="DE11" s="34">
        <v>805</v>
      </c>
      <c r="DF11" s="32"/>
      <c r="DG11" s="61">
        <f>$C11*DI$7</f>
        <v>172976.8845</v>
      </c>
      <c r="DH11" s="61">
        <f t="shared" si="54"/>
        <v>35346.7008825</v>
      </c>
      <c r="DI11" s="32">
        <f t="shared" si="55"/>
        <v>208323.5853825</v>
      </c>
      <c r="DJ11" s="34">
        <f t="shared" si="56"/>
        <v>13025.0580096</v>
      </c>
      <c r="DK11" s="34">
        <v>9771</v>
      </c>
      <c r="DL11" s="32"/>
      <c r="DM11" s="61">
        <f>$C11*DO$7</f>
        <v>25818.177499999998</v>
      </c>
      <c r="DN11" s="61">
        <f t="shared" si="57"/>
        <v>5275.7765875</v>
      </c>
      <c r="DO11" s="32">
        <f t="shared" si="58"/>
        <v>31093.9540875</v>
      </c>
      <c r="DP11" s="34">
        <f t="shared" si="59"/>
        <v>1944.0936319999998</v>
      </c>
      <c r="DQ11" s="34">
        <v>1458</v>
      </c>
      <c r="DR11" s="32"/>
      <c r="DS11" s="61">
        <f>$C11*DU$7</f>
        <v>506316.063</v>
      </c>
      <c r="DT11" s="61">
        <f t="shared" si="60"/>
        <v>103462.393155</v>
      </c>
      <c r="DU11" s="32">
        <f t="shared" si="61"/>
        <v>609778.456155</v>
      </c>
      <c r="DV11" s="34">
        <f t="shared" si="62"/>
        <v>38125.3027584</v>
      </c>
      <c r="DW11" s="34">
        <v>28600</v>
      </c>
      <c r="DX11" s="32"/>
      <c r="DY11" s="61">
        <f>$C11*EA$7</f>
        <v>25964.893500000002</v>
      </c>
      <c r="DZ11" s="61">
        <f t="shared" si="63"/>
        <v>5305.7570475</v>
      </c>
      <c r="EA11" s="32">
        <f t="shared" si="64"/>
        <v>31270.6505475</v>
      </c>
      <c r="EB11" s="34">
        <f t="shared" si="65"/>
        <v>1955.1412608</v>
      </c>
      <c r="EC11" s="34">
        <v>1466</v>
      </c>
      <c r="ED11" s="32"/>
      <c r="EE11" s="61">
        <f>$C11*EG$7</f>
        <v>65101.813</v>
      </c>
      <c r="EF11" s="61">
        <f t="shared" si="66"/>
        <v>13303.131905</v>
      </c>
      <c r="EG11" s="32">
        <f t="shared" si="67"/>
        <v>78404.944905</v>
      </c>
      <c r="EH11" s="34">
        <f t="shared" si="68"/>
        <v>4902.1283584</v>
      </c>
      <c r="EI11" s="34">
        <v>3689</v>
      </c>
      <c r="EJ11" s="32"/>
      <c r="EK11" s="61">
        <f>$C11*EM$7</f>
        <v>658325.3545</v>
      </c>
      <c r="EL11" s="61">
        <f t="shared" si="69"/>
        <v>134524.5028325</v>
      </c>
      <c r="EM11" s="32">
        <f t="shared" si="70"/>
        <v>792849.8573325</v>
      </c>
      <c r="EN11" s="34">
        <f t="shared" si="71"/>
        <v>49571.5133056</v>
      </c>
      <c r="EO11" s="34">
        <v>37204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>
        <f t="shared" si="72"/>
        <v>0</v>
      </c>
    </row>
    <row r="12" spans="1:155" s="49" customFormat="1" ht="12.75">
      <c r="A12" s="48">
        <v>43922</v>
      </c>
      <c r="C12" s="39"/>
      <c r="D12" s="39">
        <v>764900</v>
      </c>
      <c r="E12" s="34">
        <f t="shared" si="0"/>
        <v>764900</v>
      </c>
      <c r="F12" s="34">
        <v>321152</v>
      </c>
      <c r="G12" s="34">
        <f t="shared" si="1"/>
        <v>241163</v>
      </c>
      <c r="H12" s="47"/>
      <c r="I12" s="47"/>
      <c r="J12" s="47">
        <f>'2012D Academic'!J12</f>
        <v>128833.56030999999</v>
      </c>
      <c r="K12" s="47">
        <f t="shared" si="2"/>
        <v>128833.56030999999</v>
      </c>
      <c r="L12" s="47">
        <f>'2012D Academic'!L12</f>
        <v>54092.2415488</v>
      </c>
      <c r="M12" s="47">
        <f>'2012D Academic'!M12</f>
        <v>40629</v>
      </c>
      <c r="N12" s="47"/>
      <c r="O12" s="47"/>
      <c r="P12" s="39">
        <f t="shared" si="4"/>
        <v>636066.5161799999</v>
      </c>
      <c r="Q12" s="47">
        <f t="shared" si="5"/>
        <v>636066.5161799999</v>
      </c>
      <c r="R12" s="39">
        <f t="shared" si="6"/>
        <v>267059.7905664</v>
      </c>
      <c r="S12" s="39">
        <f t="shared" si="7"/>
        <v>200534</v>
      </c>
      <c r="T12" s="47"/>
      <c r="U12" s="61"/>
      <c r="V12" s="61">
        <f t="shared" si="9"/>
        <v>2140.26669</v>
      </c>
      <c r="W12" s="20">
        <f t="shared" si="10"/>
        <v>2140.26669</v>
      </c>
      <c r="X12" s="34">
        <f t="shared" si="11"/>
        <v>898.6154112</v>
      </c>
      <c r="Y12" s="34">
        <v>680</v>
      </c>
      <c r="Z12" s="47"/>
      <c r="AA12" s="61"/>
      <c r="AB12" s="61">
        <f t="shared" si="12"/>
        <v>11519.317509999999</v>
      </c>
      <c r="AC12" s="20">
        <f t="shared" si="13"/>
        <v>11519.317509999999</v>
      </c>
      <c r="AD12" s="34">
        <f t="shared" si="14"/>
        <v>4836.5170048</v>
      </c>
      <c r="AE12" s="34">
        <v>3653</v>
      </c>
      <c r="AF12" s="47"/>
      <c r="AG12" s="61"/>
      <c r="AH12" s="61">
        <f t="shared" si="15"/>
        <v>18056.91781</v>
      </c>
      <c r="AI12" s="32">
        <f t="shared" si="16"/>
        <v>18056.91781</v>
      </c>
      <c r="AJ12" s="34">
        <f t="shared" si="17"/>
        <v>7581.4031488</v>
      </c>
      <c r="AK12" s="34">
        <v>5743</v>
      </c>
      <c r="AL12" s="47"/>
      <c r="AM12" s="61"/>
      <c r="AN12" s="61">
        <f t="shared" si="18"/>
        <v>3748.8513900000003</v>
      </c>
      <c r="AO12" s="20">
        <f t="shared" si="19"/>
        <v>3748.8513900000003</v>
      </c>
      <c r="AP12" s="34">
        <f t="shared" si="20"/>
        <v>1573.9980672000002</v>
      </c>
      <c r="AQ12" s="34">
        <v>1181</v>
      </c>
      <c r="AR12" s="47"/>
      <c r="AS12" s="61"/>
      <c r="AT12" s="61">
        <f t="shared" si="21"/>
        <v>227406.83522999997</v>
      </c>
      <c r="AU12" s="20">
        <f t="shared" si="22"/>
        <v>227406.83522999997</v>
      </c>
      <c r="AV12" s="34">
        <f t="shared" si="23"/>
        <v>95479.3567104</v>
      </c>
      <c r="AW12" s="34">
        <v>71690</v>
      </c>
      <c r="AX12" s="47"/>
      <c r="AY12" s="61"/>
      <c r="AZ12" s="61">
        <f t="shared" si="24"/>
        <v>1262.92639</v>
      </c>
      <c r="BA12" s="20">
        <f t="shared" si="25"/>
        <v>1262.92639</v>
      </c>
      <c r="BB12" s="34">
        <f t="shared" si="26"/>
        <v>530.2540672</v>
      </c>
      <c r="BC12" s="34">
        <v>398</v>
      </c>
      <c r="BD12" s="47"/>
      <c r="BE12" s="61"/>
      <c r="BF12" s="61">
        <f t="shared" si="27"/>
        <v>4397.94553</v>
      </c>
      <c r="BG12" s="32">
        <f t="shared" si="28"/>
        <v>4397.94553</v>
      </c>
      <c r="BH12" s="34">
        <f t="shared" si="29"/>
        <v>1846.5276544</v>
      </c>
      <c r="BI12" s="34">
        <v>1385</v>
      </c>
      <c r="BJ12" s="47"/>
      <c r="BK12" s="61"/>
      <c r="BL12" s="61">
        <f t="shared" si="30"/>
        <v>33643.66756</v>
      </c>
      <c r="BM12" s="32">
        <f t="shared" si="31"/>
        <v>33643.66756</v>
      </c>
      <c r="BN12" s="34">
        <f t="shared" si="32"/>
        <v>14125.678028799999</v>
      </c>
      <c r="BO12" s="34">
        <v>10596</v>
      </c>
      <c r="BP12" s="47"/>
      <c r="BQ12" s="61"/>
      <c r="BR12" s="61">
        <f t="shared" si="33"/>
        <v>10598.98983</v>
      </c>
      <c r="BS12" s="32">
        <f t="shared" si="34"/>
        <v>10598.98983</v>
      </c>
      <c r="BT12" s="34">
        <f t="shared" si="35"/>
        <v>4450.1069184</v>
      </c>
      <c r="BU12" s="34">
        <v>3338</v>
      </c>
      <c r="BV12" s="47"/>
      <c r="BW12" s="61"/>
      <c r="BX12" s="61">
        <f t="shared" si="36"/>
        <v>47957.24126</v>
      </c>
      <c r="BY12" s="32">
        <f t="shared" si="37"/>
        <v>47957.24126</v>
      </c>
      <c r="BZ12" s="34">
        <f t="shared" si="38"/>
        <v>20135.3954048</v>
      </c>
      <c r="CA12" s="34">
        <v>15110</v>
      </c>
      <c r="CB12" s="47"/>
      <c r="CC12" s="61"/>
      <c r="CD12" s="61">
        <f t="shared" si="39"/>
        <v>13.615219999999999</v>
      </c>
      <c r="CE12" s="32">
        <f t="shared" si="40"/>
        <v>13.615219999999999</v>
      </c>
      <c r="CF12" s="34">
        <f t="shared" si="41"/>
        <v>5.7165056</v>
      </c>
      <c r="CG12" s="34">
        <v>4</v>
      </c>
      <c r="CH12" s="47"/>
      <c r="CI12" s="61"/>
      <c r="CJ12" s="61">
        <f t="shared" si="42"/>
        <v>6168.9185</v>
      </c>
      <c r="CK12" s="32">
        <f t="shared" si="43"/>
        <v>6168.9185</v>
      </c>
      <c r="CL12" s="34">
        <f t="shared" si="44"/>
        <v>2590.0908799999997</v>
      </c>
      <c r="CM12" s="34">
        <v>1950</v>
      </c>
      <c r="CN12" s="47"/>
      <c r="CO12" s="61"/>
      <c r="CP12" s="61">
        <f t="shared" si="45"/>
        <v>3445.4155600000004</v>
      </c>
      <c r="CQ12" s="32">
        <f t="shared" si="46"/>
        <v>3445.4155600000004</v>
      </c>
      <c r="CR12" s="34">
        <f t="shared" si="47"/>
        <v>1446.5970688000002</v>
      </c>
      <c r="CS12" s="34">
        <v>1087</v>
      </c>
      <c r="CT12" s="47"/>
      <c r="CU12" s="61"/>
      <c r="CV12" s="61">
        <f t="shared" si="48"/>
        <v>2304.41423</v>
      </c>
      <c r="CW12" s="32">
        <f t="shared" si="49"/>
        <v>2304.41423</v>
      </c>
      <c r="CX12" s="34">
        <f t="shared" si="50"/>
        <v>967.5346304000001</v>
      </c>
      <c r="CY12" s="34">
        <v>726</v>
      </c>
      <c r="CZ12" s="47"/>
      <c r="DA12" s="61"/>
      <c r="DB12" s="61">
        <f t="shared" si="51"/>
        <v>2545.51071</v>
      </c>
      <c r="DC12" s="32">
        <f t="shared" si="52"/>
        <v>2545.51071</v>
      </c>
      <c r="DD12" s="34">
        <f t="shared" si="53"/>
        <v>1068.7617408</v>
      </c>
      <c r="DE12" s="34">
        <v>805</v>
      </c>
      <c r="DF12" s="47"/>
      <c r="DG12" s="61"/>
      <c r="DH12" s="61">
        <f t="shared" si="54"/>
        <v>31022.278769999997</v>
      </c>
      <c r="DI12" s="32">
        <f t="shared" si="55"/>
        <v>31022.278769999997</v>
      </c>
      <c r="DJ12" s="34">
        <f t="shared" si="56"/>
        <v>13025.0580096</v>
      </c>
      <c r="DK12" s="34">
        <v>9771</v>
      </c>
      <c r="DL12" s="47"/>
      <c r="DM12" s="61"/>
      <c r="DN12" s="61">
        <f t="shared" si="57"/>
        <v>4630.32215</v>
      </c>
      <c r="DO12" s="32">
        <f t="shared" si="58"/>
        <v>4630.32215</v>
      </c>
      <c r="DP12" s="34">
        <f t="shared" si="59"/>
        <v>1944.0936319999998</v>
      </c>
      <c r="DQ12" s="34">
        <v>1458</v>
      </c>
      <c r="DR12" s="47"/>
      <c r="DS12" s="61"/>
      <c r="DT12" s="61">
        <f t="shared" si="60"/>
        <v>90804.49158</v>
      </c>
      <c r="DU12" s="32">
        <f t="shared" si="61"/>
        <v>90804.49158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4656.63471</v>
      </c>
      <c r="EA12" s="32">
        <f t="shared" si="64"/>
        <v>4656.63471</v>
      </c>
      <c r="EB12" s="34">
        <f t="shared" si="65"/>
        <v>1955.1412608</v>
      </c>
      <c r="EC12" s="34">
        <v>1466</v>
      </c>
      <c r="ED12" s="47"/>
      <c r="EE12" s="61"/>
      <c r="EF12" s="61">
        <f t="shared" si="66"/>
        <v>11675.586580000001</v>
      </c>
      <c r="EG12" s="32">
        <f t="shared" si="67"/>
        <v>11675.586580000001</v>
      </c>
      <c r="EH12" s="34">
        <f t="shared" si="68"/>
        <v>4902.1283584</v>
      </c>
      <c r="EI12" s="34">
        <v>3689</v>
      </c>
      <c r="EJ12" s="47"/>
      <c r="EK12" s="61"/>
      <c r="EL12" s="61">
        <f t="shared" si="69"/>
        <v>118066.36897</v>
      </c>
      <c r="EM12" s="32">
        <f t="shared" si="70"/>
        <v>118066.36897</v>
      </c>
      <c r="EN12" s="34">
        <f t="shared" si="71"/>
        <v>49571.5133056</v>
      </c>
      <c r="EO12" s="34">
        <v>37204</v>
      </c>
      <c r="EP12" s="47"/>
      <c r="EQ12" s="47"/>
      <c r="ER12" s="47"/>
      <c r="ES12" s="47"/>
      <c r="ET12" s="47"/>
      <c r="EU12" s="47"/>
      <c r="EV12" s="47"/>
      <c r="EW12" s="32"/>
      <c r="EX12" s="32"/>
      <c r="EY12" s="32">
        <f t="shared" si="72"/>
        <v>0</v>
      </c>
    </row>
    <row r="13" spans="1:155" s="49" customFormat="1" ht="12.75">
      <c r="A13" s="48">
        <v>44105</v>
      </c>
      <c r="C13" s="39">
        <v>4485000</v>
      </c>
      <c r="D13" s="39">
        <v>764900</v>
      </c>
      <c r="E13" s="34">
        <f t="shared" si="0"/>
        <v>5249900</v>
      </c>
      <c r="F13" s="34">
        <v>321152</v>
      </c>
      <c r="G13" s="34">
        <f t="shared" si="1"/>
        <v>241163</v>
      </c>
      <c r="H13" s="47"/>
      <c r="I13" s="47">
        <f>'2012D Academic'!I13</f>
        <v>755417.0715000001</v>
      </c>
      <c r="J13" s="47">
        <f>'2012D Academic'!J13</f>
        <v>128833.56030999999</v>
      </c>
      <c r="K13" s="47">
        <f t="shared" si="2"/>
        <v>884250.63181</v>
      </c>
      <c r="L13" s="47">
        <f>'2012D Academic'!L13</f>
        <v>54092.2415488</v>
      </c>
      <c r="M13" s="47">
        <f>'2012D Academic'!M13</f>
        <v>40629</v>
      </c>
      <c r="N13" s="47"/>
      <c r="O13" s="47">
        <f t="shared" si="3"/>
        <v>3729583.377</v>
      </c>
      <c r="P13" s="39">
        <f t="shared" si="4"/>
        <v>636066.5161799999</v>
      </c>
      <c r="Q13" s="47">
        <f t="shared" si="5"/>
        <v>4365649.89318</v>
      </c>
      <c r="R13" s="39">
        <f t="shared" si="6"/>
        <v>267059.7905664</v>
      </c>
      <c r="S13" s="39">
        <f t="shared" si="7"/>
        <v>200534</v>
      </c>
      <c r="T13" s="47"/>
      <c r="U13" s="61">
        <f t="shared" si="8"/>
        <v>12549.4785</v>
      </c>
      <c r="V13" s="61">
        <f t="shared" si="9"/>
        <v>2140.26669</v>
      </c>
      <c r="W13" s="20">
        <f t="shared" si="10"/>
        <v>14689.74519</v>
      </c>
      <c r="X13" s="34">
        <f t="shared" si="11"/>
        <v>898.6154112</v>
      </c>
      <c r="Y13" s="34">
        <v>680</v>
      </c>
      <c r="Z13" s="47"/>
      <c r="AA13" s="61">
        <f>$C13*AC$7</f>
        <v>67543.65149999999</v>
      </c>
      <c r="AB13" s="61">
        <f t="shared" si="12"/>
        <v>11519.317509999999</v>
      </c>
      <c r="AC13" s="20">
        <f t="shared" si="13"/>
        <v>79062.96900999999</v>
      </c>
      <c r="AD13" s="34">
        <f t="shared" si="14"/>
        <v>4836.5170048</v>
      </c>
      <c r="AE13" s="34">
        <v>3653</v>
      </c>
      <c r="AF13" s="47"/>
      <c r="AG13" s="61">
        <f>$C13*AI$7</f>
        <v>105876.9465</v>
      </c>
      <c r="AH13" s="61">
        <f t="shared" si="15"/>
        <v>18056.91781</v>
      </c>
      <c r="AI13" s="32">
        <f t="shared" si="16"/>
        <v>123933.86431</v>
      </c>
      <c r="AJ13" s="34">
        <f t="shared" si="17"/>
        <v>7581.4031488</v>
      </c>
      <c r="AK13" s="34">
        <v>5743</v>
      </c>
      <c r="AL13" s="47"/>
      <c r="AM13" s="61">
        <f>$C13*AO$7</f>
        <v>21981.433500000003</v>
      </c>
      <c r="AN13" s="61">
        <f t="shared" si="18"/>
        <v>3748.8513900000003</v>
      </c>
      <c r="AO13" s="20">
        <f t="shared" si="19"/>
        <v>25730.284890000003</v>
      </c>
      <c r="AP13" s="34">
        <f t="shared" si="20"/>
        <v>1573.9980672000002</v>
      </c>
      <c r="AQ13" s="34">
        <v>1181</v>
      </c>
      <c r="AR13" s="47"/>
      <c r="AS13" s="61">
        <f>$C13*AU$7</f>
        <v>1333402.6094999998</v>
      </c>
      <c r="AT13" s="61">
        <f t="shared" si="21"/>
        <v>227406.83522999997</v>
      </c>
      <c r="AU13" s="20">
        <f t="shared" si="22"/>
        <v>1560809.4447299996</v>
      </c>
      <c r="AV13" s="34">
        <f t="shared" si="23"/>
        <v>95479.3567104</v>
      </c>
      <c r="AW13" s="34">
        <v>71690</v>
      </c>
      <c r="AX13" s="47"/>
      <c r="AY13" s="61">
        <f>$C13*BA$7</f>
        <v>7405.1835</v>
      </c>
      <c r="AZ13" s="61">
        <f t="shared" si="24"/>
        <v>1262.92639</v>
      </c>
      <c r="BA13" s="20">
        <f t="shared" si="25"/>
        <v>8668.10989</v>
      </c>
      <c r="BB13" s="34">
        <f t="shared" si="26"/>
        <v>530.2540672</v>
      </c>
      <c r="BC13" s="34">
        <v>398</v>
      </c>
      <c r="BD13" s="47"/>
      <c r="BE13" s="61">
        <f>$C13*BG$7</f>
        <v>25787.4045</v>
      </c>
      <c r="BF13" s="61">
        <f t="shared" si="27"/>
        <v>4397.94553</v>
      </c>
      <c r="BG13" s="32">
        <f t="shared" si="28"/>
        <v>30185.35003</v>
      </c>
      <c r="BH13" s="34">
        <f t="shared" si="29"/>
        <v>1846.5276544</v>
      </c>
      <c r="BI13" s="34">
        <v>1385</v>
      </c>
      <c r="BJ13" s="47"/>
      <c r="BK13" s="61">
        <f>$C13*BM$7</f>
        <v>197270.03399999999</v>
      </c>
      <c r="BL13" s="61">
        <f t="shared" si="30"/>
        <v>33643.66756</v>
      </c>
      <c r="BM13" s="32">
        <f t="shared" si="31"/>
        <v>230913.70156</v>
      </c>
      <c r="BN13" s="34">
        <f t="shared" si="32"/>
        <v>14125.678028799999</v>
      </c>
      <c r="BO13" s="34">
        <v>10596</v>
      </c>
      <c r="BP13" s="47"/>
      <c r="BQ13" s="61">
        <f>$C13*BS$7</f>
        <v>62147.2995</v>
      </c>
      <c r="BR13" s="61">
        <f t="shared" si="33"/>
        <v>10598.98983</v>
      </c>
      <c r="BS13" s="32">
        <f t="shared" si="34"/>
        <v>72746.28933</v>
      </c>
      <c r="BT13" s="34">
        <f t="shared" si="35"/>
        <v>4450.1069184</v>
      </c>
      <c r="BU13" s="34">
        <v>3338</v>
      </c>
      <c r="BV13" s="47"/>
      <c r="BW13" s="61">
        <f>$C13*BY$7</f>
        <v>281197.839</v>
      </c>
      <c r="BX13" s="61">
        <f t="shared" si="36"/>
        <v>47957.24126</v>
      </c>
      <c r="BY13" s="32">
        <f t="shared" si="37"/>
        <v>329155.08025999996</v>
      </c>
      <c r="BZ13" s="34">
        <f t="shared" si="38"/>
        <v>20135.3954048</v>
      </c>
      <c r="CA13" s="34">
        <v>15110</v>
      </c>
      <c r="CB13" s="47"/>
      <c r="CC13" s="61">
        <f>$C13*CE$7</f>
        <v>79.833</v>
      </c>
      <c r="CD13" s="61">
        <f t="shared" si="39"/>
        <v>13.615219999999999</v>
      </c>
      <c r="CE13" s="32">
        <f t="shared" si="40"/>
        <v>93.44821999999999</v>
      </c>
      <c r="CF13" s="34">
        <f t="shared" si="41"/>
        <v>5.7165056</v>
      </c>
      <c r="CG13" s="34">
        <v>4</v>
      </c>
      <c r="CH13" s="47"/>
      <c r="CI13" s="61">
        <f>$C13*CK$7</f>
        <v>36171.524999999994</v>
      </c>
      <c r="CJ13" s="61">
        <f t="shared" si="42"/>
        <v>6168.9185</v>
      </c>
      <c r="CK13" s="32">
        <f t="shared" si="43"/>
        <v>42340.443499999994</v>
      </c>
      <c r="CL13" s="34">
        <f t="shared" si="44"/>
        <v>2590.0908799999997</v>
      </c>
      <c r="CM13" s="34">
        <v>1950</v>
      </c>
      <c r="CN13" s="47"/>
      <c r="CO13" s="61">
        <f>$C13*CQ$7</f>
        <v>20202.234</v>
      </c>
      <c r="CP13" s="61">
        <f t="shared" si="45"/>
        <v>3445.4155600000004</v>
      </c>
      <c r="CQ13" s="32">
        <f t="shared" si="46"/>
        <v>23647.64956</v>
      </c>
      <c r="CR13" s="34">
        <f t="shared" si="47"/>
        <v>1446.5970688000002</v>
      </c>
      <c r="CS13" s="34">
        <v>1087</v>
      </c>
      <c r="CT13" s="47"/>
      <c r="CU13" s="61">
        <f>$C13*CW$7</f>
        <v>13511.9595</v>
      </c>
      <c r="CV13" s="61">
        <f t="shared" si="48"/>
        <v>2304.41423</v>
      </c>
      <c r="CW13" s="32">
        <f t="shared" si="49"/>
        <v>15816.373730000001</v>
      </c>
      <c r="CX13" s="34">
        <f t="shared" si="50"/>
        <v>967.5346304000001</v>
      </c>
      <c r="CY13" s="34">
        <v>726</v>
      </c>
      <c r="CZ13" s="47"/>
      <c r="DA13" s="61">
        <f>$C13*DC$7</f>
        <v>14925.6315</v>
      </c>
      <c r="DB13" s="61">
        <f t="shared" si="51"/>
        <v>2545.51071</v>
      </c>
      <c r="DC13" s="32">
        <f t="shared" si="52"/>
        <v>17471.142209999998</v>
      </c>
      <c r="DD13" s="34">
        <f t="shared" si="53"/>
        <v>1068.7617408</v>
      </c>
      <c r="DE13" s="34">
        <v>805</v>
      </c>
      <c r="DF13" s="47"/>
      <c r="DG13" s="61">
        <f>$C13*DI$7</f>
        <v>181899.49049999999</v>
      </c>
      <c r="DH13" s="61">
        <f t="shared" si="54"/>
        <v>31022.278769999997</v>
      </c>
      <c r="DI13" s="32">
        <f t="shared" si="55"/>
        <v>212921.76927</v>
      </c>
      <c r="DJ13" s="34">
        <f t="shared" si="56"/>
        <v>13025.0580096</v>
      </c>
      <c r="DK13" s="34">
        <v>9771</v>
      </c>
      <c r="DL13" s="47"/>
      <c r="DM13" s="61">
        <f>$C13*DO$7</f>
        <v>27149.9475</v>
      </c>
      <c r="DN13" s="61">
        <f t="shared" si="57"/>
        <v>4630.32215</v>
      </c>
      <c r="DO13" s="32">
        <f t="shared" si="58"/>
        <v>31780.26965</v>
      </c>
      <c r="DP13" s="34">
        <f t="shared" si="59"/>
        <v>1944.0936319999998</v>
      </c>
      <c r="DQ13" s="34">
        <v>1458</v>
      </c>
      <c r="DR13" s="47"/>
      <c r="DS13" s="61">
        <f>$C13*DU$7</f>
        <v>532433.187</v>
      </c>
      <c r="DT13" s="61">
        <f t="shared" si="60"/>
        <v>90804.49158</v>
      </c>
      <c r="DU13" s="32">
        <f t="shared" si="61"/>
        <v>623237.6785800001</v>
      </c>
      <c r="DV13" s="34">
        <f t="shared" si="62"/>
        <v>38125.3027584</v>
      </c>
      <c r="DW13" s="34">
        <v>28600</v>
      </c>
      <c r="DX13" s="32"/>
      <c r="DY13" s="61">
        <f>$C13*EA$7</f>
        <v>27304.2315</v>
      </c>
      <c r="DZ13" s="61">
        <f t="shared" si="63"/>
        <v>4656.63471</v>
      </c>
      <c r="EA13" s="32">
        <f t="shared" si="64"/>
        <v>31960.86621</v>
      </c>
      <c r="EB13" s="34">
        <f t="shared" si="65"/>
        <v>1955.1412608</v>
      </c>
      <c r="EC13" s="34">
        <v>1466</v>
      </c>
      <c r="ED13" s="47"/>
      <c r="EE13" s="61">
        <f>$C13*EG$7</f>
        <v>68459.937</v>
      </c>
      <c r="EF13" s="61">
        <f t="shared" si="66"/>
        <v>11675.586580000001</v>
      </c>
      <c r="EG13" s="32">
        <f t="shared" si="67"/>
        <v>80135.52358000001</v>
      </c>
      <c r="EH13" s="34">
        <f t="shared" si="68"/>
        <v>4902.1283584</v>
      </c>
      <c r="EI13" s="34">
        <v>3689</v>
      </c>
      <c r="EJ13" s="47"/>
      <c r="EK13" s="61">
        <f>$C13*EM$7</f>
        <v>692283.5205</v>
      </c>
      <c r="EL13" s="61">
        <f t="shared" si="69"/>
        <v>118066.36897</v>
      </c>
      <c r="EM13" s="32">
        <f t="shared" si="70"/>
        <v>810349.8894699999</v>
      </c>
      <c r="EN13" s="34">
        <f t="shared" si="71"/>
        <v>49571.5133056</v>
      </c>
      <c r="EO13" s="34">
        <v>37204</v>
      </c>
      <c r="EP13" s="47"/>
      <c r="EQ13" s="47"/>
      <c r="ER13" s="47"/>
      <c r="ES13" s="47"/>
      <c r="ET13" s="47"/>
      <c r="EU13" s="47"/>
      <c r="EV13" s="47"/>
      <c r="EW13" s="32"/>
      <c r="EX13" s="32"/>
      <c r="EY13" s="32">
        <f t="shared" si="72"/>
        <v>0</v>
      </c>
    </row>
    <row r="14" spans="1:155" s="49" customFormat="1" ht="12.75">
      <c r="A14" s="48">
        <v>44287</v>
      </c>
      <c r="C14" s="39"/>
      <c r="D14" s="39">
        <v>652775</v>
      </c>
      <c r="E14" s="34">
        <f t="shared" si="0"/>
        <v>652775</v>
      </c>
      <c r="F14" s="34">
        <v>321152</v>
      </c>
      <c r="G14" s="34">
        <f t="shared" si="1"/>
        <v>241163</v>
      </c>
      <c r="H14" s="47"/>
      <c r="I14" s="47"/>
      <c r="J14" s="47">
        <f>'2012D Academic'!J14</f>
        <v>109948.13352249998</v>
      </c>
      <c r="K14" s="47">
        <f t="shared" si="2"/>
        <v>109948.13352249998</v>
      </c>
      <c r="L14" s="47">
        <f>'2012D Academic'!L14</f>
        <v>54092.2415488</v>
      </c>
      <c r="M14" s="47">
        <f>'2012D Academic'!M14</f>
        <v>40629</v>
      </c>
      <c r="N14" s="47"/>
      <c r="O14" s="47"/>
      <c r="P14" s="39">
        <f t="shared" si="4"/>
        <v>542826.9317549999</v>
      </c>
      <c r="Q14" s="47">
        <f t="shared" si="5"/>
        <v>542826.9317549999</v>
      </c>
      <c r="R14" s="39">
        <f t="shared" si="6"/>
        <v>267059.7905664</v>
      </c>
      <c r="S14" s="39">
        <f t="shared" si="7"/>
        <v>200534</v>
      </c>
      <c r="T14" s="47"/>
      <c r="U14" s="61"/>
      <c r="V14" s="61">
        <f t="shared" si="9"/>
        <v>1826.5297275</v>
      </c>
      <c r="W14" s="20">
        <f t="shared" si="10"/>
        <v>1826.5297275</v>
      </c>
      <c r="X14" s="34">
        <f t="shared" si="11"/>
        <v>898.6154112</v>
      </c>
      <c r="Y14" s="34">
        <v>680</v>
      </c>
      <c r="Z14" s="47"/>
      <c r="AA14" s="61"/>
      <c r="AB14" s="61">
        <f t="shared" si="12"/>
        <v>9830.7262225</v>
      </c>
      <c r="AC14" s="20">
        <f t="shared" si="13"/>
        <v>9830.7262225</v>
      </c>
      <c r="AD14" s="34">
        <f t="shared" si="14"/>
        <v>4836.5170048</v>
      </c>
      <c r="AE14" s="34">
        <v>3653</v>
      </c>
      <c r="AF14" s="47"/>
      <c r="AG14" s="61"/>
      <c r="AH14" s="61">
        <f t="shared" si="15"/>
        <v>15409.9941475</v>
      </c>
      <c r="AI14" s="32">
        <f t="shared" si="16"/>
        <v>15409.9941475</v>
      </c>
      <c r="AJ14" s="34">
        <f t="shared" si="17"/>
        <v>7581.4031488</v>
      </c>
      <c r="AK14" s="34">
        <v>5743</v>
      </c>
      <c r="AL14" s="47"/>
      <c r="AM14" s="61"/>
      <c r="AN14" s="61">
        <f t="shared" si="18"/>
        <v>3199.3155525</v>
      </c>
      <c r="AO14" s="20">
        <f t="shared" si="19"/>
        <v>3199.3155525</v>
      </c>
      <c r="AP14" s="34">
        <f t="shared" si="20"/>
        <v>1573.9980672000002</v>
      </c>
      <c r="AQ14" s="34">
        <v>1181</v>
      </c>
      <c r="AR14" s="47"/>
      <c r="AS14" s="61"/>
      <c r="AT14" s="61">
        <f t="shared" si="21"/>
        <v>194071.7699925</v>
      </c>
      <c r="AU14" s="20">
        <f t="shared" si="22"/>
        <v>194071.7699925</v>
      </c>
      <c r="AV14" s="34">
        <f t="shared" si="23"/>
        <v>95479.3567104</v>
      </c>
      <c r="AW14" s="34">
        <v>71690</v>
      </c>
      <c r="AX14" s="47"/>
      <c r="AY14" s="61"/>
      <c r="AZ14" s="61">
        <f t="shared" si="24"/>
        <v>1077.7968025</v>
      </c>
      <c r="BA14" s="20">
        <f t="shared" si="25"/>
        <v>1077.7968025</v>
      </c>
      <c r="BB14" s="34">
        <f t="shared" si="26"/>
        <v>530.2540672</v>
      </c>
      <c r="BC14" s="34">
        <v>398</v>
      </c>
      <c r="BD14" s="47"/>
      <c r="BE14" s="61"/>
      <c r="BF14" s="61">
        <f t="shared" si="27"/>
        <v>3753.2604175</v>
      </c>
      <c r="BG14" s="32">
        <f t="shared" si="28"/>
        <v>3753.2604175</v>
      </c>
      <c r="BH14" s="34">
        <f t="shared" si="29"/>
        <v>1846.5276544</v>
      </c>
      <c r="BI14" s="34">
        <v>1385</v>
      </c>
      <c r="BJ14" s="47"/>
      <c r="BK14" s="61"/>
      <c r="BL14" s="61">
        <f t="shared" si="30"/>
        <v>28711.91671</v>
      </c>
      <c r="BM14" s="32">
        <f t="shared" si="31"/>
        <v>28711.91671</v>
      </c>
      <c r="BN14" s="34">
        <f t="shared" si="32"/>
        <v>14125.678028799999</v>
      </c>
      <c r="BO14" s="34">
        <v>10596</v>
      </c>
      <c r="BP14" s="47"/>
      <c r="BQ14" s="61"/>
      <c r="BR14" s="61">
        <f t="shared" si="33"/>
        <v>9045.3073425</v>
      </c>
      <c r="BS14" s="32">
        <f t="shared" si="34"/>
        <v>9045.3073425</v>
      </c>
      <c r="BT14" s="34">
        <f t="shared" si="35"/>
        <v>4450.1069184</v>
      </c>
      <c r="BU14" s="34">
        <v>3338</v>
      </c>
      <c r="BV14" s="47"/>
      <c r="BW14" s="61"/>
      <c r="BX14" s="61">
        <f t="shared" si="36"/>
        <v>40927.295285</v>
      </c>
      <c r="BY14" s="32">
        <f t="shared" si="37"/>
        <v>40927.295285</v>
      </c>
      <c r="BZ14" s="34">
        <f t="shared" si="38"/>
        <v>20135.3954048</v>
      </c>
      <c r="CA14" s="34">
        <v>15110</v>
      </c>
      <c r="CB14" s="47"/>
      <c r="CC14" s="61"/>
      <c r="CD14" s="61">
        <f t="shared" si="39"/>
        <v>11.619394999999999</v>
      </c>
      <c r="CE14" s="32">
        <f t="shared" si="40"/>
        <v>11.619394999999999</v>
      </c>
      <c r="CF14" s="34">
        <f t="shared" si="41"/>
        <v>5.7165056</v>
      </c>
      <c r="CG14" s="34">
        <v>4</v>
      </c>
      <c r="CH14" s="47"/>
      <c r="CI14" s="61"/>
      <c r="CJ14" s="61">
        <f t="shared" si="42"/>
        <v>5264.630375</v>
      </c>
      <c r="CK14" s="32">
        <f t="shared" si="43"/>
        <v>5264.630375</v>
      </c>
      <c r="CL14" s="34">
        <f t="shared" si="44"/>
        <v>2590.0908799999997</v>
      </c>
      <c r="CM14" s="34">
        <v>1950</v>
      </c>
      <c r="CN14" s="47"/>
      <c r="CO14" s="61"/>
      <c r="CP14" s="61">
        <f t="shared" si="45"/>
        <v>2940.35971</v>
      </c>
      <c r="CQ14" s="32">
        <f t="shared" si="46"/>
        <v>2940.35971</v>
      </c>
      <c r="CR14" s="34">
        <f t="shared" si="47"/>
        <v>1446.5970688000002</v>
      </c>
      <c r="CS14" s="34">
        <v>1087</v>
      </c>
      <c r="CT14" s="47"/>
      <c r="CU14" s="61"/>
      <c r="CV14" s="61">
        <f t="shared" si="48"/>
        <v>1966.6152425</v>
      </c>
      <c r="CW14" s="32">
        <f t="shared" si="49"/>
        <v>1966.6152425</v>
      </c>
      <c r="CX14" s="34">
        <f t="shared" si="50"/>
        <v>967.5346304000001</v>
      </c>
      <c r="CY14" s="34">
        <v>726</v>
      </c>
      <c r="CZ14" s="47"/>
      <c r="DA14" s="61"/>
      <c r="DB14" s="61">
        <f t="shared" si="51"/>
        <v>2172.3699225</v>
      </c>
      <c r="DC14" s="32">
        <f t="shared" si="52"/>
        <v>2172.3699225</v>
      </c>
      <c r="DD14" s="34">
        <f t="shared" si="53"/>
        <v>1068.7617408</v>
      </c>
      <c r="DE14" s="34">
        <v>805</v>
      </c>
      <c r="DF14" s="47"/>
      <c r="DG14" s="61"/>
      <c r="DH14" s="61">
        <f t="shared" si="54"/>
        <v>26474.7915075</v>
      </c>
      <c r="DI14" s="32">
        <f t="shared" si="55"/>
        <v>26474.7915075</v>
      </c>
      <c r="DJ14" s="34">
        <f t="shared" si="56"/>
        <v>13025.0580096</v>
      </c>
      <c r="DK14" s="34">
        <v>9771</v>
      </c>
      <c r="DL14" s="47"/>
      <c r="DM14" s="61"/>
      <c r="DN14" s="61">
        <f t="shared" si="57"/>
        <v>3951.5734625</v>
      </c>
      <c r="DO14" s="32">
        <f t="shared" si="58"/>
        <v>3951.5734625</v>
      </c>
      <c r="DP14" s="34">
        <f t="shared" si="59"/>
        <v>1944.0936319999998</v>
      </c>
      <c r="DQ14" s="34">
        <v>1458</v>
      </c>
      <c r="DR14" s="47"/>
      <c r="DS14" s="61"/>
      <c r="DT14" s="61">
        <f t="shared" si="60"/>
        <v>77493.661905</v>
      </c>
      <c r="DU14" s="32">
        <f t="shared" si="61"/>
        <v>77493.661905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3974.0289225</v>
      </c>
      <c r="EA14" s="32">
        <f t="shared" si="64"/>
        <v>3974.0289225</v>
      </c>
      <c r="EB14" s="34">
        <f t="shared" si="65"/>
        <v>1955.1412608</v>
      </c>
      <c r="EC14" s="34">
        <v>1466</v>
      </c>
      <c r="ED14" s="47"/>
      <c r="EE14" s="61"/>
      <c r="EF14" s="61">
        <f t="shared" si="66"/>
        <v>9964.088155</v>
      </c>
      <c r="EG14" s="32">
        <f t="shared" si="67"/>
        <v>9964.088155</v>
      </c>
      <c r="EH14" s="34">
        <f t="shared" si="68"/>
        <v>4902.1283584</v>
      </c>
      <c r="EI14" s="34">
        <v>3689</v>
      </c>
      <c r="EJ14" s="47"/>
      <c r="EK14" s="61"/>
      <c r="EL14" s="61">
        <f t="shared" si="69"/>
        <v>100759.2809575</v>
      </c>
      <c r="EM14" s="32">
        <f t="shared" si="70"/>
        <v>100759.2809575</v>
      </c>
      <c r="EN14" s="34">
        <f t="shared" si="71"/>
        <v>49571.5133056</v>
      </c>
      <c r="EO14" s="34">
        <v>37204</v>
      </c>
      <c r="EP14" s="47"/>
      <c r="EQ14" s="47"/>
      <c r="ER14" s="47"/>
      <c r="ES14" s="47"/>
      <c r="ET14" s="47"/>
      <c r="EU14" s="47"/>
      <c r="EV14" s="47"/>
      <c r="EW14" s="32"/>
      <c r="EX14" s="32"/>
      <c r="EY14" s="32">
        <f t="shared" si="72"/>
        <v>0</v>
      </c>
    </row>
    <row r="15" spans="1:155" s="49" customFormat="1" ht="12.75">
      <c r="A15" s="48">
        <v>44470</v>
      </c>
      <c r="C15" s="39">
        <v>4710000</v>
      </c>
      <c r="D15" s="39">
        <v>652775</v>
      </c>
      <c r="E15" s="34">
        <f t="shared" si="0"/>
        <v>5362775</v>
      </c>
      <c r="F15" s="34">
        <v>321152</v>
      </c>
      <c r="G15" s="34">
        <f t="shared" si="1"/>
        <v>241163</v>
      </c>
      <c r="H15" s="47"/>
      <c r="I15" s="47">
        <f>'2012D Academic'!I15</f>
        <v>793314.2490000001</v>
      </c>
      <c r="J15" s="47">
        <f>'2012D Academic'!J15</f>
        <v>109948.13352249998</v>
      </c>
      <c r="K15" s="47">
        <f t="shared" si="2"/>
        <v>903262.3825225</v>
      </c>
      <c r="L15" s="47">
        <f>'2012D Academic'!L15</f>
        <v>54092.2415488</v>
      </c>
      <c r="M15" s="47">
        <f>'2012D Academic'!M15</f>
        <v>40629</v>
      </c>
      <c r="N15" s="47"/>
      <c r="O15" s="47">
        <f t="shared" si="3"/>
        <v>3916686.222</v>
      </c>
      <c r="P15" s="39">
        <f t="shared" si="4"/>
        <v>542826.9317549999</v>
      </c>
      <c r="Q15" s="47">
        <f t="shared" si="5"/>
        <v>4459513.153755</v>
      </c>
      <c r="R15" s="39">
        <f t="shared" si="6"/>
        <v>267059.7905664</v>
      </c>
      <c r="S15" s="39">
        <f t="shared" si="7"/>
        <v>200534</v>
      </c>
      <c r="T15" s="47"/>
      <c r="U15" s="61">
        <f t="shared" si="8"/>
        <v>13179.051</v>
      </c>
      <c r="V15" s="61">
        <f t="shared" si="9"/>
        <v>1826.5297275</v>
      </c>
      <c r="W15" s="20">
        <f t="shared" si="10"/>
        <v>15005.580727499999</v>
      </c>
      <c r="X15" s="34">
        <f t="shared" si="11"/>
        <v>898.6154112</v>
      </c>
      <c r="Y15" s="34">
        <v>680</v>
      </c>
      <c r="Z15" s="47"/>
      <c r="AA15" s="61">
        <f>$C15*AC$7</f>
        <v>70932.129</v>
      </c>
      <c r="AB15" s="61">
        <f t="shared" si="12"/>
        <v>9830.7262225</v>
      </c>
      <c r="AC15" s="20">
        <f t="shared" si="13"/>
        <v>80762.8552225</v>
      </c>
      <c r="AD15" s="34">
        <f t="shared" si="14"/>
        <v>4836.5170048</v>
      </c>
      <c r="AE15" s="34">
        <v>3653</v>
      </c>
      <c r="AF15" s="47"/>
      <c r="AG15" s="61">
        <f>$C15*AI$7</f>
        <v>111188.499</v>
      </c>
      <c r="AH15" s="61">
        <f t="shared" si="15"/>
        <v>15409.9941475</v>
      </c>
      <c r="AI15" s="32">
        <f t="shared" si="16"/>
        <v>126598.49314749999</v>
      </c>
      <c r="AJ15" s="34">
        <f t="shared" si="17"/>
        <v>7581.4031488</v>
      </c>
      <c r="AK15" s="34">
        <v>5743</v>
      </c>
      <c r="AL15" s="47"/>
      <c r="AM15" s="61">
        <f>$C15*AO$7</f>
        <v>23084.181</v>
      </c>
      <c r="AN15" s="61">
        <f t="shared" si="18"/>
        <v>3199.3155525</v>
      </c>
      <c r="AO15" s="20">
        <f t="shared" si="19"/>
        <v>26283.4965525</v>
      </c>
      <c r="AP15" s="34">
        <f t="shared" si="20"/>
        <v>1573.9980672000002</v>
      </c>
      <c r="AQ15" s="34">
        <v>1181</v>
      </c>
      <c r="AR15" s="47"/>
      <c r="AS15" s="61">
        <f>$C15*AU$7</f>
        <v>1400295.717</v>
      </c>
      <c r="AT15" s="61">
        <f t="shared" si="21"/>
        <v>194071.7699925</v>
      </c>
      <c r="AU15" s="20">
        <f t="shared" si="22"/>
        <v>1594367.4869925</v>
      </c>
      <c r="AV15" s="34">
        <f t="shared" si="23"/>
        <v>95479.3567104</v>
      </c>
      <c r="AW15" s="34">
        <v>71690</v>
      </c>
      <c r="AX15" s="47"/>
      <c r="AY15" s="61">
        <f>$C15*BA$7</f>
        <v>7776.681</v>
      </c>
      <c r="AZ15" s="61">
        <f t="shared" si="24"/>
        <v>1077.7968025</v>
      </c>
      <c r="BA15" s="20">
        <f t="shared" si="25"/>
        <v>8854.4778025</v>
      </c>
      <c r="BB15" s="34">
        <f t="shared" si="26"/>
        <v>530.2540672</v>
      </c>
      <c r="BC15" s="34">
        <v>398</v>
      </c>
      <c r="BD15" s="47"/>
      <c r="BE15" s="61">
        <f>$C15*BG$7</f>
        <v>27081.087</v>
      </c>
      <c r="BF15" s="61">
        <f t="shared" si="27"/>
        <v>3753.2604175</v>
      </c>
      <c r="BG15" s="32">
        <f t="shared" si="28"/>
        <v>30834.3474175</v>
      </c>
      <c r="BH15" s="34">
        <f t="shared" si="29"/>
        <v>1846.5276544</v>
      </c>
      <c r="BI15" s="34">
        <v>1385</v>
      </c>
      <c r="BJ15" s="47"/>
      <c r="BK15" s="61">
        <f>$C15*BM$7</f>
        <v>207166.524</v>
      </c>
      <c r="BL15" s="61">
        <f t="shared" si="30"/>
        <v>28711.91671</v>
      </c>
      <c r="BM15" s="32">
        <f t="shared" si="31"/>
        <v>235878.44071</v>
      </c>
      <c r="BN15" s="34">
        <f t="shared" si="32"/>
        <v>14125.678028799999</v>
      </c>
      <c r="BO15" s="34">
        <v>10596</v>
      </c>
      <c r="BP15" s="47"/>
      <c r="BQ15" s="61">
        <f>$C15*BS$7</f>
        <v>65265.057</v>
      </c>
      <c r="BR15" s="61">
        <f t="shared" si="33"/>
        <v>9045.3073425</v>
      </c>
      <c r="BS15" s="32">
        <f t="shared" si="34"/>
        <v>74310.3643425</v>
      </c>
      <c r="BT15" s="34">
        <f t="shared" si="35"/>
        <v>4450.1069184</v>
      </c>
      <c r="BU15" s="34">
        <v>3338</v>
      </c>
      <c r="BV15" s="47"/>
      <c r="BW15" s="61">
        <f>$C15*BY$7</f>
        <v>295304.754</v>
      </c>
      <c r="BX15" s="61">
        <f t="shared" si="36"/>
        <v>40927.295285</v>
      </c>
      <c r="BY15" s="32">
        <f t="shared" si="37"/>
        <v>336232.049285</v>
      </c>
      <c r="BZ15" s="34">
        <f t="shared" si="38"/>
        <v>20135.3954048</v>
      </c>
      <c r="CA15" s="34">
        <v>15110</v>
      </c>
      <c r="CB15" s="47"/>
      <c r="CC15" s="61">
        <f>$C15*CE$7</f>
        <v>83.838</v>
      </c>
      <c r="CD15" s="61">
        <f t="shared" si="39"/>
        <v>11.619394999999999</v>
      </c>
      <c r="CE15" s="32">
        <f t="shared" si="40"/>
        <v>95.45739499999999</v>
      </c>
      <c r="CF15" s="34">
        <f t="shared" si="41"/>
        <v>5.7165056</v>
      </c>
      <c r="CG15" s="34">
        <v>4</v>
      </c>
      <c r="CH15" s="47"/>
      <c r="CI15" s="61">
        <f>$C15*CK$7</f>
        <v>37986.149999999994</v>
      </c>
      <c r="CJ15" s="61">
        <f t="shared" si="42"/>
        <v>5264.630375</v>
      </c>
      <c r="CK15" s="32">
        <f t="shared" si="43"/>
        <v>43250.780374999995</v>
      </c>
      <c r="CL15" s="34">
        <f t="shared" si="44"/>
        <v>2590.0908799999997</v>
      </c>
      <c r="CM15" s="34">
        <v>1950</v>
      </c>
      <c r="CN15" s="47"/>
      <c r="CO15" s="61">
        <f>$C15*CQ$7</f>
        <v>21215.724000000002</v>
      </c>
      <c r="CP15" s="61">
        <f t="shared" si="45"/>
        <v>2940.35971</v>
      </c>
      <c r="CQ15" s="32">
        <f t="shared" si="46"/>
        <v>24156.083710000003</v>
      </c>
      <c r="CR15" s="34">
        <f t="shared" si="47"/>
        <v>1446.5970688000002</v>
      </c>
      <c r="CS15" s="34">
        <v>1087</v>
      </c>
      <c r="CT15" s="47"/>
      <c r="CU15" s="61">
        <f>$C15*CW$7</f>
        <v>14189.817000000001</v>
      </c>
      <c r="CV15" s="61">
        <f t="shared" si="48"/>
        <v>1966.6152425</v>
      </c>
      <c r="CW15" s="32">
        <f t="shared" si="49"/>
        <v>16156.432242500001</v>
      </c>
      <c r="CX15" s="34">
        <f t="shared" si="50"/>
        <v>967.5346304000001</v>
      </c>
      <c r="CY15" s="34">
        <v>726</v>
      </c>
      <c r="CZ15" s="47"/>
      <c r="DA15" s="61">
        <f>$C15*DC$7</f>
        <v>15674.409</v>
      </c>
      <c r="DB15" s="61">
        <f t="shared" si="51"/>
        <v>2172.3699225</v>
      </c>
      <c r="DC15" s="32">
        <f t="shared" si="52"/>
        <v>17846.7789225</v>
      </c>
      <c r="DD15" s="34">
        <f t="shared" si="53"/>
        <v>1068.7617408</v>
      </c>
      <c r="DE15" s="34">
        <v>805</v>
      </c>
      <c r="DF15" s="47"/>
      <c r="DG15" s="61">
        <f>$C15*DI$7</f>
        <v>191024.883</v>
      </c>
      <c r="DH15" s="61">
        <f t="shared" si="54"/>
        <v>26474.7915075</v>
      </c>
      <c r="DI15" s="32">
        <f t="shared" si="55"/>
        <v>217499.6745075</v>
      </c>
      <c r="DJ15" s="34">
        <f t="shared" si="56"/>
        <v>13025.0580096</v>
      </c>
      <c r="DK15" s="34">
        <v>9771</v>
      </c>
      <c r="DL15" s="47"/>
      <c r="DM15" s="61">
        <f>$C15*DO$7</f>
        <v>28511.985</v>
      </c>
      <c r="DN15" s="61">
        <f t="shared" si="57"/>
        <v>3951.5734625</v>
      </c>
      <c r="DO15" s="32">
        <f t="shared" si="58"/>
        <v>32463.5584625</v>
      </c>
      <c r="DP15" s="34">
        <f t="shared" si="59"/>
        <v>1944.0936319999998</v>
      </c>
      <c r="DQ15" s="34">
        <v>1458</v>
      </c>
      <c r="DR15" s="47"/>
      <c r="DS15" s="61">
        <f>$C15*DU$7</f>
        <v>559143.882</v>
      </c>
      <c r="DT15" s="61">
        <f t="shared" si="60"/>
        <v>77493.661905</v>
      </c>
      <c r="DU15" s="32">
        <f t="shared" si="61"/>
        <v>636637.543905</v>
      </c>
      <c r="DV15" s="34">
        <f t="shared" si="62"/>
        <v>38125.3027584</v>
      </c>
      <c r="DW15" s="34">
        <v>28600</v>
      </c>
      <c r="DX15" s="32"/>
      <c r="DY15" s="61">
        <f>$C15*EA$7</f>
        <v>28674.009000000002</v>
      </c>
      <c r="DZ15" s="61">
        <f t="shared" si="63"/>
        <v>3974.0289225</v>
      </c>
      <c r="EA15" s="32">
        <f t="shared" si="64"/>
        <v>32648.037922500003</v>
      </c>
      <c r="EB15" s="34">
        <f t="shared" si="65"/>
        <v>1955.1412608</v>
      </c>
      <c r="EC15" s="34">
        <v>1466</v>
      </c>
      <c r="ED15" s="47"/>
      <c r="EE15" s="61">
        <f>$C15*EG$7</f>
        <v>71894.382</v>
      </c>
      <c r="EF15" s="61">
        <f t="shared" si="66"/>
        <v>9964.088155</v>
      </c>
      <c r="EG15" s="32">
        <f t="shared" si="67"/>
        <v>81858.470155</v>
      </c>
      <c r="EH15" s="34">
        <f t="shared" si="68"/>
        <v>4902.1283584</v>
      </c>
      <c r="EI15" s="34">
        <v>3689</v>
      </c>
      <c r="EJ15" s="47"/>
      <c r="EK15" s="61">
        <f>$C15*EM$7</f>
        <v>727013.463</v>
      </c>
      <c r="EL15" s="61">
        <f t="shared" si="69"/>
        <v>100759.2809575</v>
      </c>
      <c r="EM15" s="32">
        <f t="shared" si="70"/>
        <v>827772.7439575</v>
      </c>
      <c r="EN15" s="34">
        <f t="shared" si="71"/>
        <v>49571.5133056</v>
      </c>
      <c r="EO15" s="34">
        <v>37204</v>
      </c>
      <c r="EP15" s="47"/>
      <c r="EQ15" s="47"/>
      <c r="ER15" s="47"/>
      <c r="ES15" s="47"/>
      <c r="ET15" s="47"/>
      <c r="EU15" s="47"/>
      <c r="EV15" s="47"/>
      <c r="EW15" s="32"/>
      <c r="EX15" s="32"/>
      <c r="EY15" s="32">
        <f t="shared" si="72"/>
        <v>0</v>
      </c>
    </row>
    <row r="16" spans="1:155" s="49" customFormat="1" ht="12.75">
      <c r="A16" s="48">
        <v>44652</v>
      </c>
      <c r="C16" s="39"/>
      <c r="D16" s="39">
        <v>535025</v>
      </c>
      <c r="E16" s="34">
        <f t="shared" si="0"/>
        <v>535025</v>
      </c>
      <c r="F16" s="34">
        <v>321152</v>
      </c>
      <c r="G16" s="34">
        <f t="shared" si="1"/>
        <v>241163</v>
      </c>
      <c r="H16" s="47"/>
      <c r="I16" s="47"/>
      <c r="J16" s="47">
        <f>'2012D Academic'!J16</f>
        <v>90115.27729750001</v>
      </c>
      <c r="K16" s="47">
        <f t="shared" si="2"/>
        <v>90115.27729750001</v>
      </c>
      <c r="L16" s="47">
        <f>'2012D Academic'!L16</f>
        <v>54092.2415488</v>
      </c>
      <c r="M16" s="47">
        <f>'2012D Academic'!M16</f>
        <v>40629</v>
      </c>
      <c r="N16" s="47"/>
      <c r="O16" s="47"/>
      <c r="P16" s="39">
        <f t="shared" si="4"/>
        <v>444909.77620500006</v>
      </c>
      <c r="Q16" s="47">
        <f t="shared" si="5"/>
        <v>444909.77620500006</v>
      </c>
      <c r="R16" s="39">
        <f t="shared" si="6"/>
        <v>267059.7905664</v>
      </c>
      <c r="S16" s="39">
        <f t="shared" si="7"/>
        <v>200534</v>
      </c>
      <c r="T16" s="47"/>
      <c r="U16" s="61"/>
      <c r="V16" s="61">
        <f t="shared" si="9"/>
        <v>1497.0534525</v>
      </c>
      <c r="W16" s="20">
        <f t="shared" si="10"/>
        <v>1497.0534525</v>
      </c>
      <c r="X16" s="34">
        <f t="shared" si="11"/>
        <v>898.6154112</v>
      </c>
      <c r="Y16" s="34">
        <v>680</v>
      </c>
      <c r="Z16" s="47"/>
      <c r="AA16" s="61"/>
      <c r="AB16" s="61">
        <f t="shared" si="12"/>
        <v>8057.4229975</v>
      </c>
      <c r="AC16" s="20">
        <f t="shared" si="13"/>
        <v>8057.4229975</v>
      </c>
      <c r="AD16" s="34">
        <f t="shared" si="14"/>
        <v>4836.5170048</v>
      </c>
      <c r="AE16" s="34">
        <v>3653</v>
      </c>
      <c r="AF16" s="47"/>
      <c r="AG16" s="61"/>
      <c r="AH16" s="61">
        <f t="shared" si="15"/>
        <v>12630.2816725</v>
      </c>
      <c r="AI16" s="32">
        <f t="shared" si="16"/>
        <v>12630.2816725</v>
      </c>
      <c r="AJ16" s="34">
        <f t="shared" si="17"/>
        <v>7581.4031488</v>
      </c>
      <c r="AK16" s="34">
        <v>5743</v>
      </c>
      <c r="AL16" s="47"/>
      <c r="AM16" s="61"/>
      <c r="AN16" s="61">
        <f t="shared" si="18"/>
        <v>2622.2110275</v>
      </c>
      <c r="AO16" s="20">
        <f t="shared" si="19"/>
        <v>2622.2110275</v>
      </c>
      <c r="AP16" s="34">
        <f t="shared" si="20"/>
        <v>1573.9980672000002</v>
      </c>
      <c r="AQ16" s="34">
        <v>1181</v>
      </c>
      <c r="AR16" s="47"/>
      <c r="AS16" s="61"/>
      <c r="AT16" s="61">
        <f t="shared" si="21"/>
        <v>159064.3770675</v>
      </c>
      <c r="AU16" s="20">
        <f t="shared" si="22"/>
        <v>159064.3770675</v>
      </c>
      <c r="AV16" s="34">
        <f t="shared" si="23"/>
        <v>95479.3567104</v>
      </c>
      <c r="AW16" s="34">
        <v>71690</v>
      </c>
      <c r="AX16" s="47"/>
      <c r="AY16" s="61"/>
      <c r="AZ16" s="61">
        <f t="shared" si="24"/>
        <v>883.3797774999999</v>
      </c>
      <c r="BA16" s="20">
        <f t="shared" si="25"/>
        <v>883.3797774999999</v>
      </c>
      <c r="BB16" s="34">
        <f t="shared" si="26"/>
        <v>530.2540672</v>
      </c>
      <c r="BC16" s="34">
        <v>398</v>
      </c>
      <c r="BD16" s="47"/>
      <c r="BE16" s="61"/>
      <c r="BF16" s="61">
        <f t="shared" si="27"/>
        <v>3076.2332425</v>
      </c>
      <c r="BG16" s="32">
        <f t="shared" si="28"/>
        <v>3076.2332425</v>
      </c>
      <c r="BH16" s="34">
        <f t="shared" si="29"/>
        <v>1846.5276544</v>
      </c>
      <c r="BI16" s="34">
        <v>1385</v>
      </c>
      <c r="BJ16" s="47"/>
      <c r="BK16" s="61"/>
      <c r="BL16" s="61">
        <f t="shared" si="30"/>
        <v>23532.75361</v>
      </c>
      <c r="BM16" s="32">
        <f t="shared" si="31"/>
        <v>23532.75361</v>
      </c>
      <c r="BN16" s="34">
        <f t="shared" si="32"/>
        <v>14125.678028799999</v>
      </c>
      <c r="BO16" s="34">
        <v>10596</v>
      </c>
      <c r="BP16" s="47"/>
      <c r="BQ16" s="61"/>
      <c r="BR16" s="61">
        <f t="shared" si="33"/>
        <v>7413.6809175</v>
      </c>
      <c r="BS16" s="32">
        <f t="shared" si="34"/>
        <v>7413.6809175</v>
      </c>
      <c r="BT16" s="34">
        <f t="shared" si="35"/>
        <v>4450.1069184</v>
      </c>
      <c r="BU16" s="34">
        <v>3338</v>
      </c>
      <c r="BV16" s="47"/>
      <c r="BW16" s="61"/>
      <c r="BX16" s="61">
        <f t="shared" si="36"/>
        <v>33544.676435</v>
      </c>
      <c r="BY16" s="32">
        <f t="shared" si="37"/>
        <v>33544.676435</v>
      </c>
      <c r="BZ16" s="34">
        <f t="shared" si="38"/>
        <v>20135.3954048</v>
      </c>
      <c r="CA16" s="34">
        <v>15110</v>
      </c>
      <c r="CB16" s="47"/>
      <c r="CC16" s="61"/>
      <c r="CD16" s="61">
        <f t="shared" si="39"/>
        <v>9.523444999999999</v>
      </c>
      <c r="CE16" s="32">
        <f t="shared" si="40"/>
        <v>9.523444999999999</v>
      </c>
      <c r="CF16" s="34">
        <f t="shared" si="41"/>
        <v>5.7165056</v>
      </c>
      <c r="CG16" s="34">
        <v>4</v>
      </c>
      <c r="CH16" s="47"/>
      <c r="CI16" s="61"/>
      <c r="CJ16" s="61">
        <f t="shared" si="42"/>
        <v>4314.976624999999</v>
      </c>
      <c r="CK16" s="32">
        <f t="shared" si="43"/>
        <v>4314.976624999999</v>
      </c>
      <c r="CL16" s="34">
        <f t="shared" si="44"/>
        <v>2590.0908799999997</v>
      </c>
      <c r="CM16" s="34">
        <v>1950</v>
      </c>
      <c r="CN16" s="47"/>
      <c r="CO16" s="61"/>
      <c r="CP16" s="61">
        <f t="shared" si="45"/>
        <v>2409.9666100000004</v>
      </c>
      <c r="CQ16" s="32">
        <f t="shared" si="46"/>
        <v>2409.9666100000004</v>
      </c>
      <c r="CR16" s="34">
        <f t="shared" si="47"/>
        <v>1446.5970688000002</v>
      </c>
      <c r="CS16" s="34">
        <v>1087</v>
      </c>
      <c r="CT16" s="47"/>
      <c r="CU16" s="61"/>
      <c r="CV16" s="61">
        <f t="shared" si="48"/>
        <v>1611.8698175</v>
      </c>
      <c r="CW16" s="32">
        <f t="shared" si="49"/>
        <v>1611.8698175</v>
      </c>
      <c r="CX16" s="34">
        <f t="shared" si="50"/>
        <v>967.5346304000001</v>
      </c>
      <c r="CY16" s="34">
        <v>726</v>
      </c>
      <c r="CZ16" s="47"/>
      <c r="DA16" s="61"/>
      <c r="DB16" s="61">
        <f t="shared" si="51"/>
        <v>1780.5096975</v>
      </c>
      <c r="DC16" s="32">
        <f t="shared" si="52"/>
        <v>1780.5096975</v>
      </c>
      <c r="DD16" s="34">
        <f t="shared" si="53"/>
        <v>1068.7617408</v>
      </c>
      <c r="DE16" s="34">
        <v>805</v>
      </c>
      <c r="DF16" s="47"/>
      <c r="DG16" s="61"/>
      <c r="DH16" s="61">
        <f t="shared" si="54"/>
        <v>21699.1694325</v>
      </c>
      <c r="DI16" s="32">
        <f t="shared" si="55"/>
        <v>21699.1694325</v>
      </c>
      <c r="DJ16" s="34">
        <f t="shared" si="56"/>
        <v>13025.0580096</v>
      </c>
      <c r="DK16" s="34">
        <v>9771</v>
      </c>
      <c r="DL16" s="47"/>
      <c r="DM16" s="61"/>
      <c r="DN16" s="61">
        <f t="shared" si="57"/>
        <v>3238.7738375</v>
      </c>
      <c r="DO16" s="32">
        <f t="shared" si="58"/>
        <v>3238.7738375</v>
      </c>
      <c r="DP16" s="34">
        <f t="shared" si="59"/>
        <v>1944.0936319999998</v>
      </c>
      <c r="DQ16" s="34">
        <v>1458</v>
      </c>
      <c r="DR16" s="47"/>
      <c r="DS16" s="61"/>
      <c r="DT16" s="61">
        <f t="shared" si="60"/>
        <v>63515.064855000004</v>
      </c>
      <c r="DU16" s="32">
        <f t="shared" si="61"/>
        <v>63515.064855000004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3257.1786975</v>
      </c>
      <c r="EA16" s="32">
        <f t="shared" si="64"/>
        <v>3257.1786975</v>
      </c>
      <c r="EB16" s="34">
        <f t="shared" si="65"/>
        <v>1955.1412608</v>
      </c>
      <c r="EC16" s="34">
        <v>1466</v>
      </c>
      <c r="ED16" s="47"/>
      <c r="EE16" s="61"/>
      <c r="EF16" s="61">
        <f t="shared" si="66"/>
        <v>8166.728605</v>
      </c>
      <c r="EG16" s="32">
        <f t="shared" si="67"/>
        <v>8166.728605</v>
      </c>
      <c r="EH16" s="34">
        <f t="shared" si="68"/>
        <v>4902.1283584</v>
      </c>
      <c r="EI16" s="34">
        <v>3689</v>
      </c>
      <c r="EJ16" s="47"/>
      <c r="EK16" s="61"/>
      <c r="EL16" s="61">
        <f t="shared" si="69"/>
        <v>82583.9443825</v>
      </c>
      <c r="EM16" s="32">
        <f t="shared" si="70"/>
        <v>82583.9443825</v>
      </c>
      <c r="EN16" s="34">
        <f t="shared" si="71"/>
        <v>49571.5133056</v>
      </c>
      <c r="EO16" s="34">
        <v>37204</v>
      </c>
      <c r="EP16" s="47"/>
      <c r="EQ16" s="47"/>
      <c r="ER16" s="47"/>
      <c r="ES16" s="47"/>
      <c r="ET16" s="47"/>
      <c r="EU16" s="47"/>
      <c r="EV16" s="47"/>
      <c r="EW16" s="32"/>
      <c r="EX16" s="32"/>
      <c r="EY16" s="32">
        <f t="shared" si="72"/>
        <v>0</v>
      </c>
    </row>
    <row r="17" spans="1:155" s="49" customFormat="1" ht="12.75">
      <c r="A17" s="48">
        <v>44835</v>
      </c>
      <c r="C17" s="39">
        <v>4960000</v>
      </c>
      <c r="D17" s="39">
        <v>535025</v>
      </c>
      <c r="E17" s="34">
        <f t="shared" si="0"/>
        <v>5495025</v>
      </c>
      <c r="F17" s="34">
        <v>321152</v>
      </c>
      <c r="G17" s="34">
        <f t="shared" si="1"/>
        <v>241163</v>
      </c>
      <c r="H17" s="47"/>
      <c r="I17" s="47">
        <f>'2012D Academic'!I17</f>
        <v>835422.2239999998</v>
      </c>
      <c r="J17" s="47">
        <f>'2012D Academic'!J17</f>
        <v>90115.27729750001</v>
      </c>
      <c r="K17" s="47">
        <f t="shared" si="2"/>
        <v>925537.5012974999</v>
      </c>
      <c r="L17" s="47">
        <f>'2012D Academic'!L17</f>
        <v>54092.2415488</v>
      </c>
      <c r="M17" s="47">
        <f>'2012D Academic'!M17</f>
        <v>40629</v>
      </c>
      <c r="N17" s="47"/>
      <c r="O17" s="47">
        <f t="shared" si="3"/>
        <v>4124578.272000001</v>
      </c>
      <c r="P17" s="39">
        <f t="shared" si="4"/>
        <v>444909.77620500006</v>
      </c>
      <c r="Q17" s="47">
        <f t="shared" si="5"/>
        <v>4569488.048205001</v>
      </c>
      <c r="R17" s="39">
        <f t="shared" si="6"/>
        <v>267059.7905664</v>
      </c>
      <c r="S17" s="39">
        <f t="shared" si="7"/>
        <v>200534</v>
      </c>
      <c r="T17" s="47"/>
      <c r="U17" s="61">
        <f t="shared" si="8"/>
        <v>13878.576</v>
      </c>
      <c r="V17" s="61">
        <f t="shared" si="9"/>
        <v>1497.0534525</v>
      </c>
      <c r="W17" s="20">
        <f t="shared" si="10"/>
        <v>15375.6294525</v>
      </c>
      <c r="X17" s="34">
        <f t="shared" si="11"/>
        <v>898.6154112</v>
      </c>
      <c r="Y17" s="34">
        <v>680</v>
      </c>
      <c r="Z17" s="47"/>
      <c r="AA17" s="61">
        <f>$C17*AC$7</f>
        <v>74697.10399999999</v>
      </c>
      <c r="AB17" s="61">
        <f t="shared" si="12"/>
        <v>8057.4229975</v>
      </c>
      <c r="AC17" s="20">
        <f t="shared" si="13"/>
        <v>82754.5269975</v>
      </c>
      <c r="AD17" s="34">
        <f t="shared" si="14"/>
        <v>4836.5170048</v>
      </c>
      <c r="AE17" s="34">
        <v>3653</v>
      </c>
      <c r="AF17" s="47"/>
      <c r="AG17" s="61">
        <f>$C17*AI$7</f>
        <v>117090.224</v>
      </c>
      <c r="AH17" s="61">
        <f t="shared" si="15"/>
        <v>12630.2816725</v>
      </c>
      <c r="AI17" s="32">
        <f t="shared" si="16"/>
        <v>129720.5056725</v>
      </c>
      <c r="AJ17" s="34">
        <f t="shared" si="17"/>
        <v>7581.4031488</v>
      </c>
      <c r="AK17" s="34">
        <v>5743</v>
      </c>
      <c r="AL17" s="47"/>
      <c r="AM17" s="61">
        <f>$C17*AO$7</f>
        <v>24309.456000000002</v>
      </c>
      <c r="AN17" s="61">
        <f t="shared" si="18"/>
        <v>2622.2110275</v>
      </c>
      <c r="AO17" s="20">
        <f t="shared" si="19"/>
        <v>26931.667027500003</v>
      </c>
      <c r="AP17" s="34">
        <f t="shared" si="20"/>
        <v>1573.9980672000002</v>
      </c>
      <c r="AQ17" s="34">
        <v>1181</v>
      </c>
      <c r="AR17" s="47"/>
      <c r="AS17" s="61">
        <f>$C17*AU$7</f>
        <v>1474621.392</v>
      </c>
      <c r="AT17" s="61">
        <f t="shared" si="21"/>
        <v>159064.3770675</v>
      </c>
      <c r="AU17" s="20">
        <f t="shared" si="22"/>
        <v>1633685.7690675</v>
      </c>
      <c r="AV17" s="34">
        <f t="shared" si="23"/>
        <v>95479.3567104</v>
      </c>
      <c r="AW17" s="34">
        <v>71690</v>
      </c>
      <c r="AX17" s="47"/>
      <c r="AY17" s="61">
        <f>$C17*BA$7</f>
        <v>8189.456</v>
      </c>
      <c r="AZ17" s="61">
        <f t="shared" si="24"/>
        <v>883.3797774999999</v>
      </c>
      <c r="BA17" s="20">
        <f t="shared" si="25"/>
        <v>9072.8357775</v>
      </c>
      <c r="BB17" s="34">
        <f t="shared" si="26"/>
        <v>530.2540672</v>
      </c>
      <c r="BC17" s="34">
        <v>398</v>
      </c>
      <c r="BD17" s="47"/>
      <c r="BE17" s="61">
        <f>$C17*BG$7</f>
        <v>28518.512</v>
      </c>
      <c r="BF17" s="61">
        <f t="shared" si="27"/>
        <v>3076.2332425</v>
      </c>
      <c r="BG17" s="32">
        <f t="shared" si="28"/>
        <v>31594.745242499997</v>
      </c>
      <c r="BH17" s="34">
        <f t="shared" si="29"/>
        <v>1846.5276544</v>
      </c>
      <c r="BI17" s="34">
        <v>1385</v>
      </c>
      <c r="BJ17" s="47"/>
      <c r="BK17" s="61">
        <f>$C17*BM$7</f>
        <v>218162.624</v>
      </c>
      <c r="BL17" s="61">
        <f t="shared" si="30"/>
        <v>23532.75361</v>
      </c>
      <c r="BM17" s="32">
        <f t="shared" si="31"/>
        <v>241695.37761000003</v>
      </c>
      <c r="BN17" s="34">
        <f t="shared" si="32"/>
        <v>14125.678028799999</v>
      </c>
      <c r="BO17" s="34">
        <v>10596</v>
      </c>
      <c r="BP17" s="47"/>
      <c r="BQ17" s="61">
        <f>$C17*BS$7</f>
        <v>68729.232</v>
      </c>
      <c r="BR17" s="61">
        <f t="shared" si="33"/>
        <v>7413.6809175</v>
      </c>
      <c r="BS17" s="32">
        <f t="shared" si="34"/>
        <v>76142.9129175</v>
      </c>
      <c r="BT17" s="34">
        <f t="shared" si="35"/>
        <v>4450.1069184</v>
      </c>
      <c r="BU17" s="34">
        <v>3338</v>
      </c>
      <c r="BV17" s="47"/>
      <c r="BW17" s="61">
        <f>$C17*BY$7</f>
        <v>310979.104</v>
      </c>
      <c r="BX17" s="61">
        <f t="shared" si="36"/>
        <v>33544.676435</v>
      </c>
      <c r="BY17" s="32">
        <f t="shared" si="37"/>
        <v>344523.78043499996</v>
      </c>
      <c r="BZ17" s="34">
        <f t="shared" si="38"/>
        <v>20135.3954048</v>
      </c>
      <c r="CA17" s="34">
        <v>15110</v>
      </c>
      <c r="CB17" s="47"/>
      <c r="CC17" s="61">
        <f>$C17*CE$7</f>
        <v>88.288</v>
      </c>
      <c r="CD17" s="61">
        <f t="shared" si="39"/>
        <v>9.523444999999999</v>
      </c>
      <c r="CE17" s="32">
        <f t="shared" si="40"/>
        <v>97.81144499999999</v>
      </c>
      <c r="CF17" s="34">
        <f t="shared" si="41"/>
        <v>5.7165056</v>
      </c>
      <c r="CG17" s="34">
        <v>4</v>
      </c>
      <c r="CH17" s="47"/>
      <c r="CI17" s="61">
        <f>$C17*CK$7</f>
        <v>40002.399999999994</v>
      </c>
      <c r="CJ17" s="61">
        <f t="shared" si="42"/>
        <v>4314.976624999999</v>
      </c>
      <c r="CK17" s="32">
        <f t="shared" si="43"/>
        <v>44317.37662499999</v>
      </c>
      <c r="CL17" s="34">
        <f t="shared" si="44"/>
        <v>2590.0908799999997</v>
      </c>
      <c r="CM17" s="34">
        <v>1950</v>
      </c>
      <c r="CN17" s="47"/>
      <c r="CO17" s="61">
        <f>$C17*CQ$7</f>
        <v>22341.824</v>
      </c>
      <c r="CP17" s="61">
        <f t="shared" si="45"/>
        <v>2409.9666100000004</v>
      </c>
      <c r="CQ17" s="32">
        <f t="shared" si="46"/>
        <v>24751.79061</v>
      </c>
      <c r="CR17" s="34">
        <f t="shared" si="47"/>
        <v>1446.5970688000002</v>
      </c>
      <c r="CS17" s="34">
        <v>1087</v>
      </c>
      <c r="CT17" s="47"/>
      <c r="CU17" s="61">
        <f>$C17*CW$7</f>
        <v>14942.992</v>
      </c>
      <c r="CV17" s="61">
        <f t="shared" si="48"/>
        <v>1611.8698175</v>
      </c>
      <c r="CW17" s="32">
        <f t="shared" si="49"/>
        <v>16554.8618175</v>
      </c>
      <c r="CX17" s="34">
        <f t="shared" si="50"/>
        <v>967.5346304000001</v>
      </c>
      <c r="CY17" s="34">
        <v>726</v>
      </c>
      <c r="CZ17" s="47"/>
      <c r="DA17" s="61">
        <f>$C17*DC$7</f>
        <v>16506.384</v>
      </c>
      <c r="DB17" s="61">
        <f t="shared" si="51"/>
        <v>1780.5096975</v>
      </c>
      <c r="DC17" s="32">
        <f t="shared" si="52"/>
        <v>18286.8936975</v>
      </c>
      <c r="DD17" s="34">
        <f t="shared" si="53"/>
        <v>1068.7617408</v>
      </c>
      <c r="DE17" s="34">
        <v>805</v>
      </c>
      <c r="DF17" s="47"/>
      <c r="DG17" s="61">
        <f>$C17*DI$7</f>
        <v>201164.20799999998</v>
      </c>
      <c r="DH17" s="61">
        <f t="shared" si="54"/>
        <v>21699.1694325</v>
      </c>
      <c r="DI17" s="32">
        <f t="shared" si="55"/>
        <v>222863.37743249998</v>
      </c>
      <c r="DJ17" s="34">
        <f t="shared" si="56"/>
        <v>13025.0580096</v>
      </c>
      <c r="DK17" s="34">
        <v>9771</v>
      </c>
      <c r="DL17" s="47"/>
      <c r="DM17" s="61">
        <f>$C17*DO$7</f>
        <v>30025.36</v>
      </c>
      <c r="DN17" s="61">
        <f t="shared" si="57"/>
        <v>3238.7738375</v>
      </c>
      <c r="DO17" s="32">
        <f t="shared" si="58"/>
        <v>33264.1338375</v>
      </c>
      <c r="DP17" s="34">
        <f t="shared" si="59"/>
        <v>1944.0936319999998</v>
      </c>
      <c r="DQ17" s="34">
        <v>1458</v>
      </c>
      <c r="DR17" s="47"/>
      <c r="DS17" s="61">
        <f>$C17*DU$7</f>
        <v>588822.432</v>
      </c>
      <c r="DT17" s="61">
        <f t="shared" si="60"/>
        <v>63515.064855000004</v>
      </c>
      <c r="DU17" s="32">
        <f t="shared" si="61"/>
        <v>652337.496855</v>
      </c>
      <c r="DV17" s="34">
        <f t="shared" si="62"/>
        <v>38125.3027584</v>
      </c>
      <c r="DW17" s="34">
        <v>28600</v>
      </c>
      <c r="DX17" s="32"/>
      <c r="DY17" s="61">
        <f>$C17*EA$7</f>
        <v>30195.984</v>
      </c>
      <c r="DZ17" s="61">
        <f t="shared" si="63"/>
        <v>3257.1786975</v>
      </c>
      <c r="EA17" s="32">
        <f t="shared" si="64"/>
        <v>33453.1626975</v>
      </c>
      <c r="EB17" s="34">
        <f t="shared" si="65"/>
        <v>1955.1412608</v>
      </c>
      <c r="EC17" s="34">
        <v>1466</v>
      </c>
      <c r="ED17" s="47"/>
      <c r="EE17" s="61">
        <f>$C17*EG$7</f>
        <v>75710.432</v>
      </c>
      <c r="EF17" s="61">
        <f t="shared" si="66"/>
        <v>8166.728605</v>
      </c>
      <c r="EG17" s="32">
        <f t="shared" si="67"/>
        <v>83877.160605</v>
      </c>
      <c r="EH17" s="34">
        <f t="shared" si="68"/>
        <v>4902.1283584</v>
      </c>
      <c r="EI17" s="34">
        <v>3689</v>
      </c>
      <c r="EJ17" s="47"/>
      <c r="EK17" s="61">
        <f>$C17*EM$7</f>
        <v>765602.2880000001</v>
      </c>
      <c r="EL17" s="61">
        <f t="shared" si="69"/>
        <v>82583.9443825</v>
      </c>
      <c r="EM17" s="32">
        <f t="shared" si="70"/>
        <v>848186.2323825001</v>
      </c>
      <c r="EN17" s="34">
        <f t="shared" si="71"/>
        <v>49571.5133056</v>
      </c>
      <c r="EO17" s="34">
        <v>37204</v>
      </c>
      <c r="EP17" s="47"/>
      <c r="EQ17" s="47"/>
      <c r="ER17" s="47"/>
      <c r="ES17" s="47"/>
      <c r="ET17" s="47"/>
      <c r="EU17" s="47"/>
      <c r="EV17" s="47"/>
      <c r="EW17" s="32"/>
      <c r="EX17" s="32"/>
      <c r="EY17" s="32">
        <f t="shared" si="72"/>
        <v>0</v>
      </c>
    </row>
    <row r="18" spans="1:155" s="49" customFormat="1" ht="12.75">
      <c r="A18" s="48">
        <v>45017</v>
      </c>
      <c r="C18" s="39"/>
      <c r="D18" s="39">
        <v>411025</v>
      </c>
      <c r="E18" s="34">
        <f t="shared" si="0"/>
        <v>411025</v>
      </c>
      <c r="F18" s="34">
        <v>321152</v>
      </c>
      <c r="G18" s="34">
        <f t="shared" si="1"/>
        <v>241163</v>
      </c>
      <c r="H18" s="47"/>
      <c r="I18" s="47"/>
      <c r="J18" s="47">
        <f>'2012D Academic'!J18</f>
        <v>69229.72169750002</v>
      </c>
      <c r="K18" s="47">
        <f t="shared" si="2"/>
        <v>69229.72169750002</v>
      </c>
      <c r="L18" s="47">
        <f>'2012D Academic'!L18</f>
        <v>54092.2415488</v>
      </c>
      <c r="M18" s="47">
        <f>'2012D Academic'!M18</f>
        <v>40629</v>
      </c>
      <c r="N18" s="47"/>
      <c r="O18" s="47"/>
      <c r="P18" s="39">
        <f t="shared" si="4"/>
        <v>341795.3194050001</v>
      </c>
      <c r="Q18" s="47">
        <f t="shared" si="5"/>
        <v>341795.3194050001</v>
      </c>
      <c r="R18" s="39">
        <f t="shared" si="6"/>
        <v>267059.7905664</v>
      </c>
      <c r="S18" s="39">
        <f t="shared" si="7"/>
        <v>200534</v>
      </c>
      <c r="T18" s="47"/>
      <c r="U18" s="61"/>
      <c r="V18" s="61">
        <f t="shared" si="9"/>
        <v>1150.0890525</v>
      </c>
      <c r="W18" s="20">
        <f t="shared" si="10"/>
        <v>1150.0890525</v>
      </c>
      <c r="X18" s="34">
        <f t="shared" si="11"/>
        <v>898.6154112</v>
      </c>
      <c r="Y18" s="34">
        <v>680</v>
      </c>
      <c r="Z18" s="47"/>
      <c r="AA18" s="61"/>
      <c r="AB18" s="61">
        <f t="shared" si="12"/>
        <v>6189.9953975</v>
      </c>
      <c r="AC18" s="20">
        <f t="shared" si="13"/>
        <v>6189.9953975</v>
      </c>
      <c r="AD18" s="34">
        <f t="shared" si="14"/>
        <v>4836.5170048</v>
      </c>
      <c r="AE18" s="34">
        <v>3653</v>
      </c>
      <c r="AF18" s="47"/>
      <c r="AG18" s="61"/>
      <c r="AH18" s="61">
        <f t="shared" si="15"/>
        <v>9703.0260725</v>
      </c>
      <c r="AI18" s="32">
        <f t="shared" si="16"/>
        <v>9703.0260725</v>
      </c>
      <c r="AJ18" s="34">
        <f t="shared" si="17"/>
        <v>7581.4031488</v>
      </c>
      <c r="AK18" s="34">
        <v>5743</v>
      </c>
      <c r="AL18" s="47"/>
      <c r="AM18" s="61"/>
      <c r="AN18" s="61">
        <f t="shared" si="18"/>
        <v>2014.4746275</v>
      </c>
      <c r="AO18" s="20">
        <f t="shared" si="19"/>
        <v>2014.4746275</v>
      </c>
      <c r="AP18" s="34">
        <f t="shared" si="20"/>
        <v>1573.9980672000002</v>
      </c>
      <c r="AQ18" s="34">
        <v>1181</v>
      </c>
      <c r="AR18" s="47"/>
      <c r="AS18" s="61"/>
      <c r="AT18" s="61">
        <f t="shared" si="21"/>
        <v>122198.84226749999</v>
      </c>
      <c r="AU18" s="20">
        <f t="shared" si="22"/>
        <v>122198.84226749999</v>
      </c>
      <c r="AV18" s="34">
        <f t="shared" si="23"/>
        <v>95479.3567104</v>
      </c>
      <c r="AW18" s="34">
        <v>71690</v>
      </c>
      <c r="AX18" s="47"/>
      <c r="AY18" s="61"/>
      <c r="AZ18" s="61">
        <f t="shared" si="24"/>
        <v>678.6433774999999</v>
      </c>
      <c r="BA18" s="20">
        <f t="shared" si="25"/>
        <v>678.6433774999999</v>
      </c>
      <c r="BB18" s="34">
        <f t="shared" si="26"/>
        <v>530.2540672</v>
      </c>
      <c r="BC18" s="34">
        <v>398</v>
      </c>
      <c r="BD18" s="47"/>
      <c r="BE18" s="61"/>
      <c r="BF18" s="61">
        <f t="shared" si="27"/>
        <v>2363.2704425</v>
      </c>
      <c r="BG18" s="32">
        <f t="shared" si="28"/>
        <v>2363.2704425</v>
      </c>
      <c r="BH18" s="34">
        <f t="shared" si="29"/>
        <v>1846.5276544</v>
      </c>
      <c r="BI18" s="34">
        <v>1385</v>
      </c>
      <c r="BJ18" s="47"/>
      <c r="BK18" s="61"/>
      <c r="BL18" s="61">
        <f t="shared" si="30"/>
        <v>18078.68801</v>
      </c>
      <c r="BM18" s="32">
        <f t="shared" si="31"/>
        <v>18078.68801</v>
      </c>
      <c r="BN18" s="34">
        <f t="shared" si="32"/>
        <v>14125.678028799999</v>
      </c>
      <c r="BO18" s="34">
        <v>10596</v>
      </c>
      <c r="BP18" s="47"/>
      <c r="BQ18" s="61"/>
      <c r="BR18" s="61">
        <f t="shared" si="33"/>
        <v>5695.4501175</v>
      </c>
      <c r="BS18" s="32">
        <f t="shared" si="34"/>
        <v>5695.4501175</v>
      </c>
      <c r="BT18" s="34">
        <f t="shared" si="35"/>
        <v>4450.1069184</v>
      </c>
      <c r="BU18" s="34">
        <v>3338</v>
      </c>
      <c r="BV18" s="47"/>
      <c r="BW18" s="61"/>
      <c r="BX18" s="61">
        <f t="shared" si="36"/>
        <v>25770.198835</v>
      </c>
      <c r="BY18" s="32">
        <f t="shared" si="37"/>
        <v>25770.198835</v>
      </c>
      <c r="BZ18" s="34">
        <f t="shared" si="38"/>
        <v>20135.3954048</v>
      </c>
      <c r="CA18" s="34">
        <v>15110</v>
      </c>
      <c r="CB18" s="47"/>
      <c r="CC18" s="61"/>
      <c r="CD18" s="61">
        <f t="shared" si="39"/>
        <v>7.316244999999999</v>
      </c>
      <c r="CE18" s="32">
        <f t="shared" si="40"/>
        <v>7.316244999999999</v>
      </c>
      <c r="CF18" s="34">
        <f t="shared" si="41"/>
        <v>5.7165056</v>
      </c>
      <c r="CG18" s="34">
        <v>4</v>
      </c>
      <c r="CH18" s="47"/>
      <c r="CI18" s="61"/>
      <c r="CJ18" s="61">
        <f t="shared" si="42"/>
        <v>3314.916625</v>
      </c>
      <c r="CK18" s="32">
        <f t="shared" si="43"/>
        <v>3314.916625</v>
      </c>
      <c r="CL18" s="34">
        <f t="shared" si="44"/>
        <v>2590.0908799999997</v>
      </c>
      <c r="CM18" s="34">
        <v>1950</v>
      </c>
      <c r="CN18" s="47"/>
      <c r="CO18" s="61"/>
      <c r="CP18" s="61">
        <f t="shared" si="45"/>
        <v>1851.4210100000003</v>
      </c>
      <c r="CQ18" s="32">
        <f t="shared" si="46"/>
        <v>1851.4210100000003</v>
      </c>
      <c r="CR18" s="34">
        <f t="shared" si="47"/>
        <v>1446.5970688000002</v>
      </c>
      <c r="CS18" s="34">
        <v>1087</v>
      </c>
      <c r="CT18" s="47"/>
      <c r="CU18" s="61"/>
      <c r="CV18" s="61">
        <f t="shared" si="48"/>
        <v>1238.2950175</v>
      </c>
      <c r="CW18" s="32">
        <f t="shared" si="49"/>
        <v>1238.2950175</v>
      </c>
      <c r="CX18" s="34">
        <f t="shared" si="50"/>
        <v>967.5346304000001</v>
      </c>
      <c r="CY18" s="34">
        <v>726</v>
      </c>
      <c r="CZ18" s="47"/>
      <c r="DA18" s="61"/>
      <c r="DB18" s="61">
        <f t="shared" si="51"/>
        <v>1367.8500975</v>
      </c>
      <c r="DC18" s="32">
        <f t="shared" si="52"/>
        <v>1367.8500975</v>
      </c>
      <c r="DD18" s="34">
        <f t="shared" si="53"/>
        <v>1068.7617408</v>
      </c>
      <c r="DE18" s="34">
        <v>805</v>
      </c>
      <c r="DF18" s="47"/>
      <c r="DG18" s="61"/>
      <c r="DH18" s="61">
        <f t="shared" si="54"/>
        <v>16670.0642325</v>
      </c>
      <c r="DI18" s="32">
        <f t="shared" si="55"/>
        <v>16670.0642325</v>
      </c>
      <c r="DJ18" s="34">
        <f t="shared" si="56"/>
        <v>13025.0580096</v>
      </c>
      <c r="DK18" s="34">
        <v>9771</v>
      </c>
      <c r="DL18" s="47"/>
      <c r="DM18" s="61"/>
      <c r="DN18" s="61">
        <f t="shared" si="57"/>
        <v>2488.1398375</v>
      </c>
      <c r="DO18" s="32">
        <f t="shared" si="58"/>
        <v>2488.1398375</v>
      </c>
      <c r="DP18" s="34">
        <f t="shared" si="59"/>
        <v>1944.0936319999998</v>
      </c>
      <c r="DQ18" s="34">
        <v>1458</v>
      </c>
      <c r="DR18" s="47"/>
      <c r="DS18" s="61"/>
      <c r="DT18" s="61">
        <f t="shared" si="60"/>
        <v>48794.504055000005</v>
      </c>
      <c r="DU18" s="32">
        <f t="shared" si="61"/>
        <v>48794.504055000005</v>
      </c>
      <c r="DV18" s="34">
        <f t="shared" si="62"/>
        <v>38125.3027584</v>
      </c>
      <c r="DW18" s="34">
        <v>28600</v>
      </c>
      <c r="DX18" s="32"/>
      <c r="DY18" s="61"/>
      <c r="DZ18" s="61">
        <f t="shared" si="63"/>
        <v>2502.2790975000003</v>
      </c>
      <c r="EA18" s="32">
        <f t="shared" si="64"/>
        <v>2502.2790975000003</v>
      </c>
      <c r="EB18" s="34">
        <f t="shared" si="65"/>
        <v>1955.1412608</v>
      </c>
      <c r="EC18" s="34">
        <v>1466</v>
      </c>
      <c r="ED18" s="47"/>
      <c r="EE18" s="61"/>
      <c r="EF18" s="61">
        <f t="shared" si="66"/>
        <v>6273.967805</v>
      </c>
      <c r="EG18" s="32">
        <f t="shared" si="67"/>
        <v>6273.967805</v>
      </c>
      <c r="EH18" s="34">
        <f t="shared" si="68"/>
        <v>4902.1283584</v>
      </c>
      <c r="EI18" s="34">
        <v>3689</v>
      </c>
      <c r="EJ18" s="47"/>
      <c r="EK18" s="61"/>
      <c r="EL18" s="61">
        <f t="shared" si="69"/>
        <v>63443.8871825</v>
      </c>
      <c r="EM18" s="32">
        <f t="shared" si="70"/>
        <v>63443.8871825</v>
      </c>
      <c r="EN18" s="34">
        <f t="shared" si="71"/>
        <v>49571.5133056</v>
      </c>
      <c r="EO18" s="34">
        <v>37204</v>
      </c>
      <c r="EP18" s="47"/>
      <c r="EQ18" s="47"/>
      <c r="ER18" s="47"/>
      <c r="ES18" s="47"/>
      <c r="ET18" s="47"/>
      <c r="EU18" s="47"/>
      <c r="EV18" s="47"/>
      <c r="EW18" s="32"/>
      <c r="EX18" s="32"/>
      <c r="EY18" s="32">
        <f t="shared" si="72"/>
        <v>0</v>
      </c>
    </row>
    <row r="19" spans="1:155" s="49" customFormat="1" ht="12.75">
      <c r="A19" s="48">
        <v>45200</v>
      </c>
      <c r="C19" s="39">
        <v>5180000</v>
      </c>
      <c r="D19" s="39">
        <v>411025</v>
      </c>
      <c r="E19" s="34">
        <f t="shared" si="0"/>
        <v>5591025</v>
      </c>
      <c r="F19" s="34">
        <v>321152</v>
      </c>
      <c r="G19" s="34">
        <f t="shared" si="1"/>
        <v>241163</v>
      </c>
      <c r="H19" s="47"/>
      <c r="I19" s="47">
        <f>'2012D Academic'!I19</f>
        <v>872477.2420000002</v>
      </c>
      <c r="J19" s="47">
        <f>'2012D Academic'!J19</f>
        <v>69229.72169750002</v>
      </c>
      <c r="K19" s="47">
        <f t="shared" si="2"/>
        <v>941706.9636975002</v>
      </c>
      <c r="L19" s="47">
        <f>'2012D Academic'!L19</f>
        <v>54092.2415488</v>
      </c>
      <c r="M19" s="47">
        <f>'2012D Academic'!M19</f>
        <v>40629</v>
      </c>
      <c r="N19" s="47"/>
      <c r="O19" s="47">
        <f t="shared" si="3"/>
        <v>4307523.276</v>
      </c>
      <c r="P19" s="39">
        <f t="shared" si="4"/>
        <v>341795.3194050001</v>
      </c>
      <c r="Q19" s="47">
        <f t="shared" si="5"/>
        <v>4649318.595404999</v>
      </c>
      <c r="R19" s="39">
        <f t="shared" si="6"/>
        <v>267059.7905664</v>
      </c>
      <c r="S19" s="39">
        <f t="shared" si="7"/>
        <v>200534</v>
      </c>
      <c r="T19" s="47"/>
      <c r="U19" s="61">
        <f t="shared" si="8"/>
        <v>14494.158</v>
      </c>
      <c r="V19" s="61">
        <f t="shared" si="9"/>
        <v>1150.0890525</v>
      </c>
      <c r="W19" s="20">
        <f t="shared" si="10"/>
        <v>15644.247052499999</v>
      </c>
      <c r="X19" s="34">
        <f t="shared" si="11"/>
        <v>898.6154112</v>
      </c>
      <c r="Y19" s="34">
        <v>680</v>
      </c>
      <c r="Z19" s="47"/>
      <c r="AA19" s="61">
        <f>$C19*AC$7</f>
        <v>78010.28199999999</v>
      </c>
      <c r="AB19" s="61">
        <f t="shared" si="12"/>
        <v>6189.9953975</v>
      </c>
      <c r="AC19" s="20">
        <f t="shared" si="13"/>
        <v>84200.27739749999</v>
      </c>
      <c r="AD19" s="34">
        <f t="shared" si="14"/>
        <v>4836.5170048</v>
      </c>
      <c r="AE19" s="34">
        <v>3653</v>
      </c>
      <c r="AF19" s="47"/>
      <c r="AG19" s="61">
        <f>$C19*AI$7</f>
        <v>122283.742</v>
      </c>
      <c r="AH19" s="61">
        <f t="shared" si="15"/>
        <v>9703.0260725</v>
      </c>
      <c r="AI19" s="32">
        <f t="shared" si="16"/>
        <v>131986.7680725</v>
      </c>
      <c r="AJ19" s="34">
        <f t="shared" si="17"/>
        <v>7581.4031488</v>
      </c>
      <c r="AK19" s="34">
        <v>5743</v>
      </c>
      <c r="AL19" s="47"/>
      <c r="AM19" s="61">
        <f>$C19*AO$7</f>
        <v>25387.698</v>
      </c>
      <c r="AN19" s="61">
        <f t="shared" si="18"/>
        <v>2014.4746275</v>
      </c>
      <c r="AO19" s="20">
        <f t="shared" si="19"/>
        <v>27402.1726275</v>
      </c>
      <c r="AP19" s="34">
        <f t="shared" si="20"/>
        <v>1573.9980672000002</v>
      </c>
      <c r="AQ19" s="34">
        <v>1181</v>
      </c>
      <c r="AR19" s="47"/>
      <c r="AS19" s="61">
        <f>$C19*AU$7</f>
        <v>1540027.9859999998</v>
      </c>
      <c r="AT19" s="61">
        <f t="shared" si="21"/>
        <v>122198.84226749999</v>
      </c>
      <c r="AU19" s="20">
        <f t="shared" si="22"/>
        <v>1662226.8282674998</v>
      </c>
      <c r="AV19" s="34">
        <f t="shared" si="23"/>
        <v>95479.3567104</v>
      </c>
      <c r="AW19" s="34">
        <v>71690</v>
      </c>
      <c r="AX19" s="47"/>
      <c r="AY19" s="61">
        <f>$C19*BA$7</f>
        <v>8552.698</v>
      </c>
      <c r="AZ19" s="61">
        <f t="shared" si="24"/>
        <v>678.6433774999999</v>
      </c>
      <c r="BA19" s="20">
        <f t="shared" si="25"/>
        <v>9231.3413775</v>
      </c>
      <c r="BB19" s="34">
        <f t="shared" si="26"/>
        <v>530.2540672</v>
      </c>
      <c r="BC19" s="34">
        <v>398</v>
      </c>
      <c r="BD19" s="47"/>
      <c r="BE19" s="61">
        <f>$C19*BG$7</f>
        <v>29783.446</v>
      </c>
      <c r="BF19" s="61">
        <f t="shared" si="27"/>
        <v>2363.2704425</v>
      </c>
      <c r="BG19" s="32">
        <f t="shared" si="28"/>
        <v>32146.7164425</v>
      </c>
      <c r="BH19" s="34">
        <f t="shared" si="29"/>
        <v>1846.5276544</v>
      </c>
      <c r="BI19" s="34">
        <v>1385</v>
      </c>
      <c r="BJ19" s="47"/>
      <c r="BK19" s="61">
        <f>$C19*BM$7</f>
        <v>227839.192</v>
      </c>
      <c r="BL19" s="61">
        <f t="shared" si="30"/>
        <v>18078.68801</v>
      </c>
      <c r="BM19" s="32">
        <f t="shared" si="31"/>
        <v>245917.88001000002</v>
      </c>
      <c r="BN19" s="34">
        <f t="shared" si="32"/>
        <v>14125.678028799999</v>
      </c>
      <c r="BO19" s="34">
        <v>10596</v>
      </c>
      <c r="BP19" s="47"/>
      <c r="BQ19" s="61">
        <f>$C19*BS$7</f>
        <v>71777.70599999999</v>
      </c>
      <c r="BR19" s="61">
        <f t="shared" si="33"/>
        <v>5695.4501175</v>
      </c>
      <c r="BS19" s="32">
        <f t="shared" si="34"/>
        <v>77473.1561175</v>
      </c>
      <c r="BT19" s="34">
        <f t="shared" si="35"/>
        <v>4450.1069184</v>
      </c>
      <c r="BU19" s="34">
        <v>3338</v>
      </c>
      <c r="BV19" s="47"/>
      <c r="BW19" s="61">
        <f>$C19*BY$7</f>
        <v>324772.532</v>
      </c>
      <c r="BX19" s="61">
        <f t="shared" si="36"/>
        <v>25770.198835</v>
      </c>
      <c r="BY19" s="32">
        <f t="shared" si="37"/>
        <v>350542.730835</v>
      </c>
      <c r="BZ19" s="34">
        <f t="shared" si="38"/>
        <v>20135.3954048</v>
      </c>
      <c r="CA19" s="34">
        <v>15110</v>
      </c>
      <c r="CB19" s="47"/>
      <c r="CC19" s="61">
        <f>$C19*CE$7</f>
        <v>92.204</v>
      </c>
      <c r="CD19" s="61">
        <f t="shared" si="39"/>
        <v>7.316244999999999</v>
      </c>
      <c r="CE19" s="32">
        <f t="shared" si="40"/>
        <v>99.52024499999999</v>
      </c>
      <c r="CF19" s="34">
        <f t="shared" si="41"/>
        <v>5.7165056</v>
      </c>
      <c r="CG19" s="34">
        <v>4</v>
      </c>
      <c r="CH19" s="47"/>
      <c r="CI19" s="61">
        <f>$C19*CK$7</f>
        <v>41776.7</v>
      </c>
      <c r="CJ19" s="61">
        <f t="shared" si="42"/>
        <v>3314.916625</v>
      </c>
      <c r="CK19" s="32">
        <f t="shared" si="43"/>
        <v>45091.616624999995</v>
      </c>
      <c r="CL19" s="34">
        <f t="shared" si="44"/>
        <v>2590.0908799999997</v>
      </c>
      <c r="CM19" s="34">
        <v>1950</v>
      </c>
      <c r="CN19" s="47"/>
      <c r="CO19" s="61">
        <f>$C19*CQ$7</f>
        <v>23332.792</v>
      </c>
      <c r="CP19" s="61">
        <f t="shared" si="45"/>
        <v>1851.4210100000003</v>
      </c>
      <c r="CQ19" s="32">
        <f t="shared" si="46"/>
        <v>25184.213010000003</v>
      </c>
      <c r="CR19" s="34">
        <f t="shared" si="47"/>
        <v>1446.5970688000002</v>
      </c>
      <c r="CS19" s="34">
        <v>1087</v>
      </c>
      <c r="CT19" s="47"/>
      <c r="CU19" s="61">
        <f>$C19*CW$7</f>
        <v>15605.786</v>
      </c>
      <c r="CV19" s="61">
        <f t="shared" si="48"/>
        <v>1238.2950175</v>
      </c>
      <c r="CW19" s="32">
        <f t="shared" si="49"/>
        <v>16844.0810175</v>
      </c>
      <c r="CX19" s="34">
        <f t="shared" si="50"/>
        <v>967.5346304000001</v>
      </c>
      <c r="CY19" s="34">
        <v>726</v>
      </c>
      <c r="CZ19" s="47"/>
      <c r="DA19" s="61">
        <f>$C19*DC$7</f>
        <v>17238.522</v>
      </c>
      <c r="DB19" s="61">
        <f t="shared" si="51"/>
        <v>1367.8500975</v>
      </c>
      <c r="DC19" s="32">
        <f t="shared" si="52"/>
        <v>18606.3720975</v>
      </c>
      <c r="DD19" s="34">
        <f t="shared" si="53"/>
        <v>1068.7617408</v>
      </c>
      <c r="DE19" s="34">
        <v>805</v>
      </c>
      <c r="DF19" s="47"/>
      <c r="DG19" s="61">
        <f>$C19*DI$7</f>
        <v>210086.81399999998</v>
      </c>
      <c r="DH19" s="61">
        <f t="shared" si="54"/>
        <v>16670.0642325</v>
      </c>
      <c r="DI19" s="32">
        <f t="shared" si="55"/>
        <v>226756.8782325</v>
      </c>
      <c r="DJ19" s="34">
        <f t="shared" si="56"/>
        <v>13025.0580096</v>
      </c>
      <c r="DK19" s="34">
        <v>9771</v>
      </c>
      <c r="DL19" s="47"/>
      <c r="DM19" s="61">
        <f>$C19*DO$7</f>
        <v>31357.13</v>
      </c>
      <c r="DN19" s="61">
        <f t="shared" si="57"/>
        <v>2488.1398375</v>
      </c>
      <c r="DO19" s="32">
        <f t="shared" si="58"/>
        <v>33845.2698375</v>
      </c>
      <c r="DP19" s="34">
        <f t="shared" si="59"/>
        <v>1944.0936319999998</v>
      </c>
      <c r="DQ19" s="34">
        <v>1458</v>
      </c>
      <c r="DR19" s="47"/>
      <c r="DS19" s="61">
        <f>$C19*DU$7</f>
        <v>614939.556</v>
      </c>
      <c r="DT19" s="61">
        <f t="shared" si="60"/>
        <v>48794.504055000005</v>
      </c>
      <c r="DU19" s="32">
        <f t="shared" si="61"/>
        <v>663734.060055</v>
      </c>
      <c r="DV19" s="34">
        <f t="shared" si="62"/>
        <v>38125.3027584</v>
      </c>
      <c r="DW19" s="34">
        <v>28600</v>
      </c>
      <c r="DX19" s="32"/>
      <c r="DY19" s="61">
        <f>$C19*EA$7</f>
        <v>31535.322</v>
      </c>
      <c r="DZ19" s="61">
        <f t="shared" si="63"/>
        <v>2502.2790975000003</v>
      </c>
      <c r="EA19" s="32">
        <f t="shared" si="64"/>
        <v>34037.6010975</v>
      </c>
      <c r="EB19" s="34">
        <f t="shared" si="65"/>
        <v>1955.1412608</v>
      </c>
      <c r="EC19" s="34">
        <v>1466</v>
      </c>
      <c r="ED19" s="47"/>
      <c r="EE19" s="61">
        <f>$C19*EG$7</f>
        <v>79068.556</v>
      </c>
      <c r="EF19" s="61">
        <f t="shared" si="66"/>
        <v>6273.967805</v>
      </c>
      <c r="EG19" s="32">
        <f t="shared" si="67"/>
        <v>85342.523805</v>
      </c>
      <c r="EH19" s="34">
        <f t="shared" si="68"/>
        <v>4902.1283584</v>
      </c>
      <c r="EI19" s="34">
        <v>3689</v>
      </c>
      <c r="EJ19" s="47"/>
      <c r="EK19" s="61">
        <f>$C19*EM$7</f>
        <v>799560.454</v>
      </c>
      <c r="EL19" s="61">
        <f t="shared" si="69"/>
        <v>63443.8871825</v>
      </c>
      <c r="EM19" s="32">
        <f t="shared" si="70"/>
        <v>863004.3411825</v>
      </c>
      <c r="EN19" s="34">
        <f t="shared" si="71"/>
        <v>49571.5133056</v>
      </c>
      <c r="EO19" s="34">
        <v>37204</v>
      </c>
      <c r="EP19" s="47"/>
      <c r="EQ19" s="47"/>
      <c r="ER19" s="47"/>
      <c r="ES19" s="47"/>
      <c r="ET19" s="47"/>
      <c r="EU19" s="47"/>
      <c r="EV19" s="47"/>
      <c r="EW19" s="32"/>
      <c r="EX19" s="32"/>
      <c r="EY19" s="32">
        <f t="shared" si="72"/>
        <v>0</v>
      </c>
    </row>
    <row r="20" spans="1:155" s="49" customFormat="1" ht="12.75">
      <c r="A20" s="48">
        <v>45383</v>
      </c>
      <c r="C20" s="39"/>
      <c r="D20" s="39">
        <v>307425</v>
      </c>
      <c r="E20" s="34">
        <f t="shared" si="0"/>
        <v>307425</v>
      </c>
      <c r="F20" s="34">
        <v>321152</v>
      </c>
      <c r="G20" s="34">
        <f t="shared" si="1"/>
        <v>241163</v>
      </c>
      <c r="H20" s="47"/>
      <c r="I20" s="47"/>
      <c r="J20" s="47">
        <f>'2012D Academic'!J20</f>
        <v>51780.17685749999</v>
      </c>
      <c r="K20" s="47">
        <f t="shared" si="2"/>
        <v>51780.17685749999</v>
      </c>
      <c r="L20" s="47">
        <f>'2012D Academic'!L20</f>
        <v>54092.2415488</v>
      </c>
      <c r="M20" s="47">
        <f>'2012D Academic'!M20</f>
        <v>40629</v>
      </c>
      <c r="N20" s="47"/>
      <c r="O20" s="47"/>
      <c r="P20" s="39">
        <f t="shared" si="4"/>
        <v>255644.85388500002</v>
      </c>
      <c r="Q20" s="47">
        <f t="shared" si="5"/>
        <v>255644.85388500002</v>
      </c>
      <c r="R20" s="39">
        <f t="shared" si="6"/>
        <v>267059.7905664</v>
      </c>
      <c r="S20" s="39">
        <f t="shared" si="7"/>
        <v>200534</v>
      </c>
      <c r="T20" s="47"/>
      <c r="U20" s="61"/>
      <c r="V20" s="61">
        <f t="shared" si="9"/>
        <v>860.2058925</v>
      </c>
      <c r="W20" s="20">
        <f t="shared" si="10"/>
        <v>860.2058925</v>
      </c>
      <c r="X20" s="34">
        <f t="shared" si="11"/>
        <v>898.6154112</v>
      </c>
      <c r="Y20" s="34">
        <v>680</v>
      </c>
      <c r="Z20" s="47"/>
      <c r="AA20" s="61"/>
      <c r="AB20" s="61">
        <f t="shared" si="12"/>
        <v>4629.7897575</v>
      </c>
      <c r="AC20" s="20">
        <f t="shared" si="13"/>
        <v>4629.7897575</v>
      </c>
      <c r="AD20" s="34">
        <f t="shared" si="14"/>
        <v>4836.5170048</v>
      </c>
      <c r="AE20" s="34">
        <v>3653</v>
      </c>
      <c r="AF20" s="47"/>
      <c r="AG20" s="61"/>
      <c r="AH20" s="61">
        <f t="shared" si="15"/>
        <v>7257.3512325</v>
      </c>
      <c r="AI20" s="32">
        <f t="shared" si="16"/>
        <v>7257.3512325</v>
      </c>
      <c r="AJ20" s="34">
        <f t="shared" si="17"/>
        <v>7581.4031488</v>
      </c>
      <c r="AK20" s="34">
        <v>5743</v>
      </c>
      <c r="AL20" s="47"/>
      <c r="AM20" s="61"/>
      <c r="AN20" s="61">
        <f t="shared" si="18"/>
        <v>1506.7206675</v>
      </c>
      <c r="AO20" s="20">
        <f t="shared" si="19"/>
        <v>1506.7206675</v>
      </c>
      <c r="AP20" s="34">
        <f t="shared" si="20"/>
        <v>1573.9980672000002</v>
      </c>
      <c r="AQ20" s="34">
        <v>1181</v>
      </c>
      <c r="AR20" s="47"/>
      <c r="AS20" s="61"/>
      <c r="AT20" s="61">
        <f t="shared" si="21"/>
        <v>91398.2825475</v>
      </c>
      <c r="AU20" s="20">
        <f t="shared" si="22"/>
        <v>91398.2825475</v>
      </c>
      <c r="AV20" s="34">
        <f t="shared" si="23"/>
        <v>95479.3567104</v>
      </c>
      <c r="AW20" s="34">
        <v>71690</v>
      </c>
      <c r="AX20" s="47"/>
      <c r="AY20" s="61"/>
      <c r="AZ20" s="61">
        <f t="shared" si="24"/>
        <v>507.58941749999997</v>
      </c>
      <c r="BA20" s="20">
        <f t="shared" si="25"/>
        <v>507.58941749999997</v>
      </c>
      <c r="BB20" s="34">
        <f t="shared" si="26"/>
        <v>530.2540672</v>
      </c>
      <c r="BC20" s="34">
        <v>398</v>
      </c>
      <c r="BD20" s="47"/>
      <c r="BE20" s="61"/>
      <c r="BF20" s="61">
        <f t="shared" si="27"/>
        <v>1767.6015224999999</v>
      </c>
      <c r="BG20" s="32">
        <f t="shared" si="28"/>
        <v>1767.6015224999999</v>
      </c>
      <c r="BH20" s="34">
        <f t="shared" si="29"/>
        <v>1846.5276544</v>
      </c>
      <c r="BI20" s="34">
        <v>1385</v>
      </c>
      <c r="BJ20" s="47"/>
      <c r="BK20" s="61"/>
      <c r="BL20" s="61">
        <f t="shared" si="30"/>
        <v>13521.90417</v>
      </c>
      <c r="BM20" s="32">
        <f t="shared" si="31"/>
        <v>13521.90417</v>
      </c>
      <c r="BN20" s="34">
        <f t="shared" si="32"/>
        <v>14125.678028799999</v>
      </c>
      <c r="BO20" s="34">
        <v>10596</v>
      </c>
      <c r="BP20" s="47"/>
      <c r="BQ20" s="61"/>
      <c r="BR20" s="61">
        <f t="shared" si="33"/>
        <v>4259.8959975</v>
      </c>
      <c r="BS20" s="32">
        <f t="shared" si="34"/>
        <v>4259.8959975</v>
      </c>
      <c r="BT20" s="34">
        <f t="shared" si="35"/>
        <v>4450.1069184</v>
      </c>
      <c r="BU20" s="34">
        <v>3338</v>
      </c>
      <c r="BV20" s="47"/>
      <c r="BW20" s="61"/>
      <c r="BX20" s="61">
        <f t="shared" si="36"/>
        <v>19274.748195</v>
      </c>
      <c r="BY20" s="32">
        <f t="shared" si="37"/>
        <v>19274.748195</v>
      </c>
      <c r="BZ20" s="34">
        <f t="shared" si="38"/>
        <v>20135.3954048</v>
      </c>
      <c r="CA20" s="34">
        <v>15110</v>
      </c>
      <c r="CB20" s="47"/>
      <c r="CC20" s="61"/>
      <c r="CD20" s="61">
        <f t="shared" si="39"/>
        <v>5.4721649999999995</v>
      </c>
      <c r="CE20" s="32">
        <f t="shared" si="40"/>
        <v>5.4721649999999995</v>
      </c>
      <c r="CF20" s="34">
        <f t="shared" si="41"/>
        <v>5.7165056</v>
      </c>
      <c r="CG20" s="34">
        <v>4</v>
      </c>
      <c r="CH20" s="47"/>
      <c r="CI20" s="61"/>
      <c r="CJ20" s="61">
        <f t="shared" si="42"/>
        <v>2479.3826249999997</v>
      </c>
      <c r="CK20" s="32">
        <f t="shared" si="43"/>
        <v>2479.3826249999997</v>
      </c>
      <c r="CL20" s="34">
        <f t="shared" si="44"/>
        <v>2590.0908799999997</v>
      </c>
      <c r="CM20" s="34">
        <v>1950</v>
      </c>
      <c r="CN20" s="47"/>
      <c r="CO20" s="61"/>
      <c r="CP20" s="61">
        <f t="shared" si="45"/>
        <v>1384.7651700000001</v>
      </c>
      <c r="CQ20" s="32">
        <f t="shared" si="46"/>
        <v>1384.7651700000001</v>
      </c>
      <c r="CR20" s="34">
        <f t="shared" si="47"/>
        <v>1446.5970688000002</v>
      </c>
      <c r="CS20" s="34">
        <v>1087</v>
      </c>
      <c r="CT20" s="47"/>
      <c r="CU20" s="61"/>
      <c r="CV20" s="61">
        <f t="shared" si="48"/>
        <v>926.1792975000001</v>
      </c>
      <c r="CW20" s="32">
        <f t="shared" si="49"/>
        <v>926.1792975000001</v>
      </c>
      <c r="CX20" s="34">
        <f t="shared" si="50"/>
        <v>967.5346304000001</v>
      </c>
      <c r="CY20" s="34">
        <v>726</v>
      </c>
      <c r="CZ20" s="47"/>
      <c r="DA20" s="61"/>
      <c r="DB20" s="61">
        <f t="shared" si="51"/>
        <v>1023.0796574999999</v>
      </c>
      <c r="DC20" s="32">
        <f t="shared" si="52"/>
        <v>1023.0796574999999</v>
      </c>
      <c r="DD20" s="34">
        <f t="shared" si="53"/>
        <v>1068.7617408</v>
      </c>
      <c r="DE20" s="34">
        <v>805</v>
      </c>
      <c r="DF20" s="47"/>
      <c r="DG20" s="61"/>
      <c r="DH20" s="61">
        <f t="shared" si="54"/>
        <v>12468.3279525</v>
      </c>
      <c r="DI20" s="32">
        <f t="shared" si="55"/>
        <v>12468.3279525</v>
      </c>
      <c r="DJ20" s="34">
        <f t="shared" si="56"/>
        <v>13025.0580096</v>
      </c>
      <c r="DK20" s="34">
        <v>9771</v>
      </c>
      <c r="DL20" s="47"/>
      <c r="DM20" s="61"/>
      <c r="DN20" s="61">
        <f t="shared" si="57"/>
        <v>1860.9972375</v>
      </c>
      <c r="DO20" s="32">
        <f t="shared" si="58"/>
        <v>1860.9972375</v>
      </c>
      <c r="DP20" s="34">
        <f t="shared" si="59"/>
        <v>1944.0936319999998</v>
      </c>
      <c r="DQ20" s="34">
        <v>1458</v>
      </c>
      <c r="DR20" s="47"/>
      <c r="DS20" s="61"/>
      <c r="DT20" s="61">
        <f t="shared" si="60"/>
        <v>36495.712935</v>
      </c>
      <c r="DU20" s="32">
        <f t="shared" si="61"/>
        <v>36495.712935</v>
      </c>
      <c r="DV20" s="34">
        <f t="shared" si="62"/>
        <v>38125.3027584</v>
      </c>
      <c r="DW20" s="34">
        <v>28600</v>
      </c>
      <c r="DX20" s="32"/>
      <c r="DY20" s="61"/>
      <c r="DZ20" s="61">
        <f t="shared" si="63"/>
        <v>1871.5726575</v>
      </c>
      <c r="EA20" s="32">
        <f t="shared" si="64"/>
        <v>1871.5726575</v>
      </c>
      <c r="EB20" s="34">
        <f t="shared" si="65"/>
        <v>1955.1412608</v>
      </c>
      <c r="EC20" s="34">
        <v>1466</v>
      </c>
      <c r="ED20" s="47"/>
      <c r="EE20" s="61"/>
      <c r="EF20" s="61">
        <f t="shared" si="66"/>
        <v>4692.596685</v>
      </c>
      <c r="EG20" s="32">
        <f t="shared" si="67"/>
        <v>4692.596685</v>
      </c>
      <c r="EH20" s="34">
        <f t="shared" si="68"/>
        <v>4902.1283584</v>
      </c>
      <c r="EI20" s="34">
        <v>3689</v>
      </c>
      <c r="EJ20" s="47"/>
      <c r="EK20" s="61"/>
      <c r="EL20" s="61">
        <f t="shared" si="69"/>
        <v>47452.6781025</v>
      </c>
      <c r="EM20" s="32">
        <f t="shared" si="70"/>
        <v>47452.6781025</v>
      </c>
      <c r="EN20" s="34">
        <f t="shared" si="71"/>
        <v>49571.5133056</v>
      </c>
      <c r="EO20" s="34">
        <v>37204</v>
      </c>
      <c r="EP20" s="47"/>
      <c r="EQ20" s="47"/>
      <c r="ER20" s="47"/>
      <c r="ES20" s="47"/>
      <c r="ET20" s="47"/>
      <c r="EU20" s="47"/>
      <c r="EV20" s="47"/>
      <c r="EW20" s="32"/>
      <c r="EX20" s="32"/>
      <c r="EY20" s="32">
        <f t="shared" si="72"/>
        <v>0</v>
      </c>
    </row>
    <row r="21" spans="1:155" s="49" customFormat="1" ht="12.75">
      <c r="A21" s="19">
        <v>45566</v>
      </c>
      <c r="C21" s="39">
        <v>5395000</v>
      </c>
      <c r="D21" s="39">
        <v>307425</v>
      </c>
      <c r="E21" s="34">
        <f t="shared" si="0"/>
        <v>5702425</v>
      </c>
      <c r="F21" s="34">
        <v>321152</v>
      </c>
      <c r="G21" s="34">
        <f t="shared" si="1"/>
        <v>241163</v>
      </c>
      <c r="H21" s="47"/>
      <c r="I21" s="47">
        <f>'2012D Academic'!I21</f>
        <v>908690.1005000002</v>
      </c>
      <c r="J21" s="47">
        <f>'2012D Academic'!J21</f>
        <v>51780.17685749999</v>
      </c>
      <c r="K21" s="47">
        <f t="shared" si="2"/>
        <v>960470.2773575002</v>
      </c>
      <c r="L21" s="47">
        <f>'2012D Academic'!L21</f>
        <v>54092.2415488</v>
      </c>
      <c r="M21" s="47">
        <f>'2012D Academic'!M21</f>
        <v>40629</v>
      </c>
      <c r="N21" s="47"/>
      <c r="O21" s="47">
        <f t="shared" si="3"/>
        <v>4486310.438999999</v>
      </c>
      <c r="P21" s="39">
        <f t="shared" si="4"/>
        <v>255644.85388500002</v>
      </c>
      <c r="Q21" s="47">
        <f t="shared" si="5"/>
        <v>4741955.292884999</v>
      </c>
      <c r="R21" s="39">
        <f t="shared" si="6"/>
        <v>267059.7905664</v>
      </c>
      <c r="S21" s="39">
        <f t="shared" si="7"/>
        <v>200534</v>
      </c>
      <c r="T21" s="47"/>
      <c r="U21" s="61">
        <f t="shared" si="8"/>
        <v>15095.7495</v>
      </c>
      <c r="V21" s="61">
        <f t="shared" si="9"/>
        <v>860.2058925</v>
      </c>
      <c r="W21" s="20">
        <f t="shared" si="10"/>
        <v>15955.9553925</v>
      </c>
      <c r="X21" s="34">
        <f t="shared" si="11"/>
        <v>898.6154112</v>
      </c>
      <c r="Y21" s="34">
        <v>680</v>
      </c>
      <c r="Z21" s="47"/>
      <c r="AA21" s="61">
        <f>$C21*AC$7</f>
        <v>81248.1605</v>
      </c>
      <c r="AB21" s="61">
        <f t="shared" si="12"/>
        <v>4629.7897575</v>
      </c>
      <c r="AC21" s="20">
        <f t="shared" si="13"/>
        <v>85877.9502575</v>
      </c>
      <c r="AD21" s="34">
        <f t="shared" si="14"/>
        <v>4836.5170048</v>
      </c>
      <c r="AE21" s="34">
        <v>3653</v>
      </c>
      <c r="AF21" s="47"/>
      <c r="AG21" s="61">
        <f>$C21*AI$7</f>
        <v>127359.2255</v>
      </c>
      <c r="AH21" s="61">
        <f t="shared" si="15"/>
        <v>7257.3512325</v>
      </c>
      <c r="AI21" s="32">
        <f t="shared" si="16"/>
        <v>134616.5767325</v>
      </c>
      <c r="AJ21" s="34">
        <f t="shared" si="17"/>
        <v>7581.4031488</v>
      </c>
      <c r="AK21" s="34">
        <v>5743</v>
      </c>
      <c r="AL21" s="47"/>
      <c r="AM21" s="61">
        <f>$C21*AO$7</f>
        <v>26441.434500000003</v>
      </c>
      <c r="AN21" s="61">
        <f t="shared" si="18"/>
        <v>1506.7206675</v>
      </c>
      <c r="AO21" s="20">
        <f t="shared" si="19"/>
        <v>27948.155167500005</v>
      </c>
      <c r="AP21" s="34">
        <f t="shared" si="20"/>
        <v>1573.9980672000002</v>
      </c>
      <c r="AQ21" s="34">
        <v>1181</v>
      </c>
      <c r="AR21" s="47"/>
      <c r="AS21" s="61">
        <f>$C21*AU$7</f>
        <v>1603948.0665</v>
      </c>
      <c r="AT21" s="61">
        <f t="shared" si="21"/>
        <v>91398.2825475</v>
      </c>
      <c r="AU21" s="20">
        <f t="shared" si="22"/>
        <v>1695346.3490475</v>
      </c>
      <c r="AV21" s="34">
        <f t="shared" si="23"/>
        <v>95479.3567104</v>
      </c>
      <c r="AW21" s="34">
        <v>71690</v>
      </c>
      <c r="AX21" s="47"/>
      <c r="AY21" s="61">
        <f>$C21*BA$7</f>
        <v>8907.6845</v>
      </c>
      <c r="AZ21" s="61">
        <f t="shared" si="24"/>
        <v>507.58941749999997</v>
      </c>
      <c r="BA21" s="20">
        <f t="shared" si="25"/>
        <v>9415.273917499999</v>
      </c>
      <c r="BB21" s="34">
        <f t="shared" si="26"/>
        <v>530.2540672</v>
      </c>
      <c r="BC21" s="34">
        <v>398</v>
      </c>
      <c r="BD21" s="47"/>
      <c r="BE21" s="61">
        <f>$C21*BG$7</f>
        <v>31019.6315</v>
      </c>
      <c r="BF21" s="61">
        <f t="shared" si="27"/>
        <v>1767.6015224999999</v>
      </c>
      <c r="BG21" s="32">
        <f t="shared" si="28"/>
        <v>32787.2330225</v>
      </c>
      <c r="BH21" s="34">
        <f t="shared" si="29"/>
        <v>1846.5276544</v>
      </c>
      <c r="BI21" s="34">
        <v>1385</v>
      </c>
      <c r="BJ21" s="47"/>
      <c r="BK21" s="61">
        <f>$C21*BM$7</f>
        <v>237295.838</v>
      </c>
      <c r="BL21" s="61">
        <f t="shared" si="30"/>
        <v>13521.90417</v>
      </c>
      <c r="BM21" s="32">
        <f t="shared" si="31"/>
        <v>250817.74216999998</v>
      </c>
      <c r="BN21" s="34">
        <f t="shared" si="32"/>
        <v>14125.678028799999</v>
      </c>
      <c r="BO21" s="34">
        <v>10596</v>
      </c>
      <c r="BP21" s="47"/>
      <c r="BQ21" s="61">
        <f>$C21*BS$7</f>
        <v>74756.8965</v>
      </c>
      <c r="BR21" s="61">
        <f t="shared" si="33"/>
        <v>4259.8959975</v>
      </c>
      <c r="BS21" s="32">
        <f t="shared" si="34"/>
        <v>79016.7924975</v>
      </c>
      <c r="BT21" s="34">
        <f t="shared" si="35"/>
        <v>4450.1069184</v>
      </c>
      <c r="BU21" s="34">
        <v>3338</v>
      </c>
      <c r="BV21" s="47"/>
      <c r="BW21" s="61">
        <f>$C21*BY$7</f>
        <v>338252.473</v>
      </c>
      <c r="BX21" s="61">
        <f t="shared" si="36"/>
        <v>19274.748195</v>
      </c>
      <c r="BY21" s="32">
        <f t="shared" si="37"/>
        <v>357527.221195</v>
      </c>
      <c r="BZ21" s="34">
        <f t="shared" si="38"/>
        <v>20135.3954048</v>
      </c>
      <c r="CA21" s="34">
        <v>15110</v>
      </c>
      <c r="CB21" s="47"/>
      <c r="CC21" s="61">
        <f>$C21*CE$7</f>
        <v>96.03099999999999</v>
      </c>
      <c r="CD21" s="61">
        <f t="shared" si="39"/>
        <v>5.4721649999999995</v>
      </c>
      <c r="CE21" s="32">
        <f t="shared" si="40"/>
        <v>101.503165</v>
      </c>
      <c r="CF21" s="34">
        <f t="shared" si="41"/>
        <v>5.7165056</v>
      </c>
      <c r="CG21" s="34">
        <v>4</v>
      </c>
      <c r="CH21" s="47"/>
      <c r="CI21" s="61">
        <f>$C21*CK$7</f>
        <v>43510.674999999996</v>
      </c>
      <c r="CJ21" s="61">
        <f t="shared" si="42"/>
        <v>2479.3826249999997</v>
      </c>
      <c r="CK21" s="32">
        <f t="shared" si="43"/>
        <v>45990.057624999994</v>
      </c>
      <c r="CL21" s="34">
        <f t="shared" si="44"/>
        <v>2590.0908799999997</v>
      </c>
      <c r="CM21" s="34">
        <v>1950</v>
      </c>
      <c r="CN21" s="47"/>
      <c r="CO21" s="61">
        <f>$C21*CQ$7</f>
        <v>24301.238</v>
      </c>
      <c r="CP21" s="61">
        <f t="shared" si="45"/>
        <v>1384.7651700000001</v>
      </c>
      <c r="CQ21" s="32">
        <f t="shared" si="46"/>
        <v>25686.00317</v>
      </c>
      <c r="CR21" s="34">
        <f t="shared" si="47"/>
        <v>1446.5970688000002</v>
      </c>
      <c r="CS21" s="34">
        <v>1087</v>
      </c>
      <c r="CT21" s="47"/>
      <c r="CU21" s="61">
        <f>$C21*CW$7</f>
        <v>16253.5165</v>
      </c>
      <c r="CV21" s="61">
        <f t="shared" si="48"/>
        <v>926.1792975000001</v>
      </c>
      <c r="CW21" s="32">
        <f t="shared" si="49"/>
        <v>17179.6957975</v>
      </c>
      <c r="CX21" s="34">
        <f t="shared" si="50"/>
        <v>967.5346304000001</v>
      </c>
      <c r="CY21" s="34">
        <v>726</v>
      </c>
      <c r="CZ21" s="47"/>
      <c r="DA21" s="61">
        <f>$C21*DC$7</f>
        <v>17954.0205</v>
      </c>
      <c r="DB21" s="61">
        <f t="shared" si="51"/>
        <v>1023.0796574999999</v>
      </c>
      <c r="DC21" s="32">
        <f t="shared" si="52"/>
        <v>18977.100157499997</v>
      </c>
      <c r="DD21" s="34">
        <f t="shared" si="53"/>
        <v>1068.7617408</v>
      </c>
      <c r="DE21" s="34">
        <v>805</v>
      </c>
      <c r="DF21" s="47"/>
      <c r="DG21" s="61">
        <f>$C21*DI$7</f>
        <v>218806.6335</v>
      </c>
      <c r="DH21" s="61">
        <f t="shared" si="54"/>
        <v>12468.3279525</v>
      </c>
      <c r="DI21" s="32">
        <f t="shared" si="55"/>
        <v>231274.9614525</v>
      </c>
      <c r="DJ21" s="34">
        <f t="shared" si="56"/>
        <v>13025.0580096</v>
      </c>
      <c r="DK21" s="34">
        <v>9771</v>
      </c>
      <c r="DL21" s="47"/>
      <c r="DM21" s="61">
        <f>$C21*DO$7</f>
        <v>32658.6325</v>
      </c>
      <c r="DN21" s="61">
        <f t="shared" si="57"/>
        <v>1860.9972375</v>
      </c>
      <c r="DO21" s="32">
        <f t="shared" si="58"/>
        <v>34519.6297375</v>
      </c>
      <c r="DP21" s="34">
        <f t="shared" si="59"/>
        <v>1944.0936319999998</v>
      </c>
      <c r="DQ21" s="34">
        <v>1458</v>
      </c>
      <c r="DR21" s="47"/>
      <c r="DS21" s="61">
        <f>$C21*DU$7</f>
        <v>640463.109</v>
      </c>
      <c r="DT21" s="61">
        <f t="shared" si="60"/>
        <v>36495.712935</v>
      </c>
      <c r="DU21" s="32">
        <f t="shared" si="61"/>
        <v>676958.821935</v>
      </c>
      <c r="DV21" s="34">
        <f t="shared" si="62"/>
        <v>38125.3027584</v>
      </c>
      <c r="DW21" s="34">
        <v>28600</v>
      </c>
      <c r="DX21" s="32"/>
      <c r="DY21" s="61">
        <f>$C21*EA$7</f>
        <v>32844.2205</v>
      </c>
      <c r="DZ21" s="61">
        <f t="shared" si="63"/>
        <v>1871.5726575</v>
      </c>
      <c r="EA21" s="32">
        <f t="shared" si="64"/>
        <v>34715.793157500004</v>
      </c>
      <c r="EB21" s="34">
        <f t="shared" si="65"/>
        <v>1955.1412608</v>
      </c>
      <c r="EC21" s="34">
        <v>1466</v>
      </c>
      <c r="ED21" s="47"/>
      <c r="EE21" s="61">
        <f>$C21*EG$7</f>
        <v>82350.359</v>
      </c>
      <c r="EF21" s="61">
        <f t="shared" si="66"/>
        <v>4692.596685</v>
      </c>
      <c r="EG21" s="32">
        <f t="shared" si="67"/>
        <v>87042.955685</v>
      </c>
      <c r="EH21" s="34">
        <f t="shared" si="68"/>
        <v>4902.1283584</v>
      </c>
      <c r="EI21" s="34">
        <v>3689</v>
      </c>
      <c r="EJ21" s="47"/>
      <c r="EK21" s="61">
        <f>$C21*EM$7</f>
        <v>832746.8435</v>
      </c>
      <c r="EL21" s="61">
        <f t="shared" si="69"/>
        <v>47452.6781025</v>
      </c>
      <c r="EM21" s="32">
        <f t="shared" si="70"/>
        <v>880199.5216025</v>
      </c>
      <c r="EN21" s="34">
        <f t="shared" si="71"/>
        <v>49571.5133056</v>
      </c>
      <c r="EO21" s="34">
        <v>37204</v>
      </c>
      <c r="EP21" s="47"/>
      <c r="EQ21" s="47"/>
      <c r="ER21" s="47"/>
      <c r="ES21" s="47"/>
      <c r="ET21" s="47"/>
      <c r="EU21" s="47"/>
      <c r="EV21" s="47"/>
      <c r="EW21" s="32"/>
      <c r="EX21" s="32"/>
      <c r="EY21" s="32">
        <f t="shared" si="72"/>
        <v>0</v>
      </c>
    </row>
    <row r="22" spans="1:155" s="49" customFormat="1" ht="12.75">
      <c r="A22" s="19">
        <v>45748</v>
      </c>
      <c r="C22" s="39"/>
      <c r="D22" s="39">
        <v>199525</v>
      </c>
      <c r="E22" s="34">
        <f t="shared" si="0"/>
        <v>199525</v>
      </c>
      <c r="F22" s="34">
        <v>321152</v>
      </c>
      <c r="G22" s="34">
        <f t="shared" si="1"/>
        <v>241163</v>
      </c>
      <c r="H22" s="47"/>
      <c r="I22" s="47"/>
      <c r="J22" s="47">
        <f>'2012D Academic'!J22</f>
        <v>33606.37484749999</v>
      </c>
      <c r="K22" s="47">
        <f t="shared" si="2"/>
        <v>33606.37484749999</v>
      </c>
      <c r="L22" s="47">
        <f>'2012D Academic'!L22</f>
        <v>54092.2415488</v>
      </c>
      <c r="M22" s="47">
        <f>'2012D Academic'!M22</f>
        <v>40629</v>
      </c>
      <c r="N22" s="47"/>
      <c r="O22" s="47"/>
      <c r="P22" s="39">
        <f t="shared" si="4"/>
        <v>165918.645105</v>
      </c>
      <c r="Q22" s="47">
        <f t="shared" si="5"/>
        <v>165918.645105</v>
      </c>
      <c r="R22" s="39">
        <f t="shared" si="6"/>
        <v>267059.7905664</v>
      </c>
      <c r="S22" s="39">
        <f t="shared" si="7"/>
        <v>200534</v>
      </c>
      <c r="T22" s="47"/>
      <c r="U22" s="61"/>
      <c r="V22" s="61">
        <f t="shared" si="9"/>
        <v>558.2909025</v>
      </c>
      <c r="W22" s="20">
        <f t="shared" si="10"/>
        <v>558.2909025</v>
      </c>
      <c r="X22" s="34">
        <f t="shared" si="11"/>
        <v>898.6154112</v>
      </c>
      <c r="Y22" s="34">
        <v>680</v>
      </c>
      <c r="Z22" s="47"/>
      <c r="AA22" s="61"/>
      <c r="AB22" s="61">
        <f t="shared" si="12"/>
        <v>3004.8265475</v>
      </c>
      <c r="AC22" s="20">
        <f t="shared" si="13"/>
        <v>3004.8265475</v>
      </c>
      <c r="AD22" s="34">
        <f t="shared" si="14"/>
        <v>4836.5170048</v>
      </c>
      <c r="AE22" s="34">
        <v>3653</v>
      </c>
      <c r="AF22" s="47"/>
      <c r="AG22" s="61"/>
      <c r="AH22" s="61">
        <f t="shared" si="15"/>
        <v>4710.1667225</v>
      </c>
      <c r="AI22" s="32">
        <f t="shared" si="16"/>
        <v>4710.1667225</v>
      </c>
      <c r="AJ22" s="34">
        <f t="shared" si="17"/>
        <v>7581.4031488</v>
      </c>
      <c r="AK22" s="34">
        <v>5743</v>
      </c>
      <c r="AL22" s="47"/>
      <c r="AM22" s="61"/>
      <c r="AN22" s="61">
        <f t="shared" si="18"/>
        <v>977.8919775</v>
      </c>
      <c r="AO22" s="20">
        <f t="shared" si="19"/>
        <v>977.8919775</v>
      </c>
      <c r="AP22" s="34">
        <f t="shared" si="20"/>
        <v>1573.9980672000002</v>
      </c>
      <c r="AQ22" s="34">
        <v>1181</v>
      </c>
      <c r="AR22" s="47"/>
      <c r="AS22" s="61"/>
      <c r="AT22" s="61">
        <f t="shared" si="21"/>
        <v>59319.32121749999</v>
      </c>
      <c r="AU22" s="20">
        <f t="shared" si="22"/>
        <v>59319.32121749999</v>
      </c>
      <c r="AV22" s="34">
        <f t="shared" si="23"/>
        <v>95479.3567104</v>
      </c>
      <c r="AW22" s="34">
        <v>71690</v>
      </c>
      <c r="AX22" s="47"/>
      <c r="AY22" s="61"/>
      <c r="AZ22" s="61">
        <f t="shared" si="24"/>
        <v>329.4357275</v>
      </c>
      <c r="BA22" s="20">
        <f t="shared" si="25"/>
        <v>329.4357275</v>
      </c>
      <c r="BB22" s="34">
        <f t="shared" si="26"/>
        <v>530.2540672</v>
      </c>
      <c r="BC22" s="34">
        <v>398</v>
      </c>
      <c r="BD22" s="47"/>
      <c r="BE22" s="61"/>
      <c r="BF22" s="61">
        <f t="shared" si="27"/>
        <v>1147.2088925</v>
      </c>
      <c r="BG22" s="32">
        <f t="shared" si="28"/>
        <v>1147.2088925</v>
      </c>
      <c r="BH22" s="34">
        <f t="shared" si="29"/>
        <v>1846.5276544</v>
      </c>
      <c r="BI22" s="34">
        <v>1385</v>
      </c>
      <c r="BJ22" s="47"/>
      <c r="BK22" s="61"/>
      <c r="BL22" s="61">
        <f t="shared" si="30"/>
        <v>8775.98741</v>
      </c>
      <c r="BM22" s="32">
        <f t="shared" si="31"/>
        <v>8775.98741</v>
      </c>
      <c r="BN22" s="34">
        <f t="shared" si="32"/>
        <v>14125.678028799999</v>
      </c>
      <c r="BO22" s="34">
        <v>10596</v>
      </c>
      <c r="BP22" s="47"/>
      <c r="BQ22" s="61"/>
      <c r="BR22" s="61">
        <f t="shared" si="33"/>
        <v>2764.7580675</v>
      </c>
      <c r="BS22" s="32">
        <f t="shared" si="34"/>
        <v>2764.7580675</v>
      </c>
      <c r="BT22" s="34">
        <f t="shared" si="35"/>
        <v>4450.1069184</v>
      </c>
      <c r="BU22" s="34">
        <v>3338</v>
      </c>
      <c r="BV22" s="47"/>
      <c r="BW22" s="61"/>
      <c r="BX22" s="61">
        <f t="shared" si="36"/>
        <v>12509.698735</v>
      </c>
      <c r="BY22" s="32">
        <f t="shared" si="37"/>
        <v>12509.698735</v>
      </c>
      <c r="BZ22" s="34">
        <f t="shared" si="38"/>
        <v>20135.3954048</v>
      </c>
      <c r="CA22" s="34">
        <v>15110</v>
      </c>
      <c r="CB22" s="47"/>
      <c r="CC22" s="61"/>
      <c r="CD22" s="61">
        <f t="shared" si="39"/>
        <v>3.551545</v>
      </c>
      <c r="CE22" s="32">
        <f t="shared" si="40"/>
        <v>3.551545</v>
      </c>
      <c r="CF22" s="34">
        <f t="shared" si="41"/>
        <v>5.7165056</v>
      </c>
      <c r="CG22" s="34">
        <v>4</v>
      </c>
      <c r="CH22" s="47"/>
      <c r="CI22" s="61"/>
      <c r="CJ22" s="61">
        <f t="shared" si="42"/>
        <v>1609.169125</v>
      </c>
      <c r="CK22" s="32">
        <f t="shared" si="43"/>
        <v>1609.169125</v>
      </c>
      <c r="CL22" s="34">
        <f t="shared" si="44"/>
        <v>2590.0908799999997</v>
      </c>
      <c r="CM22" s="34">
        <v>1950</v>
      </c>
      <c r="CN22" s="47"/>
      <c r="CO22" s="61"/>
      <c r="CP22" s="61">
        <f t="shared" si="45"/>
        <v>898.7404100000001</v>
      </c>
      <c r="CQ22" s="32">
        <f t="shared" si="46"/>
        <v>898.7404100000001</v>
      </c>
      <c r="CR22" s="34">
        <f t="shared" si="47"/>
        <v>1446.5970688000002</v>
      </c>
      <c r="CS22" s="34">
        <v>1087</v>
      </c>
      <c r="CT22" s="47"/>
      <c r="CU22" s="61"/>
      <c r="CV22" s="61">
        <f t="shared" si="48"/>
        <v>601.1089675000001</v>
      </c>
      <c r="CW22" s="32">
        <f t="shared" si="49"/>
        <v>601.1089675000001</v>
      </c>
      <c r="CX22" s="34">
        <f t="shared" si="50"/>
        <v>967.5346304000001</v>
      </c>
      <c r="CY22" s="34">
        <v>726</v>
      </c>
      <c r="CZ22" s="47"/>
      <c r="DA22" s="61"/>
      <c r="DB22" s="61">
        <f t="shared" si="51"/>
        <v>663.9992475</v>
      </c>
      <c r="DC22" s="32">
        <f t="shared" si="52"/>
        <v>663.9992475</v>
      </c>
      <c r="DD22" s="34">
        <f t="shared" si="53"/>
        <v>1068.7617408</v>
      </c>
      <c r="DE22" s="34">
        <v>805</v>
      </c>
      <c r="DF22" s="47"/>
      <c r="DG22" s="61"/>
      <c r="DH22" s="61">
        <f t="shared" si="54"/>
        <v>8092.1952825</v>
      </c>
      <c r="DI22" s="32">
        <f t="shared" si="55"/>
        <v>8092.1952825</v>
      </c>
      <c r="DJ22" s="34">
        <f t="shared" si="56"/>
        <v>13025.0580096</v>
      </c>
      <c r="DK22" s="34">
        <v>9771</v>
      </c>
      <c r="DL22" s="47"/>
      <c r="DM22" s="61"/>
      <c r="DN22" s="61">
        <f t="shared" si="57"/>
        <v>1207.8245875</v>
      </c>
      <c r="DO22" s="32">
        <f t="shared" si="58"/>
        <v>1207.8245875</v>
      </c>
      <c r="DP22" s="34">
        <f t="shared" si="59"/>
        <v>1944.0936319999998</v>
      </c>
      <c r="DQ22" s="34">
        <v>1458</v>
      </c>
      <c r="DR22" s="47"/>
      <c r="DS22" s="61"/>
      <c r="DT22" s="61">
        <f t="shared" si="60"/>
        <v>23686.450755</v>
      </c>
      <c r="DU22" s="32">
        <f t="shared" si="61"/>
        <v>23686.450755</v>
      </c>
      <c r="DV22" s="34">
        <f t="shared" si="62"/>
        <v>38125.3027584</v>
      </c>
      <c r="DW22" s="34">
        <v>28600</v>
      </c>
      <c r="DX22" s="32"/>
      <c r="DY22" s="61"/>
      <c r="DZ22" s="61">
        <f t="shared" si="63"/>
        <v>1214.6882475</v>
      </c>
      <c r="EA22" s="32">
        <f t="shared" si="64"/>
        <v>1214.6882475</v>
      </c>
      <c r="EB22" s="34">
        <f t="shared" si="65"/>
        <v>1955.1412608</v>
      </c>
      <c r="EC22" s="34">
        <v>1466</v>
      </c>
      <c r="ED22" s="47"/>
      <c r="EE22" s="61"/>
      <c r="EF22" s="61">
        <f t="shared" si="66"/>
        <v>3045.589505</v>
      </c>
      <c r="EG22" s="32">
        <f t="shared" si="67"/>
        <v>3045.589505</v>
      </c>
      <c r="EH22" s="34">
        <f t="shared" si="68"/>
        <v>4902.1283584</v>
      </c>
      <c r="EI22" s="34">
        <v>3689</v>
      </c>
      <c r="EJ22" s="47"/>
      <c r="EK22" s="61"/>
      <c r="EL22" s="61">
        <f t="shared" si="69"/>
        <v>30797.7412325</v>
      </c>
      <c r="EM22" s="32">
        <f t="shared" si="70"/>
        <v>30797.7412325</v>
      </c>
      <c r="EN22" s="34">
        <f t="shared" si="71"/>
        <v>49571.5133056</v>
      </c>
      <c r="EO22" s="34">
        <v>37204</v>
      </c>
      <c r="EP22" s="47"/>
      <c r="EQ22" s="47"/>
      <c r="ER22" s="47"/>
      <c r="ES22" s="47"/>
      <c r="ET22" s="47"/>
      <c r="EU22" s="47"/>
      <c r="EV22" s="47"/>
      <c r="EW22" s="32"/>
      <c r="EX22" s="32"/>
      <c r="EY22" s="32">
        <f t="shared" si="72"/>
        <v>0</v>
      </c>
    </row>
    <row r="23" spans="1:155" ht="12.75">
      <c r="A23" s="19">
        <v>45931</v>
      </c>
      <c r="C23" s="39">
        <v>5615000</v>
      </c>
      <c r="D23" s="39">
        <v>199525</v>
      </c>
      <c r="E23" s="34">
        <f t="shared" si="0"/>
        <v>5814525</v>
      </c>
      <c r="F23" s="34">
        <v>321152</v>
      </c>
      <c r="G23" s="34">
        <f t="shared" si="1"/>
        <v>241163</v>
      </c>
      <c r="I23" s="47">
        <f>'2012D Academic'!I23</f>
        <v>945745.1184999997</v>
      </c>
      <c r="J23" s="47">
        <f>'2012D Academic'!J23</f>
        <v>33606.37484749999</v>
      </c>
      <c r="K23" s="47">
        <f t="shared" si="2"/>
        <v>979351.4933474998</v>
      </c>
      <c r="L23" s="47">
        <f>'2012D Academic'!L23</f>
        <v>54092.2415488</v>
      </c>
      <c r="M23" s="47">
        <f>'2012D Academic'!M23</f>
        <v>40629</v>
      </c>
      <c r="O23" s="47">
        <f t="shared" si="3"/>
        <v>4669255.443</v>
      </c>
      <c r="P23" s="39">
        <f t="shared" si="4"/>
        <v>165918.645105</v>
      </c>
      <c r="Q23" s="47">
        <f t="shared" si="5"/>
        <v>4835174.088105</v>
      </c>
      <c r="R23" s="39">
        <f t="shared" si="6"/>
        <v>267059.7905664</v>
      </c>
      <c r="S23" s="39">
        <f t="shared" si="7"/>
        <v>200534</v>
      </c>
      <c r="U23" s="61">
        <f t="shared" si="8"/>
        <v>15711.3315</v>
      </c>
      <c r="V23" s="61">
        <f t="shared" si="9"/>
        <v>558.2909025</v>
      </c>
      <c r="W23" s="20">
        <f t="shared" si="10"/>
        <v>16269.622402500001</v>
      </c>
      <c r="X23" s="34">
        <f t="shared" si="11"/>
        <v>898.6154112</v>
      </c>
      <c r="Y23" s="34">
        <v>680</v>
      </c>
      <c r="AA23" s="61">
        <f>$C23*AC$7</f>
        <v>84561.3385</v>
      </c>
      <c r="AB23" s="61">
        <f t="shared" si="12"/>
        <v>3004.8265475</v>
      </c>
      <c r="AC23" s="20">
        <f t="shared" si="13"/>
        <v>87566.16504749999</v>
      </c>
      <c r="AD23" s="34">
        <f t="shared" si="14"/>
        <v>4836.5170048</v>
      </c>
      <c r="AE23" s="34">
        <v>3653</v>
      </c>
      <c r="AG23" s="61">
        <f>$C23*AI$7</f>
        <v>132552.7435</v>
      </c>
      <c r="AH23" s="61">
        <f t="shared" si="15"/>
        <v>4710.1667225</v>
      </c>
      <c r="AI23" s="32">
        <f t="shared" si="16"/>
        <v>137262.9102225</v>
      </c>
      <c r="AJ23" s="34">
        <f t="shared" si="17"/>
        <v>7581.4031488</v>
      </c>
      <c r="AK23" s="34">
        <v>5743</v>
      </c>
      <c r="AM23" s="61">
        <f>$C23*AO$7</f>
        <v>27519.6765</v>
      </c>
      <c r="AN23" s="61">
        <f t="shared" si="18"/>
        <v>977.8919775</v>
      </c>
      <c r="AO23" s="20">
        <f t="shared" si="19"/>
        <v>28497.5684775</v>
      </c>
      <c r="AP23" s="34">
        <f t="shared" si="20"/>
        <v>1573.9980672000002</v>
      </c>
      <c r="AQ23" s="34">
        <v>1181</v>
      </c>
      <c r="AS23" s="61">
        <f>$C23*AU$7</f>
        <v>1669354.6604999998</v>
      </c>
      <c r="AT23" s="61">
        <f t="shared" si="21"/>
        <v>59319.32121749999</v>
      </c>
      <c r="AU23" s="20">
        <f t="shared" si="22"/>
        <v>1728673.9817174997</v>
      </c>
      <c r="AV23" s="34">
        <f t="shared" si="23"/>
        <v>95479.3567104</v>
      </c>
      <c r="AW23" s="34">
        <v>71690</v>
      </c>
      <c r="AX23" s="32"/>
      <c r="AY23" s="61">
        <f>$C23*BA$7</f>
        <v>9270.9265</v>
      </c>
      <c r="AZ23" s="61">
        <f t="shared" si="24"/>
        <v>329.4357275</v>
      </c>
      <c r="BA23" s="20">
        <f t="shared" si="25"/>
        <v>9600.3622275</v>
      </c>
      <c r="BB23" s="34">
        <f t="shared" si="26"/>
        <v>530.2540672</v>
      </c>
      <c r="BC23" s="34">
        <v>398</v>
      </c>
      <c r="BD23" s="32"/>
      <c r="BE23" s="61">
        <f>$C23*BG$7</f>
        <v>32284.5655</v>
      </c>
      <c r="BF23" s="61">
        <f t="shared" si="27"/>
        <v>1147.2088925</v>
      </c>
      <c r="BG23" s="32">
        <f t="shared" si="28"/>
        <v>33431.7743925</v>
      </c>
      <c r="BH23" s="34">
        <f t="shared" si="29"/>
        <v>1846.5276544</v>
      </c>
      <c r="BI23" s="34">
        <v>1385</v>
      </c>
      <c r="BJ23" s="32"/>
      <c r="BK23" s="61">
        <f>$C23*BM$7</f>
        <v>246972.406</v>
      </c>
      <c r="BL23" s="61">
        <f t="shared" si="30"/>
        <v>8775.98741</v>
      </c>
      <c r="BM23" s="32">
        <f t="shared" si="31"/>
        <v>255748.39341</v>
      </c>
      <c r="BN23" s="34">
        <f t="shared" si="32"/>
        <v>14125.678028799999</v>
      </c>
      <c r="BO23" s="34">
        <v>10596</v>
      </c>
      <c r="BP23" s="32"/>
      <c r="BQ23" s="61">
        <f>$C23*BS$7</f>
        <v>77805.3705</v>
      </c>
      <c r="BR23" s="61">
        <f t="shared" si="33"/>
        <v>2764.7580675</v>
      </c>
      <c r="BS23" s="32">
        <f t="shared" si="34"/>
        <v>80570.12856750001</v>
      </c>
      <c r="BT23" s="34">
        <f t="shared" si="35"/>
        <v>4450.1069184</v>
      </c>
      <c r="BU23" s="34">
        <v>3338</v>
      </c>
      <c r="BV23" s="32"/>
      <c r="BW23" s="61">
        <f>$C23*BY$7</f>
        <v>352045.901</v>
      </c>
      <c r="BX23" s="61">
        <f t="shared" si="36"/>
        <v>12509.698735</v>
      </c>
      <c r="BY23" s="32">
        <f t="shared" si="37"/>
        <v>364555.599735</v>
      </c>
      <c r="BZ23" s="34">
        <f t="shared" si="38"/>
        <v>20135.3954048</v>
      </c>
      <c r="CA23" s="34">
        <v>15110</v>
      </c>
      <c r="CB23" s="32"/>
      <c r="CC23" s="61">
        <f>$C23*CE$7</f>
        <v>99.94699999999999</v>
      </c>
      <c r="CD23" s="61">
        <f t="shared" si="39"/>
        <v>3.551545</v>
      </c>
      <c r="CE23" s="32">
        <f t="shared" si="40"/>
        <v>103.498545</v>
      </c>
      <c r="CF23" s="34">
        <f t="shared" si="41"/>
        <v>5.7165056</v>
      </c>
      <c r="CG23" s="34">
        <v>4</v>
      </c>
      <c r="CH23" s="32"/>
      <c r="CI23" s="61">
        <f>$C23*CK$7</f>
        <v>45284.975</v>
      </c>
      <c r="CJ23" s="61">
        <f t="shared" si="42"/>
        <v>1609.169125</v>
      </c>
      <c r="CK23" s="32">
        <f t="shared" si="43"/>
        <v>46894.144125</v>
      </c>
      <c r="CL23" s="34">
        <f t="shared" si="44"/>
        <v>2590.0908799999997</v>
      </c>
      <c r="CM23" s="34">
        <v>1950</v>
      </c>
      <c r="CN23" s="32"/>
      <c r="CO23" s="61">
        <f>$C23*CQ$7</f>
        <v>25292.206000000002</v>
      </c>
      <c r="CP23" s="61">
        <f t="shared" si="45"/>
        <v>898.7404100000001</v>
      </c>
      <c r="CQ23" s="32">
        <f t="shared" si="46"/>
        <v>26190.94641</v>
      </c>
      <c r="CR23" s="34">
        <f t="shared" si="47"/>
        <v>1446.5970688000002</v>
      </c>
      <c r="CS23" s="34">
        <v>1087</v>
      </c>
      <c r="CT23" s="32"/>
      <c r="CU23" s="61">
        <f>$C23*CW$7</f>
        <v>16916.3105</v>
      </c>
      <c r="CV23" s="61">
        <f t="shared" si="48"/>
        <v>601.1089675000001</v>
      </c>
      <c r="CW23" s="32">
        <f t="shared" si="49"/>
        <v>17517.4194675</v>
      </c>
      <c r="CX23" s="34">
        <f t="shared" si="50"/>
        <v>967.5346304000001</v>
      </c>
      <c r="CY23" s="34">
        <v>726</v>
      </c>
      <c r="CZ23" s="32"/>
      <c r="DA23" s="61">
        <f>$C23*DC$7</f>
        <v>18686.1585</v>
      </c>
      <c r="DB23" s="61">
        <f t="shared" si="51"/>
        <v>663.9992475</v>
      </c>
      <c r="DC23" s="32">
        <f t="shared" si="52"/>
        <v>19350.1577475</v>
      </c>
      <c r="DD23" s="34">
        <f t="shared" si="53"/>
        <v>1068.7617408</v>
      </c>
      <c r="DE23" s="34">
        <v>805</v>
      </c>
      <c r="DF23" s="32"/>
      <c r="DG23" s="61">
        <f>$C23*DI$7</f>
        <v>227729.2395</v>
      </c>
      <c r="DH23" s="61">
        <f t="shared" si="54"/>
        <v>8092.1952825</v>
      </c>
      <c r="DI23" s="32">
        <f t="shared" si="55"/>
        <v>235821.4347825</v>
      </c>
      <c r="DJ23" s="34">
        <f t="shared" si="56"/>
        <v>13025.0580096</v>
      </c>
      <c r="DK23" s="34">
        <v>9771</v>
      </c>
      <c r="DL23" s="32"/>
      <c r="DM23" s="61">
        <f>$C23*DO$7</f>
        <v>33990.4025</v>
      </c>
      <c r="DN23" s="61">
        <f t="shared" si="57"/>
        <v>1207.8245875</v>
      </c>
      <c r="DO23" s="32">
        <f t="shared" si="58"/>
        <v>35198.227087499996</v>
      </c>
      <c r="DP23" s="34">
        <f t="shared" si="59"/>
        <v>1944.0936319999998</v>
      </c>
      <c r="DQ23" s="34">
        <v>1458</v>
      </c>
      <c r="DR23" s="32"/>
      <c r="DS23" s="61">
        <f>$C23*DU$7</f>
        <v>666580.233</v>
      </c>
      <c r="DT23" s="61">
        <f t="shared" si="60"/>
        <v>23686.450755</v>
      </c>
      <c r="DU23" s="32">
        <f t="shared" si="61"/>
        <v>690266.683755</v>
      </c>
      <c r="DV23" s="34">
        <f t="shared" si="62"/>
        <v>38125.3027584</v>
      </c>
      <c r="DW23" s="34">
        <v>28600</v>
      </c>
      <c r="DX23" s="32"/>
      <c r="DY23" s="61">
        <f>$C23*EA$7</f>
        <v>34183.5585</v>
      </c>
      <c r="DZ23" s="61">
        <f t="shared" si="63"/>
        <v>1214.6882475</v>
      </c>
      <c r="EA23" s="32">
        <f t="shared" si="64"/>
        <v>35398.2467475</v>
      </c>
      <c r="EB23" s="34">
        <f t="shared" si="65"/>
        <v>1955.1412608</v>
      </c>
      <c r="EC23" s="34">
        <v>1466</v>
      </c>
      <c r="ED23" s="32"/>
      <c r="EE23" s="61">
        <f>$C23*EG$7</f>
        <v>85708.48300000001</v>
      </c>
      <c r="EF23" s="61">
        <f t="shared" si="66"/>
        <v>3045.589505</v>
      </c>
      <c r="EG23" s="32">
        <f t="shared" si="67"/>
        <v>88754.072505</v>
      </c>
      <c r="EH23" s="34">
        <f t="shared" si="68"/>
        <v>4902.1283584</v>
      </c>
      <c r="EI23" s="34">
        <v>3689</v>
      </c>
      <c r="EJ23" s="32"/>
      <c r="EK23" s="61">
        <f>$C23*EM$7</f>
        <v>866705.0095</v>
      </c>
      <c r="EL23" s="61">
        <f t="shared" si="69"/>
        <v>30797.7412325</v>
      </c>
      <c r="EM23" s="32">
        <f t="shared" si="70"/>
        <v>897502.7507325</v>
      </c>
      <c r="EN23" s="34">
        <f t="shared" si="71"/>
        <v>49571.5133056</v>
      </c>
      <c r="EO23" s="34">
        <v>37204</v>
      </c>
      <c r="EP23" s="32"/>
      <c r="EQ23" s="32"/>
      <c r="ER23" s="32"/>
      <c r="ES23" s="32"/>
      <c r="ET23" s="32"/>
      <c r="EU23" s="32"/>
      <c r="EV23" s="32"/>
      <c r="EW23" s="32"/>
      <c r="EX23" s="32"/>
      <c r="EY23" s="32">
        <f t="shared" si="72"/>
        <v>0</v>
      </c>
    </row>
    <row r="24" spans="1:155" ht="12.75">
      <c r="A24" s="19">
        <v>46113</v>
      </c>
      <c r="C24" s="39"/>
      <c r="D24" s="39">
        <v>87225</v>
      </c>
      <c r="E24" s="34">
        <f t="shared" si="0"/>
        <v>87225</v>
      </c>
      <c r="F24" s="34">
        <v>321152</v>
      </c>
      <c r="G24" s="34">
        <f t="shared" si="1"/>
        <v>241163</v>
      </c>
      <c r="I24" s="47"/>
      <c r="J24" s="47">
        <f>'2012D Academic'!J24</f>
        <v>14691.4724775</v>
      </c>
      <c r="K24" s="47">
        <f t="shared" si="2"/>
        <v>14691.4724775</v>
      </c>
      <c r="L24" s="47">
        <f>'2012D Academic'!L24</f>
        <v>54092.2415488</v>
      </c>
      <c r="M24" s="47">
        <f>'2012D Academic'!M24</f>
        <v>40629</v>
      </c>
      <c r="O24" s="47"/>
      <c r="P24" s="39">
        <f t="shared" si="4"/>
        <v>72533.53624499998</v>
      </c>
      <c r="Q24" s="47">
        <f t="shared" si="5"/>
        <v>72533.53624499998</v>
      </c>
      <c r="R24" s="39">
        <f t="shared" si="6"/>
        <v>267059.7905664</v>
      </c>
      <c r="S24" s="39">
        <f t="shared" si="7"/>
        <v>200534</v>
      </c>
      <c r="U24" s="61"/>
      <c r="V24" s="61">
        <f t="shared" si="9"/>
        <v>244.0642725</v>
      </c>
      <c r="W24" s="20">
        <f t="shared" si="10"/>
        <v>244.0642725</v>
      </c>
      <c r="X24" s="34">
        <f t="shared" si="11"/>
        <v>898.6154112</v>
      </c>
      <c r="Y24" s="34">
        <v>680</v>
      </c>
      <c r="AA24" s="61"/>
      <c r="AB24" s="61">
        <f t="shared" si="12"/>
        <v>1313.5997774999998</v>
      </c>
      <c r="AC24" s="20">
        <f t="shared" si="13"/>
        <v>1313.5997774999998</v>
      </c>
      <c r="AD24" s="34">
        <f t="shared" si="14"/>
        <v>4836.5170048</v>
      </c>
      <c r="AE24" s="34">
        <v>3653</v>
      </c>
      <c r="AG24" s="61"/>
      <c r="AH24" s="61">
        <f t="shared" si="15"/>
        <v>2059.1118525</v>
      </c>
      <c r="AI24" s="32">
        <f t="shared" si="16"/>
        <v>2059.1118525</v>
      </c>
      <c r="AJ24" s="34">
        <f t="shared" si="17"/>
        <v>7581.4031488</v>
      </c>
      <c r="AK24" s="34">
        <v>5743</v>
      </c>
      <c r="AM24" s="61"/>
      <c r="AN24" s="61">
        <f t="shared" si="18"/>
        <v>427.4984475</v>
      </c>
      <c r="AO24" s="20">
        <f t="shared" si="19"/>
        <v>427.4984475</v>
      </c>
      <c r="AP24" s="34">
        <f t="shared" si="20"/>
        <v>1573.9980672000002</v>
      </c>
      <c r="AQ24" s="34">
        <v>1181</v>
      </c>
      <c r="AS24" s="61"/>
      <c r="AT24" s="61">
        <f t="shared" si="21"/>
        <v>25932.228007499998</v>
      </c>
      <c r="AU24" s="20">
        <f t="shared" si="22"/>
        <v>25932.228007499998</v>
      </c>
      <c r="AV24" s="34">
        <f t="shared" si="23"/>
        <v>95479.3567104</v>
      </c>
      <c r="AW24" s="34">
        <v>71690</v>
      </c>
      <c r="AX24" s="32"/>
      <c r="AY24" s="61"/>
      <c r="AZ24" s="61">
        <f t="shared" si="24"/>
        <v>144.0171975</v>
      </c>
      <c r="BA24" s="20">
        <f t="shared" si="25"/>
        <v>144.0171975</v>
      </c>
      <c r="BB24" s="34">
        <f t="shared" si="26"/>
        <v>530.2540672</v>
      </c>
      <c r="BC24" s="34">
        <v>398</v>
      </c>
      <c r="BD24" s="32"/>
      <c r="BE24" s="61"/>
      <c r="BF24" s="61">
        <f t="shared" si="27"/>
        <v>501.5175825</v>
      </c>
      <c r="BG24" s="32">
        <f t="shared" si="28"/>
        <v>501.5175825</v>
      </c>
      <c r="BH24" s="34">
        <f t="shared" si="29"/>
        <v>1846.5276544</v>
      </c>
      <c r="BI24" s="34">
        <v>1385</v>
      </c>
      <c r="BJ24" s="32"/>
      <c r="BK24" s="61"/>
      <c r="BL24" s="61">
        <f t="shared" si="30"/>
        <v>3836.53929</v>
      </c>
      <c r="BM24" s="32">
        <f t="shared" si="31"/>
        <v>3836.53929</v>
      </c>
      <c r="BN24" s="34">
        <f t="shared" si="32"/>
        <v>14125.678028799999</v>
      </c>
      <c r="BO24" s="34">
        <v>10596</v>
      </c>
      <c r="BP24" s="32"/>
      <c r="BQ24" s="61"/>
      <c r="BR24" s="61">
        <f t="shared" si="33"/>
        <v>1208.6506574999999</v>
      </c>
      <c r="BS24" s="32">
        <f t="shared" si="34"/>
        <v>1208.6506574999999</v>
      </c>
      <c r="BT24" s="34">
        <f t="shared" si="35"/>
        <v>4450.1069184</v>
      </c>
      <c r="BU24" s="34">
        <v>3338</v>
      </c>
      <c r="BV24" s="32"/>
      <c r="BW24" s="61"/>
      <c r="BX24" s="61">
        <f t="shared" si="36"/>
        <v>5468.780715</v>
      </c>
      <c r="BY24" s="32">
        <f t="shared" si="37"/>
        <v>5468.780715</v>
      </c>
      <c r="BZ24" s="34">
        <f t="shared" si="38"/>
        <v>20135.3954048</v>
      </c>
      <c r="CA24" s="34">
        <v>15110</v>
      </c>
      <c r="CB24" s="32"/>
      <c r="CC24" s="61"/>
      <c r="CD24" s="61">
        <f t="shared" si="39"/>
        <v>1.552605</v>
      </c>
      <c r="CE24" s="32">
        <f t="shared" si="40"/>
        <v>1.552605</v>
      </c>
      <c r="CF24" s="34">
        <f t="shared" si="41"/>
        <v>5.7165056</v>
      </c>
      <c r="CG24" s="34">
        <v>4</v>
      </c>
      <c r="CH24" s="32"/>
      <c r="CI24" s="61"/>
      <c r="CJ24" s="61">
        <f t="shared" si="42"/>
        <v>703.469625</v>
      </c>
      <c r="CK24" s="32">
        <f t="shared" si="43"/>
        <v>703.469625</v>
      </c>
      <c r="CL24" s="34">
        <f t="shared" si="44"/>
        <v>2590.0908799999997</v>
      </c>
      <c r="CM24" s="34">
        <v>1950</v>
      </c>
      <c r="CN24" s="32"/>
      <c r="CO24" s="61"/>
      <c r="CP24" s="61">
        <f t="shared" si="45"/>
        <v>392.89629</v>
      </c>
      <c r="CQ24" s="32">
        <f t="shared" si="46"/>
        <v>392.89629</v>
      </c>
      <c r="CR24" s="34">
        <f t="shared" si="47"/>
        <v>1446.5970688000002</v>
      </c>
      <c r="CS24" s="34">
        <v>1087</v>
      </c>
      <c r="CT24" s="32"/>
      <c r="CU24" s="61"/>
      <c r="CV24" s="61">
        <f t="shared" si="48"/>
        <v>262.7827575</v>
      </c>
      <c r="CW24" s="32">
        <f t="shared" si="49"/>
        <v>262.7827575</v>
      </c>
      <c r="CX24" s="34">
        <f t="shared" si="50"/>
        <v>967.5346304000001</v>
      </c>
      <c r="CY24" s="34">
        <v>726</v>
      </c>
      <c r="CZ24" s="32"/>
      <c r="DA24" s="61"/>
      <c r="DB24" s="61">
        <f t="shared" si="51"/>
        <v>290.2760775</v>
      </c>
      <c r="DC24" s="32">
        <f t="shared" si="52"/>
        <v>290.2760775</v>
      </c>
      <c r="DD24" s="34">
        <f t="shared" si="53"/>
        <v>1068.7617408</v>
      </c>
      <c r="DE24" s="34">
        <v>805</v>
      </c>
      <c r="DF24" s="32"/>
      <c r="DG24" s="61"/>
      <c r="DH24" s="61">
        <f t="shared" si="54"/>
        <v>3537.6104925</v>
      </c>
      <c r="DI24" s="32">
        <f t="shared" si="55"/>
        <v>3537.6104925</v>
      </c>
      <c r="DJ24" s="34">
        <f t="shared" si="56"/>
        <v>13025.0580096</v>
      </c>
      <c r="DK24" s="34">
        <v>9771</v>
      </c>
      <c r="DL24" s="32"/>
      <c r="DM24" s="61"/>
      <c r="DN24" s="61">
        <f t="shared" si="57"/>
        <v>528.0165375</v>
      </c>
      <c r="DO24" s="32">
        <f t="shared" si="58"/>
        <v>528.0165375</v>
      </c>
      <c r="DP24" s="34">
        <f t="shared" si="59"/>
        <v>1944.0936319999998</v>
      </c>
      <c r="DQ24" s="34">
        <v>1458</v>
      </c>
      <c r="DR24" s="32"/>
      <c r="DS24" s="61"/>
      <c r="DT24" s="61">
        <f t="shared" si="60"/>
        <v>10354.846095</v>
      </c>
      <c r="DU24" s="32">
        <f t="shared" si="61"/>
        <v>10354.846095</v>
      </c>
      <c r="DV24" s="34">
        <f t="shared" si="62"/>
        <v>38125.3027584</v>
      </c>
      <c r="DW24" s="34">
        <v>28600</v>
      </c>
      <c r="DX24" s="32"/>
      <c r="DY24" s="61"/>
      <c r="DZ24" s="61">
        <f t="shared" si="63"/>
        <v>531.0170775</v>
      </c>
      <c r="EA24" s="32">
        <f t="shared" si="64"/>
        <v>531.0170775</v>
      </c>
      <c r="EB24" s="34">
        <f t="shared" si="65"/>
        <v>1955.1412608</v>
      </c>
      <c r="EC24" s="34">
        <v>1466</v>
      </c>
      <c r="ED24" s="32"/>
      <c r="EE24" s="61"/>
      <c r="EF24" s="61">
        <f t="shared" si="66"/>
        <v>1331.4198450000001</v>
      </c>
      <c r="EG24" s="32">
        <f t="shared" si="67"/>
        <v>1331.4198450000001</v>
      </c>
      <c r="EH24" s="34">
        <f t="shared" si="68"/>
        <v>4902.1283584</v>
      </c>
      <c r="EI24" s="34">
        <v>3689</v>
      </c>
      <c r="EJ24" s="32"/>
      <c r="EK24" s="61"/>
      <c r="EL24" s="61">
        <f t="shared" si="69"/>
        <v>13463.6410425</v>
      </c>
      <c r="EM24" s="32">
        <f t="shared" si="70"/>
        <v>13463.6410425</v>
      </c>
      <c r="EN24" s="34">
        <f t="shared" si="71"/>
        <v>49571.5133056</v>
      </c>
      <c r="EO24" s="34">
        <v>37204</v>
      </c>
      <c r="EP24" s="32"/>
      <c r="EQ24" s="32"/>
      <c r="ER24" s="32"/>
      <c r="ES24" s="32"/>
      <c r="ET24" s="32"/>
      <c r="EU24" s="32"/>
      <c r="EV24" s="32"/>
      <c r="EW24" s="32"/>
      <c r="EX24" s="32"/>
      <c r="EY24" s="32">
        <f t="shared" si="72"/>
        <v>0</v>
      </c>
    </row>
    <row r="25" spans="1:155" ht="12.75">
      <c r="A25" s="19">
        <v>46296</v>
      </c>
      <c r="C25" s="39">
        <v>5815000</v>
      </c>
      <c r="D25" s="39">
        <v>87225</v>
      </c>
      <c r="E25" s="34">
        <f t="shared" si="0"/>
        <v>5902225</v>
      </c>
      <c r="F25" s="34">
        <v>321152</v>
      </c>
      <c r="G25" s="34">
        <f t="shared" si="1"/>
        <v>241163</v>
      </c>
      <c r="I25" s="47">
        <f>'2012D Academic'!I25</f>
        <v>979431.4984999998</v>
      </c>
      <c r="J25" s="47">
        <f>'2012D Academic'!J25</f>
        <v>14691.4724775</v>
      </c>
      <c r="K25" s="47">
        <f t="shared" si="2"/>
        <v>994122.9709774997</v>
      </c>
      <c r="L25" s="47">
        <f>'2012D Academic'!L25</f>
        <v>54092.2415488</v>
      </c>
      <c r="M25" s="47">
        <f>'2012D Academic'!M25</f>
        <v>40629</v>
      </c>
      <c r="O25" s="47">
        <f t="shared" si="3"/>
        <v>4835569.083000001</v>
      </c>
      <c r="P25" s="39">
        <f t="shared" si="4"/>
        <v>72533.53624499998</v>
      </c>
      <c r="Q25" s="47">
        <f t="shared" si="5"/>
        <v>4908102.619245</v>
      </c>
      <c r="R25" s="39">
        <f t="shared" si="6"/>
        <v>267059.7905664</v>
      </c>
      <c r="S25" s="39">
        <f t="shared" si="7"/>
        <v>200534</v>
      </c>
      <c r="U25" s="61">
        <f t="shared" si="8"/>
        <v>16270.9515</v>
      </c>
      <c r="V25" s="61">
        <f t="shared" si="9"/>
        <v>244.0642725</v>
      </c>
      <c r="W25" s="20">
        <f t="shared" si="10"/>
        <v>16515.0157725</v>
      </c>
      <c r="X25" s="34">
        <f t="shared" si="11"/>
        <v>898.6154112</v>
      </c>
      <c r="Y25" s="34">
        <v>680</v>
      </c>
      <c r="AA25" s="61">
        <f>$C25*AC$7</f>
        <v>87573.3185</v>
      </c>
      <c r="AB25" s="61">
        <f t="shared" si="12"/>
        <v>1313.5997774999998</v>
      </c>
      <c r="AC25" s="20">
        <f t="shared" si="13"/>
        <v>88886.9182775</v>
      </c>
      <c r="AD25" s="34">
        <f t="shared" si="14"/>
        <v>4836.5170048</v>
      </c>
      <c r="AE25" s="34">
        <v>3653</v>
      </c>
      <c r="AG25" s="61">
        <f>$C25*AI$7</f>
        <v>137274.1235</v>
      </c>
      <c r="AH25" s="61">
        <f t="shared" si="15"/>
        <v>2059.1118525</v>
      </c>
      <c r="AI25" s="32">
        <f t="shared" si="16"/>
        <v>139333.2353525</v>
      </c>
      <c r="AJ25" s="34">
        <f t="shared" si="17"/>
        <v>7581.4031488</v>
      </c>
      <c r="AK25" s="34">
        <v>5743</v>
      </c>
      <c r="AM25" s="61">
        <f>$C25*AO$7</f>
        <v>28499.896500000003</v>
      </c>
      <c r="AN25" s="61">
        <f t="shared" si="18"/>
        <v>427.4984475</v>
      </c>
      <c r="AO25" s="20">
        <f t="shared" si="19"/>
        <v>28927.3949475</v>
      </c>
      <c r="AP25" s="34">
        <f t="shared" si="20"/>
        <v>1573.9980672000002</v>
      </c>
      <c r="AQ25" s="34">
        <v>1181</v>
      </c>
      <c r="AS25" s="61">
        <f>$C25*AU$7</f>
        <v>1728815.2004999998</v>
      </c>
      <c r="AT25" s="61">
        <f t="shared" si="21"/>
        <v>25932.228007499998</v>
      </c>
      <c r="AU25" s="20">
        <f t="shared" si="22"/>
        <v>1754747.4285074999</v>
      </c>
      <c r="AV25" s="34">
        <f t="shared" si="23"/>
        <v>95479.3567104</v>
      </c>
      <c r="AW25" s="34">
        <v>71690</v>
      </c>
      <c r="AX25" s="32"/>
      <c r="AY25" s="61">
        <f>$C25*BA$7</f>
        <v>9601.146499999999</v>
      </c>
      <c r="AZ25" s="61">
        <f t="shared" si="24"/>
        <v>144.0171975</v>
      </c>
      <c r="BA25" s="20">
        <f t="shared" si="25"/>
        <v>9745.163697499998</v>
      </c>
      <c r="BB25" s="34">
        <f t="shared" si="26"/>
        <v>530.2540672</v>
      </c>
      <c r="BC25" s="34">
        <v>398</v>
      </c>
      <c r="BD25" s="32"/>
      <c r="BE25" s="61">
        <f>$C25*BG$7</f>
        <v>33434.5055</v>
      </c>
      <c r="BF25" s="61">
        <f t="shared" si="27"/>
        <v>501.5175825</v>
      </c>
      <c r="BG25" s="32">
        <f t="shared" si="28"/>
        <v>33936.023082499996</v>
      </c>
      <c r="BH25" s="34">
        <f t="shared" si="29"/>
        <v>1846.5276544</v>
      </c>
      <c r="BI25" s="34">
        <v>1385</v>
      </c>
      <c r="BJ25" s="32"/>
      <c r="BK25" s="61">
        <f>$C25*BM$7</f>
        <v>255769.286</v>
      </c>
      <c r="BL25" s="61">
        <f t="shared" si="30"/>
        <v>3836.53929</v>
      </c>
      <c r="BM25" s="32">
        <f t="shared" si="31"/>
        <v>259605.82528999998</v>
      </c>
      <c r="BN25" s="34">
        <f t="shared" si="32"/>
        <v>14125.678028799999</v>
      </c>
      <c r="BO25" s="34">
        <v>10596</v>
      </c>
      <c r="BP25" s="32"/>
      <c r="BQ25" s="61">
        <f>$C25*BS$7</f>
        <v>80576.7105</v>
      </c>
      <c r="BR25" s="61">
        <f t="shared" si="33"/>
        <v>1208.6506574999999</v>
      </c>
      <c r="BS25" s="32">
        <f t="shared" si="34"/>
        <v>81785.3611575</v>
      </c>
      <c r="BT25" s="34">
        <f t="shared" si="35"/>
        <v>4450.1069184</v>
      </c>
      <c r="BU25" s="34">
        <v>3338</v>
      </c>
      <c r="BV25" s="32"/>
      <c r="BW25" s="61">
        <f>$C25*BY$7</f>
        <v>364585.381</v>
      </c>
      <c r="BX25" s="61">
        <f t="shared" si="36"/>
        <v>5468.780715</v>
      </c>
      <c r="BY25" s="32">
        <f t="shared" si="37"/>
        <v>370054.161715</v>
      </c>
      <c r="BZ25" s="34">
        <f t="shared" si="38"/>
        <v>20135.3954048</v>
      </c>
      <c r="CA25" s="34">
        <v>15110</v>
      </c>
      <c r="CB25" s="32"/>
      <c r="CC25" s="61">
        <f>$C25*CE$7</f>
        <v>103.50699999999999</v>
      </c>
      <c r="CD25" s="61">
        <f t="shared" si="39"/>
        <v>1.552605</v>
      </c>
      <c r="CE25" s="32">
        <f t="shared" si="40"/>
        <v>105.05960499999999</v>
      </c>
      <c r="CF25" s="34">
        <f t="shared" si="41"/>
        <v>5.7165056</v>
      </c>
      <c r="CG25" s="34">
        <v>4</v>
      </c>
      <c r="CH25" s="32"/>
      <c r="CI25" s="61">
        <f>$C25*CK$7</f>
        <v>46897.975</v>
      </c>
      <c r="CJ25" s="61">
        <f t="shared" si="42"/>
        <v>703.469625</v>
      </c>
      <c r="CK25" s="32">
        <f t="shared" si="43"/>
        <v>47601.444625</v>
      </c>
      <c r="CL25" s="34">
        <f t="shared" si="44"/>
        <v>2590.0908799999997</v>
      </c>
      <c r="CM25" s="34">
        <v>1950</v>
      </c>
      <c r="CN25" s="32"/>
      <c r="CO25" s="61">
        <f>$C25*CQ$7</f>
        <v>26193.086000000003</v>
      </c>
      <c r="CP25" s="61">
        <f t="shared" si="45"/>
        <v>392.89629</v>
      </c>
      <c r="CQ25" s="32">
        <f t="shared" si="46"/>
        <v>26585.982290000004</v>
      </c>
      <c r="CR25" s="34">
        <f t="shared" si="47"/>
        <v>1446.5970688000002</v>
      </c>
      <c r="CS25" s="34">
        <v>1087</v>
      </c>
      <c r="CT25" s="32"/>
      <c r="CU25" s="61">
        <f>$C25*CW$7</f>
        <v>17518.8505</v>
      </c>
      <c r="CV25" s="61">
        <f t="shared" si="48"/>
        <v>262.7827575</v>
      </c>
      <c r="CW25" s="32">
        <f t="shared" si="49"/>
        <v>17781.6332575</v>
      </c>
      <c r="CX25" s="34">
        <f t="shared" si="50"/>
        <v>967.5346304000001</v>
      </c>
      <c r="CY25" s="34">
        <v>726</v>
      </c>
      <c r="CZ25" s="32"/>
      <c r="DA25" s="61">
        <f>$C25*DC$7</f>
        <v>19351.7385</v>
      </c>
      <c r="DB25" s="61">
        <f t="shared" si="51"/>
        <v>290.2760775</v>
      </c>
      <c r="DC25" s="32">
        <f t="shared" si="52"/>
        <v>19642.0145775</v>
      </c>
      <c r="DD25" s="34">
        <f t="shared" si="53"/>
        <v>1068.7617408</v>
      </c>
      <c r="DE25" s="34">
        <v>805</v>
      </c>
      <c r="DF25" s="32"/>
      <c r="DG25" s="61">
        <f>$C25*DI$7</f>
        <v>235840.6995</v>
      </c>
      <c r="DH25" s="61">
        <f t="shared" si="54"/>
        <v>3537.6104925</v>
      </c>
      <c r="DI25" s="32">
        <f t="shared" si="55"/>
        <v>239378.3099925</v>
      </c>
      <c r="DJ25" s="34">
        <f t="shared" si="56"/>
        <v>13025.0580096</v>
      </c>
      <c r="DK25" s="34">
        <v>9771</v>
      </c>
      <c r="DL25" s="32"/>
      <c r="DM25" s="61">
        <f>$C25*DO$7</f>
        <v>35201.1025</v>
      </c>
      <c r="DN25" s="61">
        <f t="shared" si="57"/>
        <v>528.0165375</v>
      </c>
      <c r="DO25" s="32">
        <f t="shared" si="58"/>
        <v>35729.1190375</v>
      </c>
      <c r="DP25" s="34">
        <f t="shared" si="59"/>
        <v>1944.0936319999998</v>
      </c>
      <c r="DQ25" s="34">
        <v>1458</v>
      </c>
      <c r="DR25" s="32"/>
      <c r="DS25" s="61">
        <f>$C25*DU$7</f>
        <v>690323.0730000001</v>
      </c>
      <c r="DT25" s="61">
        <f t="shared" si="60"/>
        <v>10354.846095</v>
      </c>
      <c r="DU25" s="32">
        <f t="shared" si="61"/>
        <v>700677.9190950001</v>
      </c>
      <c r="DV25" s="34">
        <f t="shared" si="62"/>
        <v>38125.3027584</v>
      </c>
      <c r="DW25" s="34">
        <v>28600</v>
      </c>
      <c r="DX25" s="32"/>
      <c r="DY25" s="61">
        <f>$C25*EA$7</f>
        <v>35401.1385</v>
      </c>
      <c r="DZ25" s="61">
        <f t="shared" si="63"/>
        <v>531.0170775</v>
      </c>
      <c r="EA25" s="32">
        <f t="shared" si="64"/>
        <v>35932.1555775</v>
      </c>
      <c r="EB25" s="34">
        <f t="shared" si="65"/>
        <v>1955.1412608</v>
      </c>
      <c r="EC25" s="34">
        <v>1466</v>
      </c>
      <c r="ED25" s="32"/>
      <c r="EE25" s="61">
        <f>$C25*EG$7</f>
        <v>88761.323</v>
      </c>
      <c r="EF25" s="61">
        <f t="shared" si="66"/>
        <v>1331.4198450000001</v>
      </c>
      <c r="EG25" s="32">
        <f t="shared" si="67"/>
        <v>90092.742845</v>
      </c>
      <c r="EH25" s="34">
        <f t="shared" si="68"/>
        <v>4902.1283584</v>
      </c>
      <c r="EI25" s="34">
        <v>3689</v>
      </c>
      <c r="EJ25" s="32"/>
      <c r="EK25" s="61">
        <f>$C25*EM$7</f>
        <v>897576.0695</v>
      </c>
      <c r="EL25" s="61">
        <f t="shared" si="69"/>
        <v>13463.6410425</v>
      </c>
      <c r="EM25" s="32">
        <f t="shared" si="70"/>
        <v>911039.7105425</v>
      </c>
      <c r="EN25" s="34">
        <f t="shared" si="71"/>
        <v>49571.5133056</v>
      </c>
      <c r="EO25" s="34">
        <v>37204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/>
    </row>
    <row r="26" spans="3:155" ht="12.75">
      <c r="C26" s="39"/>
      <c r="D26" s="39"/>
      <c r="E26" s="39"/>
      <c r="F26" s="39"/>
      <c r="G26" s="39"/>
      <c r="L26" s="39"/>
      <c r="M26" s="39"/>
      <c r="R26" s="39"/>
      <c r="S26" s="39"/>
      <c r="U26" s="20"/>
      <c r="V26" s="20"/>
      <c r="W26" s="20"/>
      <c r="X26" s="39"/>
      <c r="Y26" s="39"/>
      <c r="AA26" s="20"/>
      <c r="AB26" s="20"/>
      <c r="AC26" s="20"/>
      <c r="AD26" s="39"/>
      <c r="AE26" s="39"/>
      <c r="AJ26" s="39"/>
      <c r="AK26" s="39"/>
      <c r="AM26" s="20"/>
      <c r="AN26" s="20"/>
      <c r="AO26" s="20"/>
      <c r="AP26" s="39"/>
      <c r="AQ26" s="39"/>
      <c r="AS26" s="20"/>
      <c r="AT26" s="20"/>
      <c r="AU26" s="20"/>
      <c r="AV26" s="39"/>
      <c r="AW26" s="39"/>
      <c r="AX26" s="32"/>
      <c r="AY26" s="20"/>
      <c r="AZ26" s="20"/>
      <c r="BA26" s="20"/>
      <c r="BB26" s="39"/>
      <c r="BC26" s="39"/>
      <c r="BD26" s="32"/>
      <c r="BE26" s="32"/>
      <c r="BF26" s="32"/>
      <c r="BG26" s="32"/>
      <c r="BH26" s="39"/>
      <c r="BI26" s="39"/>
      <c r="BJ26" s="32"/>
      <c r="BK26" s="32"/>
      <c r="BL26" s="32"/>
      <c r="BM26" s="32"/>
      <c r="BN26" s="39"/>
      <c r="BO26" s="39"/>
      <c r="BP26" s="32"/>
      <c r="BQ26" s="32"/>
      <c r="BR26" s="32"/>
      <c r="BS26" s="32"/>
      <c r="BT26" s="39"/>
      <c r="BU26" s="39"/>
      <c r="BV26" s="32"/>
      <c r="BW26" s="32"/>
      <c r="BX26" s="32"/>
      <c r="BY26" s="32"/>
      <c r="BZ26" s="39"/>
      <c r="CA26" s="39"/>
      <c r="CB26" s="32"/>
      <c r="CC26" s="32"/>
      <c r="CD26" s="32"/>
      <c r="CE26" s="32"/>
      <c r="CF26" s="39"/>
      <c r="CG26" s="39"/>
      <c r="CH26" s="32"/>
      <c r="CI26" s="32"/>
      <c r="CJ26" s="32"/>
      <c r="CK26" s="32"/>
      <c r="CL26" s="39"/>
      <c r="CM26" s="39"/>
      <c r="CN26" s="32"/>
      <c r="CO26" s="32"/>
      <c r="CP26" s="32"/>
      <c r="CQ26" s="32"/>
      <c r="CR26" s="39"/>
      <c r="CS26" s="39"/>
      <c r="CT26" s="32"/>
      <c r="CU26" s="32"/>
      <c r="CV26" s="32"/>
      <c r="CW26" s="32"/>
      <c r="CX26" s="39"/>
      <c r="CY26" s="39"/>
      <c r="CZ26" s="32"/>
      <c r="DA26" s="32"/>
      <c r="DB26" s="32"/>
      <c r="DC26" s="32"/>
      <c r="DD26" s="39"/>
      <c r="DE26" s="39"/>
      <c r="DF26" s="32"/>
      <c r="DG26" s="32"/>
      <c r="DH26" s="32"/>
      <c r="DI26" s="32"/>
      <c r="DJ26" s="39"/>
      <c r="DK26" s="39"/>
      <c r="DL26" s="32"/>
      <c r="DM26" s="32"/>
      <c r="DN26" s="32"/>
      <c r="DO26" s="32"/>
      <c r="DP26" s="39"/>
      <c r="DQ26" s="39"/>
      <c r="DR26" s="32"/>
      <c r="DS26" s="32"/>
      <c r="DT26" s="32"/>
      <c r="DU26" s="32"/>
      <c r="DV26" s="39"/>
      <c r="DW26" s="39"/>
      <c r="DX26" s="32"/>
      <c r="DY26" s="32"/>
      <c r="DZ26" s="32"/>
      <c r="EA26" s="32"/>
      <c r="EB26" s="39"/>
      <c r="EC26" s="39"/>
      <c r="ED26" s="32"/>
      <c r="EE26" s="32"/>
      <c r="EF26" s="32"/>
      <c r="EG26" s="32"/>
      <c r="EH26" s="39"/>
      <c r="EI26" s="39"/>
      <c r="EJ26" s="32"/>
      <c r="EK26" s="32"/>
      <c r="EL26" s="32"/>
      <c r="EM26" s="32"/>
      <c r="EN26" s="39"/>
      <c r="EO26" s="39"/>
      <c r="EP26" s="32"/>
      <c r="EQ26" s="39"/>
      <c r="ER26" s="39"/>
      <c r="ES26" s="39"/>
      <c r="ET26" s="39"/>
      <c r="EU26" s="39"/>
      <c r="EV26" s="32"/>
      <c r="EW26" s="32"/>
      <c r="EX26" s="32"/>
      <c r="EY26" s="32"/>
    </row>
    <row r="27" spans="1:155" ht="13.5" thickBot="1">
      <c r="A27" s="30" t="s">
        <v>4</v>
      </c>
      <c r="C27" s="46">
        <f>SUM(C9:C26)</f>
        <v>44480000</v>
      </c>
      <c r="D27" s="46">
        <f>SUM(D9:D26)</f>
        <v>8631750</v>
      </c>
      <c r="E27" s="46">
        <f>SUM(E9:E26)</f>
        <v>53111750</v>
      </c>
      <c r="F27" s="46">
        <f>SUM(F9:F26)</f>
        <v>5459584</v>
      </c>
      <c r="G27" s="46">
        <f>SUM(G9:G26)</f>
        <v>4099771</v>
      </c>
      <c r="I27" s="46">
        <f>SUM(I9:I25)</f>
        <v>7491850.912</v>
      </c>
      <c r="J27" s="46">
        <f>SUM(J9:J25)</f>
        <v>1453862.0528249997</v>
      </c>
      <c r="K27" s="46">
        <f>SUM(K9:K25)</f>
        <v>8945712.964825</v>
      </c>
      <c r="L27" s="46">
        <f>SUM(L9:L26)</f>
        <v>919568.1063296003</v>
      </c>
      <c r="M27" s="46">
        <f>SUM(M9:M26)</f>
        <v>690693</v>
      </c>
      <c r="O27" s="46">
        <f>SUM(O9:O26)</f>
        <v>36988153.536</v>
      </c>
      <c r="P27" s="46">
        <f>SUM(P9:P26)</f>
        <v>7177888.810349997</v>
      </c>
      <c r="Q27" s="46">
        <f>SUM(Q9:Q26)</f>
        <v>44166042.34635</v>
      </c>
      <c r="R27" s="46">
        <f>SUM(R9:R26)</f>
        <v>4540016.4396288</v>
      </c>
      <c r="S27" s="46">
        <f>SUM(S9:S26)</f>
        <v>3409078</v>
      </c>
      <c r="U27" s="46">
        <f>SUM(U9:U26)</f>
        <v>124459.488</v>
      </c>
      <c r="V27" s="46">
        <f>SUM(V9:V26)</f>
        <v>24152.499674999995</v>
      </c>
      <c r="W27" s="46">
        <f>SUM(W9:W26)</f>
        <v>148611.98767499995</v>
      </c>
      <c r="X27" s="46">
        <f>SUM(X9:X26)</f>
        <v>15276.461990400005</v>
      </c>
      <c r="Y27" s="46">
        <f>SUM(Y9:Y26)</f>
        <v>11560</v>
      </c>
      <c r="AA27" s="46">
        <f>SUM(AA9:AA26)</f>
        <v>669864.352</v>
      </c>
      <c r="AB27" s="46">
        <f>SUM(AB9:AB26)</f>
        <v>129993.29182499998</v>
      </c>
      <c r="AC27" s="46">
        <f>SUM(AC9:AC26)</f>
        <v>799857.643825</v>
      </c>
      <c r="AD27" s="46">
        <f>SUM(AD9:AD26)</f>
        <v>82220.7890816</v>
      </c>
      <c r="AE27" s="46">
        <f>SUM(AE9:AE26)</f>
        <v>62101</v>
      </c>
      <c r="AG27" s="46">
        <f>SUM(AG9:AG26)</f>
        <v>1050034.912</v>
      </c>
      <c r="AH27" s="46">
        <f>SUM(AH9:AH26)</f>
        <v>203768.859075</v>
      </c>
      <c r="AI27" s="46">
        <f>SUM(AI9:AI26)</f>
        <v>1253803.771075</v>
      </c>
      <c r="AJ27" s="46">
        <f>SUM(AJ9:AJ26)</f>
        <v>128883.85352960005</v>
      </c>
      <c r="AK27" s="46">
        <f>SUM(AK9:AK26)</f>
        <v>97631</v>
      </c>
      <c r="AM27" s="46">
        <f>SUM(AM9:AM26)</f>
        <v>218000.928</v>
      </c>
      <c r="AN27" s="46">
        <f>SUM(AN9:AN26)</f>
        <v>42305.06992500001</v>
      </c>
      <c r="AO27" s="46">
        <f>SUM(AO9:AO26)</f>
        <v>260305.99792499997</v>
      </c>
      <c r="AP27" s="46">
        <f>SUM(AP9:AP26)</f>
        <v>26757.96714240001</v>
      </c>
      <c r="AQ27" s="46">
        <f>SUM(AQ9:AQ26)</f>
        <v>20077</v>
      </c>
      <c r="AS27" s="46">
        <f>SUM(AS9:AS26)</f>
        <v>13224024.095999999</v>
      </c>
      <c r="AT27" s="46">
        <f>SUM(AT9:AT26)</f>
        <v>2566242.5807250002</v>
      </c>
      <c r="AU27" s="46">
        <f>SUM(AU9:AU26)</f>
        <v>15790266.676724996</v>
      </c>
      <c r="AV27" s="46">
        <f>SUM(AV9:AV26)</f>
        <v>1623149.0640767997</v>
      </c>
      <c r="AW27" s="46">
        <f>SUM(AW9:AW26)</f>
        <v>1218730</v>
      </c>
      <c r="AX27" s="32"/>
      <c r="AY27" s="46">
        <f>SUM(AY9:AY26)</f>
        <v>73440.92800000001</v>
      </c>
      <c r="AZ27" s="46">
        <f>SUM(AZ9:AZ26)</f>
        <v>14251.882425</v>
      </c>
      <c r="BA27" s="46">
        <f>SUM(BA9:BA26)</f>
        <v>87692.81042499999</v>
      </c>
      <c r="BB27" s="46">
        <f>SUM(BB9:BB26)</f>
        <v>9014.319142399996</v>
      </c>
      <c r="BC27" s="46">
        <f>SUM(BC9:BC26)</f>
        <v>6766</v>
      </c>
      <c r="BD27" s="32"/>
      <c r="BE27" s="46">
        <f>SUM(BE9:BE26)</f>
        <v>255746.656</v>
      </c>
      <c r="BF27" s="46">
        <f>SUM(BF9:BF26)</f>
        <v>49629.97297499999</v>
      </c>
      <c r="BG27" s="46">
        <f>SUM(BG9:BG26)</f>
        <v>305376.628975</v>
      </c>
      <c r="BH27" s="46">
        <f>SUM(BH9:BH26)</f>
        <v>31390.97012480001</v>
      </c>
      <c r="BI27" s="46">
        <f>SUM(BI9:BI26)</f>
        <v>23545</v>
      </c>
      <c r="BJ27" s="32"/>
      <c r="BK27" s="46">
        <f>SUM(BK9:BK26)</f>
        <v>1956426.112</v>
      </c>
      <c r="BL27" s="46">
        <f>SUM(BL9:BL26)</f>
        <v>379662.3446999999</v>
      </c>
      <c r="BM27" s="46">
        <f>SUM(BM9:BM26)</f>
        <v>2336088.4567</v>
      </c>
      <c r="BN27" s="46">
        <f>SUM(BN9:BN26)</f>
        <v>240136.5264896</v>
      </c>
      <c r="BO27" s="46">
        <f>SUM(BO9:BO26)</f>
        <v>180132</v>
      </c>
      <c r="BP27" s="32"/>
      <c r="BQ27" s="46">
        <f>SUM(BQ9:BQ26)</f>
        <v>616346.0160000001</v>
      </c>
      <c r="BR27" s="46">
        <f>SUM(BR9:BR26)</f>
        <v>119607.570225</v>
      </c>
      <c r="BS27" s="46">
        <f>SUM(BS9:BS26)</f>
        <v>735953.5862249999</v>
      </c>
      <c r="BT27" s="46">
        <f>SUM(BT9:BT26)</f>
        <v>75651.81761279999</v>
      </c>
      <c r="BU27" s="46">
        <f>SUM(BU9:BU26)</f>
        <v>56746</v>
      </c>
      <c r="BV27" s="32"/>
      <c r="BW27" s="46">
        <f>SUM(BW9:BW26)</f>
        <v>2788780.352</v>
      </c>
      <c r="BX27" s="46">
        <f>SUM(BX9:BX26)</f>
        <v>541188.2824499999</v>
      </c>
      <c r="BY27" s="46">
        <f>SUM(BY9:BY26)</f>
        <v>3329968.6344500002</v>
      </c>
      <c r="BZ27" s="46">
        <f>SUM(BZ9:BZ26)</f>
        <v>342301.72188160016</v>
      </c>
      <c r="CA27" s="46">
        <f>SUM(CA9:CA26)</f>
        <v>256870</v>
      </c>
      <c r="CB27" s="32"/>
      <c r="CC27" s="46">
        <f>SUM(CC9:CC26)</f>
        <v>791.7439999999999</v>
      </c>
      <c r="CD27" s="46">
        <f>SUM(CD9:CD26)</f>
        <v>153.64514999999997</v>
      </c>
      <c r="CE27" s="46">
        <f>SUM(CE9:CE26)</f>
        <v>945.3891499999999</v>
      </c>
      <c r="CF27" s="46">
        <f>SUM(CF9:CF26)</f>
        <v>97.18059520000001</v>
      </c>
      <c r="CG27" s="46">
        <f>SUM(CG9:CG26)</f>
        <v>68</v>
      </c>
      <c r="CH27" s="32"/>
      <c r="CI27" s="46">
        <f>SUM(CI9:CI26)</f>
        <v>358731.1999999999</v>
      </c>
      <c r="CJ27" s="46">
        <f>SUM(CJ9:CJ26)</f>
        <v>69615.06374999999</v>
      </c>
      <c r="CK27" s="46">
        <f>SUM(CK9:CK26)</f>
        <v>428346.2637500001</v>
      </c>
      <c r="CL27" s="46">
        <f>SUM(CL9:CL26)</f>
        <v>44031.544960000014</v>
      </c>
      <c r="CM27" s="46">
        <f>SUM(CM9:CM26)</f>
        <v>33150</v>
      </c>
      <c r="CN27" s="32"/>
      <c r="CO27" s="46">
        <f>SUM(CO9:CO26)</f>
        <v>200355.71200000003</v>
      </c>
      <c r="CP27" s="46">
        <f>SUM(CP9:CP26)</f>
        <v>38880.854699999996</v>
      </c>
      <c r="CQ27" s="46">
        <f>SUM(CQ9:CQ26)</f>
        <v>239236.56670000005</v>
      </c>
      <c r="CR27" s="46">
        <f>SUM(CR9:CR26)</f>
        <v>24592.15016960001</v>
      </c>
      <c r="CS27" s="46">
        <f>SUM(CS9:CS26)</f>
        <v>18479</v>
      </c>
      <c r="CT27" s="32"/>
      <c r="CU27" s="46">
        <f>SUM(CU9:CU26)</f>
        <v>134004.896</v>
      </c>
      <c r="CV27" s="46">
        <f>SUM(CV9:CV26)</f>
        <v>26004.873225000003</v>
      </c>
      <c r="CW27" s="46">
        <f>SUM(CW9:CW26)</f>
        <v>160009.76922500003</v>
      </c>
      <c r="CX27" s="46">
        <f>SUM(CX9:CX26)</f>
        <v>16448.088716799997</v>
      </c>
      <c r="CY27" s="46">
        <f>SUM(CY9:CY26)</f>
        <v>12342</v>
      </c>
      <c r="CZ27" s="32"/>
      <c r="DA27" s="46">
        <f>SUM(DA9:DA26)</f>
        <v>148024.992</v>
      </c>
      <c r="DB27" s="46">
        <f>SUM(DB9:DB26)</f>
        <v>28725.600824999994</v>
      </c>
      <c r="DC27" s="46">
        <f>SUM(DC9:DC26)</f>
        <v>176750.592825</v>
      </c>
      <c r="DD27" s="46">
        <f>SUM(DD9:DD26)</f>
        <v>18168.949593600006</v>
      </c>
      <c r="DE27" s="46">
        <f>SUM(DE9:DE26)</f>
        <v>13685</v>
      </c>
      <c r="DF27" s="32"/>
      <c r="DG27" s="46">
        <f>SUM(DG9:DG26)</f>
        <v>1803988.704</v>
      </c>
      <c r="DH27" s="46">
        <f>SUM(DH9:DH26)</f>
        <v>350080.47427500004</v>
      </c>
      <c r="DI27" s="46">
        <f>SUM(DI9:DI26)</f>
        <v>2154069.178275</v>
      </c>
      <c r="DJ27" s="46">
        <f>SUM(DJ9:DJ26)</f>
        <v>221425.98616320005</v>
      </c>
      <c r="DK27" s="46">
        <f>SUM(DK9:DK26)</f>
        <v>166107</v>
      </c>
      <c r="DL27" s="32"/>
      <c r="DM27" s="46">
        <f>SUM(DM9:DM26)</f>
        <v>269259.68</v>
      </c>
      <c r="DN27" s="46">
        <f>SUM(DN9:DN26)</f>
        <v>52252.29862499999</v>
      </c>
      <c r="DO27" s="46">
        <f>SUM(DO9:DO26)</f>
        <v>321511.978625</v>
      </c>
      <c r="DP27" s="46">
        <f>SUM(DP9:DP26)</f>
        <v>33049.591744</v>
      </c>
      <c r="DQ27" s="46">
        <f>SUM(DQ9:DQ26)</f>
        <v>24786</v>
      </c>
      <c r="DR27" s="32"/>
      <c r="DS27" s="46">
        <f>SUM(DS9:DS26)</f>
        <v>5280407.616</v>
      </c>
      <c r="DT27" s="46">
        <f>SUM(DT9:DT26)</f>
        <v>1024711.2958500001</v>
      </c>
      <c r="DU27" s="46">
        <f>SUM(DU9:DU26)</f>
        <v>6305118.911850001</v>
      </c>
      <c r="DV27" s="46">
        <f>SUM(DV9:DV26)</f>
        <v>648130.1468927999</v>
      </c>
      <c r="DW27" s="46">
        <f>SUM(DW9:DW26)</f>
        <v>486200</v>
      </c>
      <c r="DX27" s="39"/>
      <c r="DY27" s="46">
        <f>SUM(DY9:DY26)</f>
        <v>270789.792</v>
      </c>
      <c r="DZ27" s="46">
        <f>SUM(DZ9:DZ26)</f>
        <v>52549.23082500001</v>
      </c>
      <c r="EA27" s="46">
        <f>SUM(EA9:EA26)</f>
        <v>323339.022825</v>
      </c>
      <c r="EB27" s="46">
        <f>SUM(EB9:EB26)</f>
        <v>33237.40143359999</v>
      </c>
      <c r="EC27" s="46">
        <f>SUM(EC9:EC26)</f>
        <v>24922</v>
      </c>
      <c r="ED27" s="32"/>
      <c r="EE27" s="46">
        <f>SUM(EE9:EE26)</f>
        <v>678951.616</v>
      </c>
      <c r="EF27" s="46">
        <f>SUM(EF9:EF26)</f>
        <v>131756.75835</v>
      </c>
      <c r="EG27" s="46">
        <f>SUM(EG9:EG26)</f>
        <v>810708.37435</v>
      </c>
      <c r="EH27" s="46">
        <f>SUM(EH9:EH26)</f>
        <v>83336.18209280001</v>
      </c>
      <c r="EI27" s="46">
        <f>SUM(EI9:EI26)</f>
        <v>62713</v>
      </c>
      <c r="EJ27" s="32"/>
      <c r="EK27" s="46">
        <f>SUM(EK9:EK26)</f>
        <v>6865723.744000001</v>
      </c>
      <c r="EL27" s="46">
        <f>SUM(EL9:EL26)</f>
        <v>1332356.360775</v>
      </c>
      <c r="EM27" s="46">
        <f>SUM(EM9:EM26)</f>
        <v>8198080.104775001</v>
      </c>
      <c r="EN27" s="46">
        <f>SUM(EN9:EN26)</f>
        <v>842715.7261952001</v>
      </c>
      <c r="EO27" s="46">
        <f>SUM(EO9:EO26)</f>
        <v>632468</v>
      </c>
      <c r="EP27" s="32"/>
      <c r="EQ27" s="46">
        <f>SUM(EQ9:EQ26)</f>
        <v>0</v>
      </c>
      <c r="ER27" s="46">
        <f>SUM(ER9:ER26)</f>
        <v>0</v>
      </c>
      <c r="ES27" s="46">
        <f>SUM(ES9:ES26)</f>
        <v>0</v>
      </c>
      <c r="ET27" s="46">
        <f>SUM(ET9:ET26)</f>
        <v>0</v>
      </c>
      <c r="EU27" s="46">
        <f>SUM(EU9:EU26)</f>
        <v>0</v>
      </c>
      <c r="EV27" s="32"/>
      <c r="EW27" s="46">
        <f>SUM(EW9:EW26)</f>
        <v>0</v>
      </c>
      <c r="EX27" s="46">
        <f>SUM(EX9:EX26)</f>
        <v>0</v>
      </c>
      <c r="EY27" s="46">
        <f>SUM(EY9:EY26)</f>
        <v>0</v>
      </c>
    </row>
    <row r="28" spans="21:55" ht="13.5" thickTop="1"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Y28" s="20"/>
      <c r="AZ28" s="20"/>
      <c r="BA28" s="20"/>
      <c r="BB28" s="20"/>
      <c r="BC28" s="20"/>
    </row>
    <row r="29" spans="3:55" ht="12.75">
      <c r="C29" s="34">
        <f>I27+O27</f>
        <v>44480004.448</v>
      </c>
      <c r="D29" s="34">
        <f>J27+P27</f>
        <v>8631750.863174997</v>
      </c>
      <c r="E29" s="34">
        <f>K27+Q27</f>
        <v>53111755.311175</v>
      </c>
      <c r="F29" s="34">
        <f>L27+R27</f>
        <v>5459584.545958401</v>
      </c>
      <c r="G29" s="34">
        <f>M27+S27</f>
        <v>4099771</v>
      </c>
      <c r="U29" s="20"/>
      <c r="V29" s="20"/>
      <c r="W29" s="20"/>
      <c r="X29" s="20"/>
      <c r="Y29" s="20"/>
      <c r="AA29" s="20"/>
      <c r="AB29" s="20"/>
      <c r="AC29" s="20"/>
      <c r="AD29" s="20"/>
      <c r="AE29" s="20"/>
      <c r="AM29" s="20"/>
      <c r="AN29" s="20"/>
      <c r="AO29" s="20"/>
      <c r="AP29" s="20"/>
      <c r="AQ29" s="20"/>
      <c r="AS29" s="20"/>
      <c r="AT29" s="20"/>
      <c r="AU29" s="20"/>
      <c r="AV29" s="20"/>
      <c r="AW29" s="20"/>
      <c r="AY29" s="20"/>
      <c r="AZ29" s="20"/>
      <c r="BA29" s="20"/>
      <c r="BB29" s="20"/>
      <c r="BC29" s="20"/>
    </row>
    <row r="30" spans="21:55" ht="12.75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21:55" ht="12.75"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3:55" ht="12.75">
      <c r="C38"/>
      <c r="D38"/>
      <c r="E38"/>
      <c r="F38"/>
      <c r="G38"/>
      <c r="I38"/>
      <c r="J38"/>
      <c r="K38"/>
      <c r="L38"/>
      <c r="M38"/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1:155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20"/>
      <c r="V39" s="20"/>
      <c r="W39" s="20"/>
      <c r="X39" s="20"/>
      <c r="Y39" s="20"/>
      <c r="Z39"/>
      <c r="AA39" s="20"/>
      <c r="AB39" s="20"/>
      <c r="AC39" s="20"/>
      <c r="AD39" s="20"/>
      <c r="AE39" s="20"/>
      <c r="AF39"/>
      <c r="AG39"/>
      <c r="AH39"/>
      <c r="AI39"/>
      <c r="AJ39"/>
      <c r="AK39"/>
      <c r="AL39"/>
      <c r="AM39" s="20"/>
      <c r="AN39" s="20"/>
      <c r="AO39" s="20"/>
      <c r="AP39" s="20"/>
      <c r="AQ39" s="20"/>
      <c r="AR39"/>
      <c r="AS39" s="20"/>
      <c r="AT39" s="20"/>
      <c r="AU39" s="20"/>
      <c r="AV39" s="20"/>
      <c r="AW39" s="20"/>
      <c r="AY39" s="20"/>
      <c r="AZ39" s="20"/>
      <c r="BA39" s="20"/>
      <c r="BB39" s="20"/>
      <c r="BC39" s="20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</row>
    <row r="40" spans="1:155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20"/>
      <c r="V40" s="20"/>
      <c r="W40" s="20"/>
      <c r="X40" s="20"/>
      <c r="Y40" s="20"/>
      <c r="Z40"/>
      <c r="AA40" s="20"/>
      <c r="AB40" s="20"/>
      <c r="AC40" s="20"/>
      <c r="AD40" s="20"/>
      <c r="AE40" s="20"/>
      <c r="AF40"/>
      <c r="AG40"/>
      <c r="AH40"/>
      <c r="AI40"/>
      <c r="AJ40"/>
      <c r="AK40"/>
      <c r="AL40"/>
      <c r="AM40" s="20"/>
      <c r="AN40" s="20"/>
      <c r="AO40" s="20"/>
      <c r="AP40" s="20"/>
      <c r="AQ40" s="20"/>
      <c r="AR40"/>
      <c r="AS40" s="20"/>
      <c r="AT40" s="20"/>
      <c r="AU40" s="20"/>
      <c r="AV40" s="20"/>
      <c r="AW40" s="20"/>
      <c r="AY40" s="20"/>
      <c r="AZ40" s="20"/>
      <c r="BA40" s="20"/>
      <c r="BB40" s="20"/>
      <c r="BC40" s="2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</row>
    <row r="41" spans="1:155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1:155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1:155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1:155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1:155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Z53"/>
      <c r="AF53"/>
      <c r="AG53"/>
      <c r="AH53"/>
      <c r="AI53"/>
      <c r="AJ53"/>
      <c r="AK53"/>
      <c r="AL53"/>
      <c r="AR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Z54"/>
      <c r="AF54"/>
      <c r="AG54"/>
      <c r="AH54"/>
      <c r="AI54"/>
      <c r="AJ54"/>
      <c r="AK54"/>
      <c r="AL54"/>
      <c r="AR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AX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AX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1:155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1:155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1:155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1:155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1:155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1:155" ht="12.75">
      <c r="A65"/>
      <c r="H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</sheetData>
  <sheetProtection/>
  <printOptions/>
  <pageMargins left="0.75" right="0.75" top="1" bottom="1" header="0.5" footer="0.5"/>
  <pageSetup orientation="landscape" scale="78"/>
  <rowBreaks count="1" manualBreakCount="1">
    <brk id="29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R66"/>
  <sheetViews>
    <sheetView zoomScale="150" zoomScaleNormal="15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2" sqref="J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851562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85156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147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148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150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151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151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151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151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151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151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151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151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151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151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151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151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151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151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151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151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151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151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151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151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151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151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151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151</v>
      </c>
    </row>
    <row r="9" spans="1:145" ht="12.75">
      <c r="A9" s="48">
        <v>43374</v>
      </c>
      <c r="C9" s="34">
        <f>'2012D'!C9</f>
        <v>4055000</v>
      </c>
      <c r="D9" s="34">
        <f>'2012D'!D9</f>
        <v>972900</v>
      </c>
      <c r="E9" s="34">
        <f aca="true" t="shared" si="0" ref="E9:E25">C9+D9</f>
        <v>5027900</v>
      </c>
      <c r="F9" s="34">
        <f>'2012D'!F9</f>
        <v>321152</v>
      </c>
      <c r="G9" s="34">
        <f>'2012D'!G9</f>
        <v>241163</v>
      </c>
      <c r="I9" s="67">
        <f aca="true" t="shared" si="1" ref="I9:I25">O9+AA9+AG9+AM9+AS9+AY9+BK9+BQ9+BW9+CC9+CI9+CO9+CU9+DA9+DG9+DM9+DS9+DY9+EE9+EK9+U9+BE9</f>
        <v>682991.3545</v>
      </c>
      <c r="J9" s="47">
        <f aca="true" t="shared" si="2" ref="J9:J25">P9+AB9+AH9+AN9+AT9+AZ9+BL9+BR9+BX9+CD9+CJ9+CP9+CV9+DB9+DH9+DN9+DT9+DZ9+EF9+EL9+V9+BF9</f>
        <v>163867.39551000006</v>
      </c>
      <c r="K9" s="47">
        <f aca="true" t="shared" si="3" ref="K9:K24">I9+J9</f>
        <v>846858.7500100001</v>
      </c>
      <c r="L9" s="47">
        <f aca="true" t="shared" si="4" ref="L9:L25">R9+AD9+AJ9+AP9+AV9+BB9+BN9+BT9+BZ9+CF9+CL9+CR9+CX9+DD9+DJ9+DP9+DV9+EB9+EH9+EN9+X9+BH9</f>
        <v>54092.2415488</v>
      </c>
      <c r="M9" s="47">
        <f aca="true" t="shared" si="5" ref="M9:M25">S9+AE9+AK9+AQ9+AW9+BC9+BO9+BU9+CA9+CG9+CM9+CS9+CY9+DE9+DK9+DQ9+DW9+EC9+EI9+EO9+Y9+BI9</f>
        <v>40629</v>
      </c>
      <c r="O9" s="32">
        <f aca="true" t="shared" si="6" ref="O9:O25">$C9*Q$7</f>
        <v>52656.2025</v>
      </c>
      <c r="P9" s="47">
        <f aca="true" t="shared" si="7" ref="P9:P25">$D9*Q$7</f>
        <v>12633.59295</v>
      </c>
      <c r="Q9" s="47">
        <f aca="true" t="shared" si="8" ref="Q9:Q25">O9+P9</f>
        <v>65289.79545</v>
      </c>
      <c r="R9" s="47">
        <f aca="true" t="shared" si="9" ref="R9:R25">$F9*Q$7</f>
        <v>4170.319296000001</v>
      </c>
      <c r="S9" s="47">
        <v>3128</v>
      </c>
      <c r="U9" s="32">
        <f>$C9*W$7</f>
        <v>16739.851000000002</v>
      </c>
      <c r="V9" s="47">
        <f aca="true" t="shared" si="10" ref="V9:V25">$D9*W$7</f>
        <v>4016.32578</v>
      </c>
      <c r="W9" s="32">
        <f aca="true" t="shared" si="11" ref="W9:W25">U9+V9</f>
        <v>20756.17678</v>
      </c>
      <c r="X9" s="47">
        <f aca="true" t="shared" si="12" ref="X9:X25">$F9*W$7</f>
        <v>1325.7796864000002</v>
      </c>
      <c r="Y9" s="47">
        <v>995</v>
      </c>
      <c r="AA9" s="32">
        <f>$C9*AC$7</f>
        <v>113196.947</v>
      </c>
      <c r="AB9" s="47">
        <f aca="true" t="shared" si="13" ref="AB9:AB25">$D9*AC$7</f>
        <v>27158.89266</v>
      </c>
      <c r="AC9" s="32">
        <f aca="true" t="shared" si="14" ref="AC9:AC25">AA9+AB9</f>
        <v>140355.83966</v>
      </c>
      <c r="AD9" s="47">
        <f aca="true" t="shared" si="15" ref="AD9:AD25">$F9*AC$7</f>
        <v>8965.0865408</v>
      </c>
      <c r="AE9" s="47">
        <v>6734</v>
      </c>
      <c r="AG9" s="32">
        <f>$C9*AI$7</f>
        <v>113818.173</v>
      </c>
      <c r="AH9" s="47">
        <f aca="true" t="shared" si="16" ref="AH9:AH25">$D9*AI$7</f>
        <v>27307.94094</v>
      </c>
      <c r="AI9" s="32">
        <f aca="true" t="shared" si="17" ref="AI9:AI25">AG9+AH9</f>
        <v>141126.11394</v>
      </c>
      <c r="AJ9" s="47">
        <f aca="true" t="shared" si="18" ref="AJ9:AJ25">$F9*AI$7</f>
        <v>9014.2870272</v>
      </c>
      <c r="AK9" s="47">
        <v>6748</v>
      </c>
      <c r="AM9" s="32">
        <f>$C9*AO$7</f>
        <v>51648.1295</v>
      </c>
      <c r="AN9" s="47">
        <f aca="true" t="shared" si="19" ref="AN9:AN25">$D9*AO$7</f>
        <v>12391.730010000001</v>
      </c>
      <c r="AO9" s="32">
        <f aca="true" t="shared" si="20" ref="AO9:AO25">AM9+AN9</f>
        <v>64039.85951</v>
      </c>
      <c r="AP9" s="47">
        <f aca="true" t="shared" si="21" ref="AP9:AP25">$F9*AO$7</f>
        <v>4090.4809088</v>
      </c>
      <c r="AQ9" s="47">
        <v>3071</v>
      </c>
      <c r="AS9" s="32">
        <f>$C9*AU$7</f>
        <v>82.72200000000001</v>
      </c>
      <c r="AT9" s="47">
        <f aca="true" t="shared" si="22" ref="AT9:AT25">$D9*AU$7</f>
        <v>19.847160000000002</v>
      </c>
      <c r="AU9" s="32">
        <f aca="true" t="shared" si="23" ref="AU9:AU25">AS9+AT9</f>
        <v>102.56916000000001</v>
      </c>
      <c r="AV9" s="47">
        <f aca="true" t="shared" si="24" ref="AV9:AV25">$F9*AU$7</f>
        <v>6.5515008</v>
      </c>
      <c r="AW9" s="47">
        <v>6</v>
      </c>
      <c r="AY9" s="32">
        <f>$C9*BA$7</f>
        <v>31258.7785</v>
      </c>
      <c r="AZ9" s="47">
        <f aca="true" t="shared" si="25" ref="AZ9:AZ25">$D9*BA$7</f>
        <v>7499.7942299999995</v>
      </c>
      <c r="BA9" s="32">
        <f aca="true" t="shared" si="26" ref="BA9:BA25">AY9+AZ9</f>
        <v>38758.57273</v>
      </c>
      <c r="BB9" s="47">
        <f aca="true" t="shared" si="27" ref="BB9:BB25">$F9*BA$7</f>
        <v>2475.6644223999997</v>
      </c>
      <c r="BC9" s="47">
        <v>1860</v>
      </c>
      <c r="BE9" s="32">
        <f>$C9*BG$7</f>
        <v>19152.1705</v>
      </c>
      <c r="BF9" s="47">
        <f aca="true" t="shared" si="28" ref="BF9:BF25">$D9*BG$7</f>
        <v>4595.10399</v>
      </c>
      <c r="BG9" s="32">
        <f aca="true" t="shared" si="29" ref="BG9:BG25">BE9+BF9</f>
        <v>23747.27449</v>
      </c>
      <c r="BH9" s="47">
        <f aca="true" t="shared" si="30" ref="BH9:BH25">$F9*BG$7</f>
        <v>1516.8330112</v>
      </c>
      <c r="BI9" s="47">
        <v>1138</v>
      </c>
      <c r="BK9" s="32">
        <f>$C9*BM$7</f>
        <v>10555.164999999999</v>
      </c>
      <c r="BL9" s="47">
        <f aca="true" t="shared" si="31" ref="BL9:BL25">$D9*BM$7</f>
        <v>2532.4586999999997</v>
      </c>
      <c r="BM9" s="32">
        <f aca="true" t="shared" si="32" ref="BM9:BM25">BK9+BL9</f>
        <v>13087.623699999998</v>
      </c>
      <c r="BN9" s="47">
        <f aca="true" t="shared" si="33" ref="BN9:BN25">$F9*BM$7</f>
        <v>835.9586559999999</v>
      </c>
      <c r="BO9" s="47">
        <v>627</v>
      </c>
      <c r="BQ9" s="32">
        <f>$C9*BS$7</f>
        <v>8344.7845</v>
      </c>
      <c r="BR9" s="47">
        <f aca="true" t="shared" si="34" ref="BR9:BR25">$D9*BS$7</f>
        <v>2002.13091</v>
      </c>
      <c r="BS9" s="32">
        <f aca="true" t="shared" si="35" ref="BS9:BS25">BQ9+BR9</f>
        <v>10346.91541</v>
      </c>
      <c r="BT9" s="47">
        <f aca="true" t="shared" si="36" ref="BT9:BT25">$F9*BS$7</f>
        <v>660.8987008</v>
      </c>
      <c r="BU9" s="47">
        <v>498</v>
      </c>
      <c r="BW9" s="32">
        <f>$C9*BY$7</f>
        <v>43754.6665</v>
      </c>
      <c r="BX9" s="47">
        <f aca="true" t="shared" si="37" ref="BX9:BX25">$D9*BY$7</f>
        <v>10497.88287</v>
      </c>
      <c r="BY9" s="32">
        <f aca="true" t="shared" si="38" ref="BY9:BY25">BW9+BX9</f>
        <v>54252.54937</v>
      </c>
      <c r="BZ9" s="47">
        <f aca="true" t="shared" si="39" ref="BZ9:BZ25">$F9*BY$7</f>
        <v>3465.3264255999998</v>
      </c>
      <c r="CA9" s="47">
        <v>2610</v>
      </c>
      <c r="CC9" s="32">
        <f>$C9*CE$7</f>
        <v>2958.528</v>
      </c>
      <c r="CD9" s="47">
        <f aca="true" t="shared" si="40" ref="CD9:CD25">$D9*CE$7</f>
        <v>709.8278399999999</v>
      </c>
      <c r="CE9" s="32">
        <f aca="true" t="shared" si="41" ref="CE9:CE25">CC9+CD9</f>
        <v>3668.3558399999997</v>
      </c>
      <c r="CF9" s="47">
        <f aca="true" t="shared" si="42" ref="CF9:CF25">$F9*CE$7</f>
        <v>234.3124992</v>
      </c>
      <c r="CG9" s="47">
        <v>176</v>
      </c>
      <c r="CI9" s="32">
        <f>$C9*CK$7</f>
        <v>17572.748</v>
      </c>
      <c r="CJ9" s="47">
        <f aca="true" t="shared" si="43" ref="CJ9:CJ25">$D9*CK$7</f>
        <v>4216.15944</v>
      </c>
      <c r="CK9" s="32">
        <f aca="true" t="shared" si="44" ref="CK9:CK25">CI9+CJ9</f>
        <v>21788.90744</v>
      </c>
      <c r="CL9" s="47">
        <f aca="true" t="shared" si="45" ref="CL9:CL25">$F9*CK$7</f>
        <v>1391.7443072</v>
      </c>
      <c r="CM9" s="47">
        <v>1046</v>
      </c>
      <c r="CO9" s="32">
        <f>$C9*CQ$7</f>
        <v>15130.827000000001</v>
      </c>
      <c r="CP9" s="47">
        <f aca="true" t="shared" si="46" ref="CP9:CP25">$D9*CQ$7</f>
        <v>3630.2790600000003</v>
      </c>
      <c r="CQ9" s="32">
        <f aca="true" t="shared" si="47" ref="CQ9:CQ25">CO9+CP9</f>
        <v>18761.106060000002</v>
      </c>
      <c r="CR9" s="47">
        <f aca="true" t="shared" si="48" ref="CR9:CR25">$F9*CQ$7</f>
        <v>1198.3465728</v>
      </c>
      <c r="CS9" s="47">
        <v>902</v>
      </c>
      <c r="CU9" s="32">
        <f>$C9*CW$7</f>
        <v>15692.4445</v>
      </c>
      <c r="CV9" s="47">
        <f aca="true" t="shared" si="49" ref="CV9:CV25">$D9*CW$7</f>
        <v>3765.02571</v>
      </c>
      <c r="CW9" s="32">
        <f aca="true" t="shared" si="50" ref="CW9:CW25">CU9+CV9</f>
        <v>19457.47021</v>
      </c>
      <c r="CX9" s="47">
        <f aca="true" t="shared" si="51" ref="CX9:CX25">$F9*CW$7</f>
        <v>1242.8261248</v>
      </c>
      <c r="CY9" s="47">
        <v>934</v>
      </c>
      <c r="DA9" s="32">
        <f>$C9*DC$7</f>
        <v>7529.3240000000005</v>
      </c>
      <c r="DB9" s="47">
        <f aca="true" t="shared" si="52" ref="DB9:DB25">$D9*DC$7</f>
        <v>1806.48072</v>
      </c>
      <c r="DC9" s="32">
        <f aca="true" t="shared" si="53" ref="DC9:DC25">DA9+DB9</f>
        <v>9335.80472</v>
      </c>
      <c r="DD9" s="47">
        <f aca="true" t="shared" si="54" ref="DD9:DD25">$F9*DC$7</f>
        <v>596.3150336</v>
      </c>
      <c r="DE9" s="47">
        <v>452</v>
      </c>
      <c r="DG9" s="32">
        <f>$C9*DI$7</f>
        <v>51240.1965</v>
      </c>
      <c r="DH9" s="47">
        <f aca="true" t="shared" si="55" ref="DH9:DH25">$D9*DI$7</f>
        <v>12293.85627</v>
      </c>
      <c r="DI9" s="32">
        <f aca="true" t="shared" si="56" ref="DI9:DI25">DG9+DH9</f>
        <v>63534.052769999995</v>
      </c>
      <c r="DJ9" s="47">
        <f aca="true" t="shared" si="57" ref="DJ9:DJ25">$F9*DI$7</f>
        <v>4058.1730176</v>
      </c>
      <c r="DK9" s="47">
        <v>3053</v>
      </c>
      <c r="DM9" s="32">
        <f>$C9*DO$7</f>
        <v>31057.245</v>
      </c>
      <c r="DN9" s="47">
        <f aca="true" t="shared" si="58" ref="DN9:DN25">$D9*DO$7</f>
        <v>7451.4411</v>
      </c>
      <c r="DO9" s="32">
        <f aca="true" t="shared" si="59" ref="DO9:DO25">DM9+DN9</f>
        <v>38508.6861</v>
      </c>
      <c r="DP9" s="47">
        <f aca="true" t="shared" si="60" ref="DP9:DP25">$F9*DO$7</f>
        <v>2459.703168</v>
      </c>
      <c r="DQ9" s="47">
        <v>1860</v>
      </c>
      <c r="DS9" s="32">
        <f>$C9*DU$7</f>
        <v>405.90549999999996</v>
      </c>
      <c r="DT9" s="47">
        <f aca="true" t="shared" si="61" ref="DT9:DT25">$D9*DU$7</f>
        <v>97.38729</v>
      </c>
      <c r="DU9" s="32">
        <f aca="true" t="shared" si="62" ref="DU9:DU25">DS9+DT9</f>
        <v>503.29278999999997</v>
      </c>
      <c r="DV9" s="47">
        <f aca="true" t="shared" si="63" ref="DV9:DV25">$F9*DU$7</f>
        <v>32.1473152</v>
      </c>
      <c r="DW9" s="47">
        <v>24</v>
      </c>
      <c r="DY9" s="32">
        <f>$C9*EA$7</f>
        <v>74281.112</v>
      </c>
      <c r="DZ9" s="47">
        <f aca="true" t="shared" si="64" ref="DZ9:DZ25">$D9*EA$7</f>
        <v>17821.97136</v>
      </c>
      <c r="EA9" s="32">
        <f aca="true" t="shared" si="65" ref="EA9:EA25">DY9+DZ9</f>
        <v>92103.08335999999</v>
      </c>
      <c r="EB9" s="47">
        <f aca="true" t="shared" si="66" ref="EB9:EB25">$F9*EA$7</f>
        <v>5882.9907968</v>
      </c>
      <c r="EC9" s="47">
        <v>4416</v>
      </c>
      <c r="EE9" s="32">
        <f>$C9*EG$7</f>
        <v>244.111</v>
      </c>
      <c r="EF9" s="47">
        <f aca="true" t="shared" si="67" ref="EF9:EF25">$D9*EG$7</f>
        <v>58.56858</v>
      </c>
      <c r="EG9" s="32">
        <f aca="true" t="shared" si="68" ref="EG9:EG25">EE9+EF9</f>
        <v>302.67958</v>
      </c>
      <c r="EH9" s="47">
        <f aca="true" t="shared" si="69" ref="EH9:EH25">$F9*EG$7</f>
        <v>19.3333504</v>
      </c>
      <c r="EI9" s="47">
        <v>14</v>
      </c>
      <c r="EK9" s="32">
        <f>$C9*EM$7</f>
        <v>5671.323</v>
      </c>
      <c r="EL9" s="47">
        <f aca="true" t="shared" si="70" ref="EL9:EL25">$D9*EM$7</f>
        <v>1360.69794</v>
      </c>
      <c r="EM9" s="32">
        <f aca="true" t="shared" si="71" ref="EM9:EM25">EK9+EL9</f>
        <v>7032.02094</v>
      </c>
      <c r="EN9" s="47">
        <f aca="true" t="shared" si="72" ref="EN9:EN25">$F9*EM$7</f>
        <v>449.16318720000004</v>
      </c>
      <c r="EO9" s="47">
        <v>337</v>
      </c>
    </row>
    <row r="10" spans="1:145" ht="12.75">
      <c r="A10" s="48">
        <v>43556</v>
      </c>
      <c r="C10" s="34">
        <f>'2012D'!C10</f>
        <v>0</v>
      </c>
      <c r="D10" s="34">
        <f>'2012D'!D10</f>
        <v>871525</v>
      </c>
      <c r="E10" s="34">
        <f t="shared" si="0"/>
        <v>871525</v>
      </c>
      <c r="F10" s="34">
        <f>'2012D'!F10</f>
        <v>321152</v>
      </c>
      <c r="G10" s="34">
        <f>'2012D'!G10</f>
        <v>241163</v>
      </c>
      <c r="I10" s="67"/>
      <c r="J10" s="47">
        <f t="shared" si="2"/>
        <v>146792.6116475</v>
      </c>
      <c r="K10" s="47">
        <f t="shared" si="3"/>
        <v>146792.6116475</v>
      </c>
      <c r="L10" s="47">
        <f t="shared" si="4"/>
        <v>54092.2415488</v>
      </c>
      <c r="M10" s="47">
        <f t="shared" si="5"/>
        <v>40629</v>
      </c>
      <c r="P10" s="47">
        <f t="shared" si="7"/>
        <v>11317.1878875</v>
      </c>
      <c r="Q10" s="47">
        <f t="shared" si="8"/>
        <v>11317.1878875</v>
      </c>
      <c r="R10" s="47">
        <f t="shared" si="9"/>
        <v>4170.319296000001</v>
      </c>
      <c r="S10" s="47">
        <v>3128</v>
      </c>
      <c r="V10" s="47">
        <f t="shared" si="10"/>
        <v>3597.829505</v>
      </c>
      <c r="W10" s="32">
        <f t="shared" si="11"/>
        <v>3597.829505</v>
      </c>
      <c r="X10" s="47">
        <f t="shared" si="12"/>
        <v>1325.7796864000002</v>
      </c>
      <c r="Y10" s="47">
        <v>995</v>
      </c>
      <c r="AB10" s="47">
        <f t="shared" si="13"/>
        <v>24328.968985</v>
      </c>
      <c r="AC10" s="32">
        <f t="shared" si="14"/>
        <v>24328.968985</v>
      </c>
      <c r="AD10" s="47">
        <f t="shared" si="15"/>
        <v>8965.0865408</v>
      </c>
      <c r="AE10" s="47">
        <v>6734</v>
      </c>
      <c r="AH10" s="47">
        <f t="shared" si="16"/>
        <v>24462.486614999998</v>
      </c>
      <c r="AI10" s="32">
        <f t="shared" si="17"/>
        <v>24462.486614999998</v>
      </c>
      <c r="AJ10" s="47">
        <f t="shared" si="18"/>
        <v>9014.2870272</v>
      </c>
      <c r="AK10" s="47">
        <v>6748</v>
      </c>
      <c r="AN10" s="47">
        <f t="shared" si="19"/>
        <v>11100.526772500001</v>
      </c>
      <c r="AO10" s="32">
        <f t="shared" si="20"/>
        <v>11100.526772500001</v>
      </c>
      <c r="AP10" s="47">
        <f t="shared" si="21"/>
        <v>4090.4809088</v>
      </c>
      <c r="AQ10" s="47">
        <v>3071</v>
      </c>
      <c r="AT10" s="47">
        <f t="shared" si="22"/>
        <v>17.77911</v>
      </c>
      <c r="AU10" s="32">
        <f t="shared" si="23"/>
        <v>17.77911</v>
      </c>
      <c r="AV10" s="47">
        <f t="shared" si="24"/>
        <v>6.5515008</v>
      </c>
      <c r="AW10" s="47">
        <v>6</v>
      </c>
      <c r="AZ10" s="47">
        <f t="shared" si="25"/>
        <v>6718.3247675</v>
      </c>
      <c r="BA10" s="32">
        <f t="shared" si="26"/>
        <v>6718.3247675</v>
      </c>
      <c r="BB10" s="47">
        <f t="shared" si="27"/>
        <v>2475.6644223999997</v>
      </c>
      <c r="BC10" s="47">
        <v>1860</v>
      </c>
      <c r="BF10" s="47">
        <f t="shared" si="28"/>
        <v>4116.2997275</v>
      </c>
      <c r="BG10" s="32">
        <f t="shared" si="29"/>
        <v>4116.2997275</v>
      </c>
      <c r="BH10" s="47">
        <f t="shared" si="30"/>
        <v>1516.8330112</v>
      </c>
      <c r="BI10" s="47">
        <v>1138</v>
      </c>
      <c r="BL10" s="47">
        <f t="shared" si="31"/>
        <v>2268.5795749999997</v>
      </c>
      <c r="BM10" s="32">
        <f t="shared" si="32"/>
        <v>2268.5795749999997</v>
      </c>
      <c r="BN10" s="47">
        <f t="shared" si="33"/>
        <v>835.9586559999999</v>
      </c>
      <c r="BO10" s="47">
        <v>627</v>
      </c>
      <c r="BR10" s="47">
        <f t="shared" si="34"/>
        <v>1793.5112975000002</v>
      </c>
      <c r="BS10" s="32">
        <f t="shared" si="35"/>
        <v>1793.5112975000002</v>
      </c>
      <c r="BT10" s="47">
        <f t="shared" si="36"/>
        <v>660.8987008</v>
      </c>
      <c r="BU10" s="47">
        <v>498</v>
      </c>
      <c r="BX10" s="47">
        <f t="shared" si="37"/>
        <v>9404.016207499999</v>
      </c>
      <c r="BY10" s="32">
        <f t="shared" si="38"/>
        <v>9404.016207499999</v>
      </c>
      <c r="BZ10" s="47">
        <f t="shared" si="39"/>
        <v>3465.3264255999998</v>
      </c>
      <c r="CA10" s="47">
        <v>2610</v>
      </c>
      <c r="CD10" s="47">
        <f t="shared" si="40"/>
        <v>635.86464</v>
      </c>
      <c r="CE10" s="32">
        <f t="shared" si="41"/>
        <v>635.86464</v>
      </c>
      <c r="CF10" s="47">
        <f t="shared" si="42"/>
        <v>234.3124992</v>
      </c>
      <c r="CG10" s="47">
        <v>176</v>
      </c>
      <c r="CJ10" s="47">
        <f t="shared" si="43"/>
        <v>3776.84074</v>
      </c>
      <c r="CK10" s="32">
        <f t="shared" si="44"/>
        <v>3776.84074</v>
      </c>
      <c r="CL10" s="47">
        <f t="shared" si="45"/>
        <v>1391.7443072</v>
      </c>
      <c r="CM10" s="47">
        <v>1046</v>
      </c>
      <c r="CP10" s="47">
        <f t="shared" si="46"/>
        <v>3252.008385</v>
      </c>
      <c r="CQ10" s="32">
        <f t="shared" si="47"/>
        <v>3252.008385</v>
      </c>
      <c r="CR10" s="47">
        <f t="shared" si="48"/>
        <v>1198.3465728</v>
      </c>
      <c r="CS10" s="47">
        <v>902</v>
      </c>
      <c r="CV10" s="47">
        <f t="shared" si="49"/>
        <v>3372.7145975</v>
      </c>
      <c r="CW10" s="32">
        <f t="shared" si="50"/>
        <v>3372.7145975</v>
      </c>
      <c r="CX10" s="47">
        <f t="shared" si="51"/>
        <v>1242.8261248</v>
      </c>
      <c r="CY10" s="47">
        <v>934</v>
      </c>
      <c r="DB10" s="47">
        <f t="shared" si="52"/>
        <v>1618.24762</v>
      </c>
      <c r="DC10" s="32">
        <f t="shared" si="53"/>
        <v>1618.24762</v>
      </c>
      <c r="DD10" s="47">
        <f t="shared" si="54"/>
        <v>596.3150336</v>
      </c>
      <c r="DE10" s="47">
        <v>452</v>
      </c>
      <c r="DH10" s="47">
        <f t="shared" si="55"/>
        <v>11012.8513575</v>
      </c>
      <c r="DI10" s="32">
        <f t="shared" si="56"/>
        <v>11012.8513575</v>
      </c>
      <c r="DJ10" s="47">
        <f t="shared" si="57"/>
        <v>4058.1730176</v>
      </c>
      <c r="DK10" s="47">
        <v>3053</v>
      </c>
      <c r="DN10" s="47">
        <f t="shared" si="58"/>
        <v>6675.009975</v>
      </c>
      <c r="DO10" s="32">
        <f t="shared" si="59"/>
        <v>6675.009975</v>
      </c>
      <c r="DP10" s="47">
        <f t="shared" si="60"/>
        <v>2459.703168</v>
      </c>
      <c r="DQ10" s="47">
        <v>1860</v>
      </c>
      <c r="DT10" s="47">
        <f t="shared" si="61"/>
        <v>87.23965249999999</v>
      </c>
      <c r="DU10" s="32">
        <f t="shared" si="62"/>
        <v>87.23965249999999</v>
      </c>
      <c r="DV10" s="47">
        <f t="shared" si="63"/>
        <v>32.1473152</v>
      </c>
      <c r="DW10" s="47">
        <v>24</v>
      </c>
      <c r="DZ10" s="47">
        <f t="shared" si="64"/>
        <v>15964.943559999998</v>
      </c>
      <c r="EA10" s="32">
        <f t="shared" si="65"/>
        <v>15964.943559999998</v>
      </c>
      <c r="EB10" s="47">
        <f t="shared" si="66"/>
        <v>5882.9907968</v>
      </c>
      <c r="EC10" s="47">
        <v>4416</v>
      </c>
      <c r="EF10" s="47">
        <f t="shared" si="67"/>
        <v>52.465805</v>
      </c>
      <c r="EG10" s="32">
        <f t="shared" si="68"/>
        <v>52.465805</v>
      </c>
      <c r="EH10" s="47">
        <f t="shared" si="69"/>
        <v>19.3333504</v>
      </c>
      <c r="EI10" s="47">
        <v>14</v>
      </c>
      <c r="EL10" s="47">
        <f t="shared" si="70"/>
        <v>1218.914865</v>
      </c>
      <c r="EM10" s="32">
        <f t="shared" si="71"/>
        <v>1218.914865</v>
      </c>
      <c r="EN10" s="47">
        <f t="shared" si="72"/>
        <v>449.16318720000004</v>
      </c>
      <c r="EO10" s="47">
        <v>337</v>
      </c>
    </row>
    <row r="11" spans="1:145" ht="12.75">
      <c r="A11" s="48">
        <v>43739</v>
      </c>
      <c r="C11" s="34">
        <f>'2012D'!C11</f>
        <v>4265000</v>
      </c>
      <c r="D11" s="34">
        <f>'2012D'!D11</f>
        <v>871525</v>
      </c>
      <c r="E11" s="34">
        <f t="shared" si="0"/>
        <v>5136525</v>
      </c>
      <c r="F11" s="34">
        <f>'2012D'!F11</f>
        <v>321152</v>
      </c>
      <c r="G11" s="34">
        <f>'2012D'!G11</f>
        <v>241163</v>
      </c>
      <c r="I11" s="67">
        <f t="shared" si="1"/>
        <v>718362.0534999999</v>
      </c>
      <c r="J11" s="47">
        <f t="shared" si="2"/>
        <v>146792.6116475</v>
      </c>
      <c r="K11" s="47">
        <f t="shared" si="3"/>
        <v>865154.6651474999</v>
      </c>
      <c r="L11" s="47">
        <f t="shared" si="4"/>
        <v>54092.2415488</v>
      </c>
      <c r="M11" s="47">
        <f t="shared" si="5"/>
        <v>40629</v>
      </c>
      <c r="O11" s="32">
        <f t="shared" si="6"/>
        <v>55383.1575</v>
      </c>
      <c r="P11" s="47">
        <f t="shared" si="7"/>
        <v>11317.1878875</v>
      </c>
      <c r="Q11" s="47">
        <f t="shared" si="8"/>
        <v>66700.3453875</v>
      </c>
      <c r="R11" s="47">
        <f t="shared" si="9"/>
        <v>4170.319296000001</v>
      </c>
      <c r="S11" s="47">
        <v>3128</v>
      </c>
      <c r="U11" s="32">
        <f>$C11*W$7</f>
        <v>17606.773</v>
      </c>
      <c r="V11" s="47">
        <f t="shared" si="10"/>
        <v>3597.829505</v>
      </c>
      <c r="W11" s="32">
        <f t="shared" si="11"/>
        <v>21204.602505000003</v>
      </c>
      <c r="X11" s="47">
        <f t="shared" si="12"/>
        <v>1325.7796864000002</v>
      </c>
      <c r="Y11" s="47">
        <v>995</v>
      </c>
      <c r="AA11" s="32">
        <f>$C11*AC$7</f>
        <v>119059.181</v>
      </c>
      <c r="AB11" s="47">
        <f t="shared" si="13"/>
        <v>24328.968985</v>
      </c>
      <c r="AC11" s="32">
        <f t="shared" si="14"/>
        <v>143388.149985</v>
      </c>
      <c r="AD11" s="47">
        <f t="shared" si="15"/>
        <v>8965.0865408</v>
      </c>
      <c r="AE11" s="47">
        <v>6734</v>
      </c>
      <c r="AG11" s="32">
        <f>$C11*AI$7</f>
        <v>119712.579</v>
      </c>
      <c r="AH11" s="47">
        <f t="shared" si="16"/>
        <v>24462.486614999998</v>
      </c>
      <c r="AI11" s="32">
        <f t="shared" si="17"/>
        <v>144175.065615</v>
      </c>
      <c r="AJ11" s="47">
        <f t="shared" si="18"/>
        <v>9014.2870272</v>
      </c>
      <c r="AK11" s="47">
        <v>6748</v>
      </c>
      <c r="AM11" s="32">
        <f>$C11*AO$7</f>
        <v>54322.878500000006</v>
      </c>
      <c r="AN11" s="47">
        <f t="shared" si="19"/>
        <v>11100.526772500001</v>
      </c>
      <c r="AO11" s="32">
        <f t="shared" si="20"/>
        <v>65423.40527250001</v>
      </c>
      <c r="AP11" s="47">
        <f t="shared" si="21"/>
        <v>4090.4809088</v>
      </c>
      <c r="AQ11" s="47">
        <v>3071</v>
      </c>
      <c r="AS11" s="32">
        <f>$C11*AU$7</f>
        <v>87.006</v>
      </c>
      <c r="AT11" s="47">
        <f t="shared" si="22"/>
        <v>17.77911</v>
      </c>
      <c r="AU11" s="32">
        <f t="shared" si="23"/>
        <v>104.78511</v>
      </c>
      <c r="AV11" s="47">
        <f t="shared" si="24"/>
        <v>6.5515008</v>
      </c>
      <c r="AW11" s="47">
        <v>6</v>
      </c>
      <c r="AY11" s="32">
        <f>$C11*BA$7</f>
        <v>32877.6055</v>
      </c>
      <c r="AZ11" s="47">
        <f t="shared" si="25"/>
        <v>6718.3247675</v>
      </c>
      <c r="BA11" s="32">
        <f t="shared" si="26"/>
        <v>39595.9302675</v>
      </c>
      <c r="BB11" s="47">
        <f t="shared" si="27"/>
        <v>2475.6644223999997</v>
      </c>
      <c r="BC11" s="47">
        <v>1860</v>
      </c>
      <c r="BE11" s="32">
        <f>$C11*BG$7</f>
        <v>20144.0215</v>
      </c>
      <c r="BF11" s="47">
        <f t="shared" si="28"/>
        <v>4116.2997275</v>
      </c>
      <c r="BG11" s="32">
        <f t="shared" si="29"/>
        <v>24260.321227499997</v>
      </c>
      <c r="BH11" s="47">
        <f t="shared" si="30"/>
        <v>1516.8330112</v>
      </c>
      <c r="BI11" s="47">
        <v>1138</v>
      </c>
      <c r="BK11" s="32">
        <f>$C11*BM$7</f>
        <v>11101.795</v>
      </c>
      <c r="BL11" s="47">
        <f t="shared" si="31"/>
        <v>2268.5795749999997</v>
      </c>
      <c r="BM11" s="32">
        <f t="shared" si="32"/>
        <v>13370.374575</v>
      </c>
      <c r="BN11" s="47">
        <f t="shared" si="33"/>
        <v>835.9586559999999</v>
      </c>
      <c r="BO11" s="47">
        <v>627</v>
      </c>
      <c r="BQ11" s="32">
        <f>$C11*BS$7</f>
        <v>8776.943500000001</v>
      </c>
      <c r="BR11" s="47">
        <f t="shared" si="34"/>
        <v>1793.5112975000002</v>
      </c>
      <c r="BS11" s="32">
        <f t="shared" si="35"/>
        <v>10570.454797500002</v>
      </c>
      <c r="BT11" s="47">
        <f t="shared" si="36"/>
        <v>660.8987008</v>
      </c>
      <c r="BU11" s="47">
        <v>498</v>
      </c>
      <c r="BW11" s="32">
        <f>$C11*BY$7</f>
        <v>46020.629499999995</v>
      </c>
      <c r="BX11" s="47">
        <f t="shared" si="37"/>
        <v>9404.016207499999</v>
      </c>
      <c r="BY11" s="32">
        <f t="shared" si="38"/>
        <v>55424.64570749999</v>
      </c>
      <c r="BZ11" s="47">
        <f t="shared" si="39"/>
        <v>3465.3264255999998</v>
      </c>
      <c r="CA11" s="47">
        <v>2610</v>
      </c>
      <c r="CC11" s="32">
        <f>$C11*CE$7</f>
        <v>3111.7439999999997</v>
      </c>
      <c r="CD11" s="47">
        <f t="shared" si="40"/>
        <v>635.86464</v>
      </c>
      <c r="CE11" s="32">
        <f t="shared" si="41"/>
        <v>3747.6086399999995</v>
      </c>
      <c r="CF11" s="47">
        <f t="shared" si="42"/>
        <v>234.3124992</v>
      </c>
      <c r="CG11" s="47">
        <v>176</v>
      </c>
      <c r="CI11" s="32">
        <f>$C11*CK$7</f>
        <v>18482.804</v>
      </c>
      <c r="CJ11" s="47">
        <f t="shared" si="43"/>
        <v>3776.84074</v>
      </c>
      <c r="CK11" s="32">
        <f t="shared" si="44"/>
        <v>22259.64474</v>
      </c>
      <c r="CL11" s="47">
        <f t="shared" si="45"/>
        <v>1391.7443072</v>
      </c>
      <c r="CM11" s="47">
        <v>1046</v>
      </c>
      <c r="CO11" s="32">
        <f>$C11*CQ$7</f>
        <v>15914.421</v>
      </c>
      <c r="CP11" s="47">
        <f t="shared" si="46"/>
        <v>3252.008385</v>
      </c>
      <c r="CQ11" s="32">
        <f t="shared" si="47"/>
        <v>19166.429385</v>
      </c>
      <c r="CR11" s="47">
        <f t="shared" si="48"/>
        <v>1198.3465728</v>
      </c>
      <c r="CS11" s="47">
        <v>902</v>
      </c>
      <c r="CU11" s="32">
        <f>$C11*CW$7</f>
        <v>16505.123499999998</v>
      </c>
      <c r="CV11" s="47">
        <f t="shared" si="49"/>
        <v>3372.7145975</v>
      </c>
      <c r="CW11" s="32">
        <f t="shared" si="50"/>
        <v>19877.838097499996</v>
      </c>
      <c r="CX11" s="47">
        <f t="shared" si="51"/>
        <v>1242.8261248</v>
      </c>
      <c r="CY11" s="47">
        <v>934</v>
      </c>
      <c r="DA11" s="32">
        <f>$C11*DC$7</f>
        <v>7919.252</v>
      </c>
      <c r="DB11" s="47">
        <f t="shared" si="52"/>
        <v>1618.24762</v>
      </c>
      <c r="DC11" s="32">
        <f t="shared" si="53"/>
        <v>9537.49962</v>
      </c>
      <c r="DD11" s="47">
        <f t="shared" si="54"/>
        <v>596.3150336</v>
      </c>
      <c r="DE11" s="47">
        <v>452</v>
      </c>
      <c r="DG11" s="32">
        <f>$C11*DI$7</f>
        <v>53893.8195</v>
      </c>
      <c r="DH11" s="47">
        <f t="shared" si="55"/>
        <v>11012.8513575</v>
      </c>
      <c r="DI11" s="32">
        <f t="shared" si="56"/>
        <v>64906.670857499994</v>
      </c>
      <c r="DJ11" s="47">
        <f t="shared" si="57"/>
        <v>4058.1730176</v>
      </c>
      <c r="DK11" s="47">
        <v>3053</v>
      </c>
      <c r="DM11" s="32">
        <f>$C11*DO$7</f>
        <v>32665.635</v>
      </c>
      <c r="DN11" s="47">
        <f t="shared" si="58"/>
        <v>6675.009975</v>
      </c>
      <c r="DO11" s="32">
        <f t="shared" si="59"/>
        <v>39340.644974999996</v>
      </c>
      <c r="DP11" s="47">
        <f t="shared" si="60"/>
        <v>2459.703168</v>
      </c>
      <c r="DQ11" s="47">
        <v>1860</v>
      </c>
      <c r="DS11" s="32">
        <f>$C11*DU$7</f>
        <v>426.9265</v>
      </c>
      <c r="DT11" s="47">
        <f t="shared" si="61"/>
        <v>87.23965249999999</v>
      </c>
      <c r="DU11" s="32">
        <f t="shared" si="62"/>
        <v>514.1661525</v>
      </c>
      <c r="DV11" s="47">
        <f t="shared" si="63"/>
        <v>32.1473152</v>
      </c>
      <c r="DW11" s="47">
        <v>24</v>
      </c>
      <c r="DY11" s="32">
        <f>$C11*EA$7</f>
        <v>78127.976</v>
      </c>
      <c r="DZ11" s="47">
        <f t="shared" si="64"/>
        <v>15964.943559999998</v>
      </c>
      <c r="EA11" s="32">
        <f t="shared" si="65"/>
        <v>94092.91956</v>
      </c>
      <c r="EB11" s="47">
        <f t="shared" si="66"/>
        <v>5882.9907968</v>
      </c>
      <c r="EC11" s="47">
        <v>4416</v>
      </c>
      <c r="EE11" s="32">
        <f>$C11*EG$7</f>
        <v>256.753</v>
      </c>
      <c r="EF11" s="47">
        <f t="shared" si="67"/>
        <v>52.465805</v>
      </c>
      <c r="EG11" s="32">
        <f t="shared" si="68"/>
        <v>309.218805</v>
      </c>
      <c r="EH11" s="47">
        <f t="shared" si="69"/>
        <v>19.3333504</v>
      </c>
      <c r="EI11" s="47">
        <v>14</v>
      </c>
      <c r="EK11" s="32">
        <f>$C11*EM$7</f>
        <v>5965.029</v>
      </c>
      <c r="EL11" s="47">
        <f t="shared" si="70"/>
        <v>1218.914865</v>
      </c>
      <c r="EM11" s="32">
        <f t="shared" si="71"/>
        <v>7183.943865</v>
      </c>
      <c r="EN11" s="47">
        <f t="shared" si="72"/>
        <v>449.16318720000004</v>
      </c>
      <c r="EO11" s="47">
        <v>337</v>
      </c>
    </row>
    <row r="12" spans="1:145" ht="12.75">
      <c r="A12" s="48">
        <v>43922</v>
      </c>
      <c r="B12" s="49"/>
      <c r="C12" s="34">
        <f>'2012D'!C12</f>
        <v>0</v>
      </c>
      <c r="D12" s="34">
        <f>'2012D'!D12</f>
        <v>764900</v>
      </c>
      <c r="E12" s="34">
        <f t="shared" si="0"/>
        <v>764900</v>
      </c>
      <c r="F12" s="34">
        <f>'2012D'!F12</f>
        <v>321152</v>
      </c>
      <c r="G12" s="34">
        <f>'2012D'!G12</f>
        <v>241163</v>
      </c>
      <c r="I12" s="67"/>
      <c r="J12" s="47">
        <f t="shared" si="2"/>
        <v>128833.56030999999</v>
      </c>
      <c r="K12" s="47">
        <f t="shared" si="3"/>
        <v>128833.56030999999</v>
      </c>
      <c r="L12" s="47">
        <f t="shared" si="4"/>
        <v>54092.2415488</v>
      </c>
      <c r="M12" s="47">
        <f t="shared" si="5"/>
        <v>40629</v>
      </c>
      <c r="P12" s="47">
        <f t="shared" si="7"/>
        <v>9932.60895</v>
      </c>
      <c r="Q12" s="47">
        <f t="shared" si="8"/>
        <v>9932.60895</v>
      </c>
      <c r="R12" s="47">
        <f t="shared" si="9"/>
        <v>4170.319296000001</v>
      </c>
      <c r="S12" s="47">
        <v>3128</v>
      </c>
      <c r="V12" s="47">
        <f t="shared" si="10"/>
        <v>3157.6601800000003</v>
      </c>
      <c r="W12" s="32">
        <f t="shared" si="11"/>
        <v>3157.6601800000003</v>
      </c>
      <c r="X12" s="47">
        <f t="shared" si="12"/>
        <v>1325.7796864000002</v>
      </c>
      <c r="Y12" s="47">
        <v>995</v>
      </c>
      <c r="AB12" s="47">
        <f t="shared" si="13"/>
        <v>21352.48946</v>
      </c>
      <c r="AC12" s="32">
        <f t="shared" si="14"/>
        <v>21352.48946</v>
      </c>
      <c r="AD12" s="47">
        <f t="shared" si="15"/>
        <v>8965.0865408</v>
      </c>
      <c r="AE12" s="47">
        <v>6734</v>
      </c>
      <c r="AH12" s="47">
        <f t="shared" si="16"/>
        <v>21469.67214</v>
      </c>
      <c r="AI12" s="32">
        <f t="shared" si="17"/>
        <v>21469.67214</v>
      </c>
      <c r="AJ12" s="47">
        <f t="shared" si="18"/>
        <v>9014.2870272</v>
      </c>
      <c r="AK12" s="47">
        <v>6748</v>
      </c>
      <c r="AN12" s="47">
        <f t="shared" si="19"/>
        <v>9742.454810000001</v>
      </c>
      <c r="AO12" s="32">
        <f t="shared" si="20"/>
        <v>9742.454810000001</v>
      </c>
      <c r="AP12" s="47">
        <f t="shared" si="21"/>
        <v>4090.4809088</v>
      </c>
      <c r="AQ12" s="47">
        <v>3071</v>
      </c>
      <c r="AT12" s="47">
        <f t="shared" si="22"/>
        <v>15.60396</v>
      </c>
      <c r="AU12" s="32">
        <f t="shared" si="23"/>
        <v>15.60396</v>
      </c>
      <c r="AV12" s="47">
        <f t="shared" si="24"/>
        <v>6.5515008</v>
      </c>
      <c r="AW12" s="47">
        <v>6</v>
      </c>
      <c r="AZ12" s="47">
        <f t="shared" si="25"/>
        <v>5896.38463</v>
      </c>
      <c r="BA12" s="32">
        <f t="shared" si="26"/>
        <v>5896.38463</v>
      </c>
      <c r="BB12" s="47">
        <f t="shared" si="27"/>
        <v>2475.6644223999997</v>
      </c>
      <c r="BC12" s="47">
        <v>1860</v>
      </c>
      <c r="BF12" s="47">
        <f t="shared" si="28"/>
        <v>3612.69919</v>
      </c>
      <c r="BG12" s="32">
        <f t="shared" si="29"/>
        <v>3612.69919</v>
      </c>
      <c r="BH12" s="47">
        <f t="shared" si="30"/>
        <v>1516.8330112</v>
      </c>
      <c r="BI12" s="47">
        <v>1138</v>
      </c>
      <c r="BL12" s="47">
        <f t="shared" si="31"/>
        <v>1991.0347</v>
      </c>
      <c r="BM12" s="32">
        <f t="shared" si="32"/>
        <v>1991.0347</v>
      </c>
      <c r="BN12" s="47">
        <f t="shared" si="33"/>
        <v>835.9586559999999</v>
      </c>
      <c r="BO12" s="47">
        <v>627</v>
      </c>
      <c r="BR12" s="47">
        <f t="shared" si="34"/>
        <v>1574.08771</v>
      </c>
      <c r="BS12" s="32">
        <f t="shared" si="35"/>
        <v>1574.08771</v>
      </c>
      <c r="BT12" s="47">
        <f t="shared" si="36"/>
        <v>660.8987008</v>
      </c>
      <c r="BU12" s="47">
        <v>498</v>
      </c>
      <c r="BX12" s="47">
        <f t="shared" si="37"/>
        <v>8253.500469999999</v>
      </c>
      <c r="BY12" s="32">
        <f t="shared" si="38"/>
        <v>8253.500469999999</v>
      </c>
      <c r="BZ12" s="47">
        <f t="shared" si="39"/>
        <v>3465.3264255999998</v>
      </c>
      <c r="CA12" s="47">
        <v>2610</v>
      </c>
      <c r="CD12" s="47">
        <f t="shared" si="40"/>
        <v>558.0710399999999</v>
      </c>
      <c r="CE12" s="32">
        <f t="shared" si="41"/>
        <v>558.0710399999999</v>
      </c>
      <c r="CF12" s="47">
        <f t="shared" si="42"/>
        <v>234.3124992</v>
      </c>
      <c r="CG12" s="47">
        <v>176</v>
      </c>
      <c r="CJ12" s="47">
        <f t="shared" si="43"/>
        <v>3314.77064</v>
      </c>
      <c r="CK12" s="32">
        <f t="shared" si="44"/>
        <v>3314.77064</v>
      </c>
      <c r="CL12" s="47">
        <f t="shared" si="45"/>
        <v>1391.7443072</v>
      </c>
      <c r="CM12" s="47">
        <v>1046</v>
      </c>
      <c r="CP12" s="47">
        <f t="shared" si="46"/>
        <v>2854.14786</v>
      </c>
      <c r="CQ12" s="32">
        <f t="shared" si="47"/>
        <v>2854.14786</v>
      </c>
      <c r="CR12" s="47">
        <f t="shared" si="48"/>
        <v>1198.3465728</v>
      </c>
      <c r="CS12" s="47">
        <v>902</v>
      </c>
      <c r="CV12" s="47">
        <f t="shared" si="49"/>
        <v>2960.08651</v>
      </c>
      <c r="CW12" s="32">
        <f t="shared" si="50"/>
        <v>2960.08651</v>
      </c>
      <c r="CX12" s="47">
        <f t="shared" si="51"/>
        <v>1242.8261248</v>
      </c>
      <c r="CY12" s="47">
        <v>934</v>
      </c>
      <c r="DB12" s="47">
        <f t="shared" si="52"/>
        <v>1420.26632</v>
      </c>
      <c r="DC12" s="32">
        <f t="shared" si="53"/>
        <v>1420.26632</v>
      </c>
      <c r="DD12" s="47">
        <f t="shared" si="54"/>
        <v>596.3150336</v>
      </c>
      <c r="DE12" s="47">
        <v>452</v>
      </c>
      <c r="DH12" s="47">
        <f t="shared" si="55"/>
        <v>9665.505869999999</v>
      </c>
      <c r="DI12" s="32">
        <f t="shared" si="56"/>
        <v>9665.505869999999</v>
      </c>
      <c r="DJ12" s="47">
        <f t="shared" si="57"/>
        <v>4058.1730176</v>
      </c>
      <c r="DK12" s="47">
        <v>3053</v>
      </c>
      <c r="DN12" s="47">
        <f t="shared" si="58"/>
        <v>5858.3691</v>
      </c>
      <c r="DO12" s="32">
        <f t="shared" si="59"/>
        <v>5858.3691</v>
      </c>
      <c r="DP12" s="47">
        <f t="shared" si="60"/>
        <v>2459.703168</v>
      </c>
      <c r="DQ12" s="47">
        <v>1860</v>
      </c>
      <c r="DT12" s="47">
        <f t="shared" si="61"/>
        <v>76.56649</v>
      </c>
      <c r="DU12" s="32">
        <f t="shared" si="62"/>
        <v>76.56649</v>
      </c>
      <c r="DV12" s="47">
        <f t="shared" si="63"/>
        <v>32.1473152</v>
      </c>
      <c r="DW12" s="47">
        <v>24</v>
      </c>
      <c r="DZ12" s="47">
        <f t="shared" si="64"/>
        <v>14011.744159999998</v>
      </c>
      <c r="EA12" s="32">
        <f t="shared" si="65"/>
        <v>14011.744159999998</v>
      </c>
      <c r="EB12" s="47">
        <f t="shared" si="66"/>
        <v>5882.9907968</v>
      </c>
      <c r="EC12" s="47">
        <v>4416</v>
      </c>
      <c r="EF12" s="47">
        <f t="shared" si="67"/>
        <v>46.04698</v>
      </c>
      <c r="EG12" s="32">
        <f t="shared" si="68"/>
        <v>46.04698</v>
      </c>
      <c r="EH12" s="47">
        <f t="shared" si="69"/>
        <v>19.3333504</v>
      </c>
      <c r="EI12" s="47">
        <v>14</v>
      </c>
      <c r="EL12" s="47">
        <f t="shared" si="70"/>
        <v>1069.78914</v>
      </c>
      <c r="EM12" s="32">
        <f t="shared" si="71"/>
        <v>1069.78914</v>
      </c>
      <c r="EN12" s="47">
        <f t="shared" si="72"/>
        <v>449.16318720000004</v>
      </c>
      <c r="EO12" s="47">
        <v>337</v>
      </c>
    </row>
    <row r="13" spans="1:145" ht="12.75">
      <c r="A13" s="48">
        <v>44105</v>
      </c>
      <c r="B13" s="49"/>
      <c r="C13" s="34">
        <f>'2012D'!C13</f>
        <v>4485000</v>
      </c>
      <c r="D13" s="34">
        <f>'2012D'!D13</f>
        <v>764900</v>
      </c>
      <c r="E13" s="34">
        <f t="shared" si="0"/>
        <v>5249900</v>
      </c>
      <c r="F13" s="34">
        <f>'2012D'!F13</f>
        <v>321152</v>
      </c>
      <c r="G13" s="34">
        <f>'2012D'!G13</f>
        <v>241163</v>
      </c>
      <c r="I13" s="67">
        <f t="shared" si="1"/>
        <v>755417.0715000001</v>
      </c>
      <c r="J13" s="47">
        <f t="shared" si="2"/>
        <v>128833.56030999999</v>
      </c>
      <c r="K13" s="47">
        <f t="shared" si="3"/>
        <v>884250.63181</v>
      </c>
      <c r="L13" s="47">
        <f t="shared" si="4"/>
        <v>54092.2415488</v>
      </c>
      <c r="M13" s="47">
        <f t="shared" si="5"/>
        <v>40629</v>
      </c>
      <c r="O13" s="32">
        <f t="shared" si="6"/>
        <v>58239.9675</v>
      </c>
      <c r="P13" s="47">
        <f t="shared" si="7"/>
        <v>9932.60895</v>
      </c>
      <c r="Q13" s="47">
        <f t="shared" si="8"/>
        <v>68172.57645</v>
      </c>
      <c r="R13" s="47">
        <f t="shared" si="9"/>
        <v>4170.319296000001</v>
      </c>
      <c r="S13" s="47">
        <v>3128</v>
      </c>
      <c r="U13" s="32">
        <f>$C13*W$7</f>
        <v>18514.977000000003</v>
      </c>
      <c r="V13" s="47">
        <f t="shared" si="10"/>
        <v>3157.6601800000003</v>
      </c>
      <c r="W13" s="32">
        <f t="shared" si="11"/>
        <v>21672.63718</v>
      </c>
      <c r="X13" s="47">
        <f t="shared" si="12"/>
        <v>1325.7796864000002</v>
      </c>
      <c r="Y13" s="47">
        <v>995</v>
      </c>
      <c r="AA13" s="32">
        <f>$C13*AC$7</f>
        <v>125200.569</v>
      </c>
      <c r="AB13" s="47">
        <f t="shared" si="13"/>
        <v>21352.48946</v>
      </c>
      <c r="AC13" s="32">
        <f t="shared" si="14"/>
        <v>146553.05846</v>
      </c>
      <c r="AD13" s="47">
        <f t="shared" si="15"/>
        <v>8965.0865408</v>
      </c>
      <c r="AE13" s="47">
        <v>6734</v>
      </c>
      <c r="AG13" s="32">
        <f>$C13*AI$7</f>
        <v>125887.671</v>
      </c>
      <c r="AH13" s="47">
        <f t="shared" si="16"/>
        <v>21469.67214</v>
      </c>
      <c r="AI13" s="32">
        <f t="shared" si="17"/>
        <v>147357.34314</v>
      </c>
      <c r="AJ13" s="47">
        <f t="shared" si="18"/>
        <v>9014.2870272</v>
      </c>
      <c r="AK13" s="47">
        <v>6748</v>
      </c>
      <c r="AM13" s="32">
        <f>$C13*AO$7</f>
        <v>57124.9965</v>
      </c>
      <c r="AN13" s="47">
        <f t="shared" si="19"/>
        <v>9742.454810000001</v>
      </c>
      <c r="AO13" s="32">
        <f t="shared" si="20"/>
        <v>66867.45131</v>
      </c>
      <c r="AP13" s="47">
        <f t="shared" si="21"/>
        <v>4090.4809088</v>
      </c>
      <c r="AQ13" s="47">
        <v>3071</v>
      </c>
      <c r="AS13" s="32">
        <f>$C13*AU$7</f>
        <v>91.494</v>
      </c>
      <c r="AT13" s="47">
        <f t="shared" si="22"/>
        <v>15.60396</v>
      </c>
      <c r="AU13" s="32">
        <f t="shared" si="23"/>
        <v>107.09796</v>
      </c>
      <c r="AV13" s="47">
        <f t="shared" si="24"/>
        <v>6.5515008</v>
      </c>
      <c r="AW13" s="47">
        <v>6</v>
      </c>
      <c r="AY13" s="32">
        <f>$C13*BA$7</f>
        <v>34573.5195</v>
      </c>
      <c r="AZ13" s="47">
        <f t="shared" si="25"/>
        <v>5896.38463</v>
      </c>
      <c r="BA13" s="32">
        <f t="shared" si="26"/>
        <v>40469.90413</v>
      </c>
      <c r="BB13" s="47">
        <f t="shared" si="27"/>
        <v>2475.6644223999997</v>
      </c>
      <c r="BC13" s="47">
        <v>1860</v>
      </c>
      <c r="BE13" s="32">
        <f>$C13*BG$7</f>
        <v>21183.1035</v>
      </c>
      <c r="BF13" s="47">
        <f t="shared" si="28"/>
        <v>3612.69919</v>
      </c>
      <c r="BG13" s="32">
        <f t="shared" si="29"/>
        <v>24795.80269</v>
      </c>
      <c r="BH13" s="47">
        <f t="shared" si="30"/>
        <v>1516.8330112</v>
      </c>
      <c r="BI13" s="47">
        <v>1138</v>
      </c>
      <c r="BK13" s="32">
        <f>$C13*BM$7</f>
        <v>11674.455</v>
      </c>
      <c r="BL13" s="47">
        <f t="shared" si="31"/>
        <v>1991.0347</v>
      </c>
      <c r="BM13" s="32">
        <f t="shared" si="32"/>
        <v>13665.4897</v>
      </c>
      <c r="BN13" s="47">
        <f t="shared" si="33"/>
        <v>835.9586559999999</v>
      </c>
      <c r="BO13" s="47">
        <v>627</v>
      </c>
      <c r="BQ13" s="32">
        <f>$C13*BS$7</f>
        <v>9229.6815</v>
      </c>
      <c r="BR13" s="47">
        <f t="shared" si="34"/>
        <v>1574.08771</v>
      </c>
      <c r="BS13" s="32">
        <f t="shared" si="35"/>
        <v>10803.76921</v>
      </c>
      <c r="BT13" s="47">
        <f t="shared" si="36"/>
        <v>660.8987008</v>
      </c>
      <c r="BU13" s="47">
        <v>498</v>
      </c>
      <c r="BW13" s="32">
        <f>$C13*BY$7</f>
        <v>48394.4955</v>
      </c>
      <c r="BX13" s="47">
        <f t="shared" si="37"/>
        <v>8253.500469999999</v>
      </c>
      <c r="BY13" s="32">
        <f t="shared" si="38"/>
        <v>56647.995969999996</v>
      </c>
      <c r="BZ13" s="47">
        <f t="shared" si="39"/>
        <v>3465.3264255999998</v>
      </c>
      <c r="CA13" s="47">
        <v>2610</v>
      </c>
      <c r="CC13" s="32">
        <f>$C13*CE$7</f>
        <v>3272.256</v>
      </c>
      <c r="CD13" s="47">
        <f t="shared" si="40"/>
        <v>558.0710399999999</v>
      </c>
      <c r="CE13" s="32">
        <f t="shared" si="41"/>
        <v>3830.3270399999997</v>
      </c>
      <c r="CF13" s="47">
        <f t="shared" si="42"/>
        <v>234.3124992</v>
      </c>
      <c r="CG13" s="47">
        <v>176</v>
      </c>
      <c r="CI13" s="32">
        <f>$C13*CK$7</f>
        <v>19436.196</v>
      </c>
      <c r="CJ13" s="47">
        <f t="shared" si="43"/>
        <v>3314.77064</v>
      </c>
      <c r="CK13" s="32">
        <f t="shared" si="44"/>
        <v>22750.96664</v>
      </c>
      <c r="CL13" s="47">
        <f t="shared" si="45"/>
        <v>1391.7443072</v>
      </c>
      <c r="CM13" s="47">
        <v>1046</v>
      </c>
      <c r="CO13" s="32">
        <f>$C13*CQ$7</f>
        <v>16735.329</v>
      </c>
      <c r="CP13" s="47">
        <f t="shared" si="46"/>
        <v>2854.14786</v>
      </c>
      <c r="CQ13" s="32">
        <f t="shared" si="47"/>
        <v>19589.476860000002</v>
      </c>
      <c r="CR13" s="47">
        <f t="shared" si="48"/>
        <v>1198.3465728</v>
      </c>
      <c r="CS13" s="47">
        <v>902</v>
      </c>
      <c r="CU13" s="32">
        <f>$C13*CW$7</f>
        <v>17356.5015</v>
      </c>
      <c r="CV13" s="47">
        <f t="shared" si="49"/>
        <v>2960.08651</v>
      </c>
      <c r="CW13" s="32">
        <f t="shared" si="50"/>
        <v>20316.58801</v>
      </c>
      <c r="CX13" s="47">
        <f t="shared" si="51"/>
        <v>1242.8261248</v>
      </c>
      <c r="CY13" s="47">
        <v>934</v>
      </c>
      <c r="DA13" s="32">
        <f>$C13*DC$7</f>
        <v>8327.748</v>
      </c>
      <c r="DB13" s="47">
        <f t="shared" si="52"/>
        <v>1420.26632</v>
      </c>
      <c r="DC13" s="32">
        <f t="shared" si="53"/>
        <v>9748.01432</v>
      </c>
      <c r="DD13" s="47">
        <f t="shared" si="54"/>
        <v>596.3150336</v>
      </c>
      <c r="DE13" s="47">
        <v>452</v>
      </c>
      <c r="DG13" s="32">
        <f>$C13*DI$7</f>
        <v>56673.805499999995</v>
      </c>
      <c r="DH13" s="47">
        <f t="shared" si="55"/>
        <v>9665.505869999999</v>
      </c>
      <c r="DI13" s="32">
        <f t="shared" si="56"/>
        <v>66339.31137</v>
      </c>
      <c r="DJ13" s="47">
        <f t="shared" si="57"/>
        <v>4058.1730176</v>
      </c>
      <c r="DK13" s="47">
        <v>3053</v>
      </c>
      <c r="DM13" s="32">
        <f>$C13*DO$7</f>
        <v>34350.615</v>
      </c>
      <c r="DN13" s="47">
        <f t="shared" si="58"/>
        <v>5858.3691</v>
      </c>
      <c r="DO13" s="32">
        <f t="shared" si="59"/>
        <v>40208.9841</v>
      </c>
      <c r="DP13" s="47">
        <f t="shared" si="60"/>
        <v>2459.703168</v>
      </c>
      <c r="DQ13" s="47">
        <v>1860</v>
      </c>
      <c r="DS13" s="32">
        <f>$C13*DU$7</f>
        <v>448.94849999999997</v>
      </c>
      <c r="DT13" s="47">
        <f t="shared" si="61"/>
        <v>76.56649</v>
      </c>
      <c r="DU13" s="32">
        <f t="shared" si="62"/>
        <v>525.51499</v>
      </c>
      <c r="DV13" s="47">
        <f t="shared" si="63"/>
        <v>32.1473152</v>
      </c>
      <c r="DW13" s="47">
        <v>24</v>
      </c>
      <c r="DY13" s="32">
        <f>$C13*EA$7</f>
        <v>82158.02399999999</v>
      </c>
      <c r="DZ13" s="47">
        <f t="shared" si="64"/>
        <v>14011.744159999998</v>
      </c>
      <c r="EA13" s="32">
        <f t="shared" si="65"/>
        <v>96169.76815999999</v>
      </c>
      <c r="EB13" s="47">
        <f t="shared" si="66"/>
        <v>5882.9907968</v>
      </c>
      <c r="EC13" s="47">
        <v>4416</v>
      </c>
      <c r="EE13" s="32">
        <f>$C13*EG$7</f>
        <v>269.997</v>
      </c>
      <c r="EF13" s="47">
        <f t="shared" si="67"/>
        <v>46.04698</v>
      </c>
      <c r="EG13" s="32">
        <f t="shared" si="68"/>
        <v>316.04398000000003</v>
      </c>
      <c r="EH13" s="47">
        <f t="shared" si="69"/>
        <v>19.3333504</v>
      </c>
      <c r="EI13" s="47">
        <v>14</v>
      </c>
      <c r="EK13" s="32">
        <f>$C13*EM$7</f>
        <v>6272.7210000000005</v>
      </c>
      <c r="EL13" s="47">
        <f t="shared" si="70"/>
        <v>1069.78914</v>
      </c>
      <c r="EM13" s="32">
        <f t="shared" si="71"/>
        <v>7342.51014</v>
      </c>
      <c r="EN13" s="47">
        <f t="shared" si="72"/>
        <v>449.16318720000004</v>
      </c>
      <c r="EO13" s="47">
        <v>337</v>
      </c>
    </row>
    <row r="14" spans="1:145" s="49" customFormat="1" ht="12.75">
      <c r="A14" s="48">
        <v>44287</v>
      </c>
      <c r="C14" s="34">
        <f>'2012D'!C14</f>
        <v>0</v>
      </c>
      <c r="D14" s="34">
        <f>'2012D'!D14</f>
        <v>652775</v>
      </c>
      <c r="E14" s="34">
        <f t="shared" si="0"/>
        <v>652775</v>
      </c>
      <c r="F14" s="34">
        <f>'2012D'!F14</f>
        <v>321152</v>
      </c>
      <c r="G14" s="34">
        <f>'2012D'!G14</f>
        <v>241163</v>
      </c>
      <c r="H14" s="47"/>
      <c r="I14" s="67"/>
      <c r="J14" s="47">
        <f t="shared" si="2"/>
        <v>109948.13352249998</v>
      </c>
      <c r="K14" s="47">
        <f t="shared" si="3"/>
        <v>109948.13352249998</v>
      </c>
      <c r="L14" s="47">
        <f t="shared" si="4"/>
        <v>54092.2415488</v>
      </c>
      <c r="M14" s="47">
        <f t="shared" si="5"/>
        <v>40629</v>
      </c>
      <c r="N14" s="47"/>
      <c r="O14" s="32"/>
      <c r="P14" s="47">
        <f t="shared" si="7"/>
        <v>8476.6097625</v>
      </c>
      <c r="Q14" s="47">
        <f t="shared" si="8"/>
        <v>8476.6097625</v>
      </c>
      <c r="R14" s="47">
        <f t="shared" si="9"/>
        <v>4170.319296000001</v>
      </c>
      <c r="S14" s="47">
        <v>3128</v>
      </c>
      <c r="T14" s="47"/>
      <c r="U14" s="32"/>
      <c r="V14" s="47">
        <f t="shared" si="10"/>
        <v>2694.7857550000003</v>
      </c>
      <c r="W14" s="32">
        <f t="shared" si="11"/>
        <v>2694.7857550000003</v>
      </c>
      <c r="X14" s="47">
        <f t="shared" si="12"/>
        <v>1325.7796864000002</v>
      </c>
      <c r="Y14" s="47">
        <v>995</v>
      </c>
      <c r="Z14" s="47"/>
      <c r="AA14" s="32"/>
      <c r="AB14" s="47">
        <f t="shared" si="13"/>
        <v>18222.475235</v>
      </c>
      <c r="AC14" s="32">
        <f t="shared" si="14"/>
        <v>18222.475235</v>
      </c>
      <c r="AD14" s="47">
        <f t="shared" si="15"/>
        <v>8965.0865408</v>
      </c>
      <c r="AE14" s="47">
        <v>6734</v>
      </c>
      <c r="AF14" s="47"/>
      <c r="AG14" s="32"/>
      <c r="AH14" s="47">
        <f t="shared" si="16"/>
        <v>18322.480365</v>
      </c>
      <c r="AI14" s="32">
        <f t="shared" si="17"/>
        <v>18322.480365</v>
      </c>
      <c r="AJ14" s="47">
        <f t="shared" si="18"/>
        <v>9014.2870272</v>
      </c>
      <c r="AK14" s="47">
        <v>6748</v>
      </c>
      <c r="AL14" s="47"/>
      <c r="AM14" s="32"/>
      <c r="AN14" s="47">
        <f t="shared" si="19"/>
        <v>8314.3298975</v>
      </c>
      <c r="AO14" s="32">
        <f t="shared" si="20"/>
        <v>8314.3298975</v>
      </c>
      <c r="AP14" s="47">
        <f t="shared" si="21"/>
        <v>4090.4809088</v>
      </c>
      <c r="AQ14" s="47">
        <v>3071</v>
      </c>
      <c r="AR14" s="47"/>
      <c r="AS14" s="32"/>
      <c r="AT14" s="47">
        <f t="shared" si="22"/>
        <v>13.31661</v>
      </c>
      <c r="AU14" s="32">
        <f t="shared" si="23"/>
        <v>13.31661</v>
      </c>
      <c r="AV14" s="47">
        <f t="shared" si="24"/>
        <v>6.5515008</v>
      </c>
      <c r="AW14" s="47">
        <v>6</v>
      </c>
      <c r="AX14" s="47"/>
      <c r="AY14" s="32"/>
      <c r="AZ14" s="47">
        <f t="shared" si="25"/>
        <v>5032.0466424999995</v>
      </c>
      <c r="BA14" s="32">
        <f t="shared" si="26"/>
        <v>5032.0466424999995</v>
      </c>
      <c r="BB14" s="47">
        <f t="shared" si="27"/>
        <v>2475.6644223999997</v>
      </c>
      <c r="BC14" s="47">
        <v>1860</v>
      </c>
      <c r="BD14" s="47"/>
      <c r="BE14" s="32"/>
      <c r="BF14" s="47">
        <f t="shared" si="28"/>
        <v>3083.1216025</v>
      </c>
      <c r="BG14" s="32">
        <f t="shared" si="29"/>
        <v>3083.1216025</v>
      </c>
      <c r="BH14" s="47">
        <f t="shared" si="30"/>
        <v>1516.8330112</v>
      </c>
      <c r="BI14" s="47">
        <v>1138</v>
      </c>
      <c r="BJ14" s="47"/>
      <c r="BK14" s="32"/>
      <c r="BL14" s="47">
        <f t="shared" si="31"/>
        <v>1699.173325</v>
      </c>
      <c r="BM14" s="32">
        <f t="shared" si="32"/>
        <v>1699.173325</v>
      </c>
      <c r="BN14" s="47">
        <f t="shared" si="33"/>
        <v>835.9586559999999</v>
      </c>
      <c r="BO14" s="47">
        <v>627</v>
      </c>
      <c r="BP14" s="32"/>
      <c r="BQ14" s="32"/>
      <c r="BR14" s="47">
        <f t="shared" si="34"/>
        <v>1343.3456725</v>
      </c>
      <c r="BS14" s="32">
        <f t="shared" si="35"/>
        <v>1343.3456725</v>
      </c>
      <c r="BT14" s="47">
        <f t="shared" si="36"/>
        <v>660.8987008</v>
      </c>
      <c r="BU14" s="47">
        <v>498</v>
      </c>
      <c r="BV14" s="47"/>
      <c r="BW14" s="32"/>
      <c r="BX14" s="47">
        <f t="shared" si="37"/>
        <v>7043.6380825</v>
      </c>
      <c r="BY14" s="32">
        <f t="shared" si="38"/>
        <v>7043.6380825</v>
      </c>
      <c r="BZ14" s="47">
        <f t="shared" si="39"/>
        <v>3465.3264255999998</v>
      </c>
      <c r="CA14" s="47">
        <v>2610</v>
      </c>
      <c r="CB14" s="47"/>
      <c r="CC14" s="32"/>
      <c r="CD14" s="47">
        <f t="shared" si="40"/>
        <v>476.26464</v>
      </c>
      <c r="CE14" s="32">
        <f t="shared" si="41"/>
        <v>476.26464</v>
      </c>
      <c r="CF14" s="47">
        <f t="shared" si="42"/>
        <v>234.3124992</v>
      </c>
      <c r="CG14" s="47">
        <v>176</v>
      </c>
      <c r="CH14" s="47"/>
      <c r="CI14" s="32"/>
      <c r="CJ14" s="47">
        <f t="shared" si="43"/>
        <v>2828.86574</v>
      </c>
      <c r="CK14" s="32">
        <f t="shared" si="44"/>
        <v>2828.86574</v>
      </c>
      <c r="CL14" s="47">
        <f t="shared" si="45"/>
        <v>1391.7443072</v>
      </c>
      <c r="CM14" s="47">
        <v>1046</v>
      </c>
      <c r="CN14" s="47"/>
      <c r="CO14" s="32"/>
      <c r="CP14" s="47">
        <f t="shared" si="46"/>
        <v>2435.764635</v>
      </c>
      <c r="CQ14" s="32">
        <f t="shared" si="47"/>
        <v>2435.764635</v>
      </c>
      <c r="CR14" s="47">
        <f t="shared" si="48"/>
        <v>1198.3465728</v>
      </c>
      <c r="CS14" s="47">
        <v>902</v>
      </c>
      <c r="CT14" s="47"/>
      <c r="CU14" s="32"/>
      <c r="CV14" s="47">
        <f t="shared" si="49"/>
        <v>2526.1739724999998</v>
      </c>
      <c r="CW14" s="32">
        <f t="shared" si="50"/>
        <v>2526.1739724999998</v>
      </c>
      <c r="CX14" s="47">
        <f t="shared" si="51"/>
        <v>1242.8261248</v>
      </c>
      <c r="CY14" s="47">
        <v>934</v>
      </c>
      <c r="CZ14" s="47"/>
      <c r="DA14" s="32"/>
      <c r="DB14" s="47">
        <f t="shared" si="52"/>
        <v>1212.07262</v>
      </c>
      <c r="DC14" s="32">
        <f t="shared" si="53"/>
        <v>1212.07262</v>
      </c>
      <c r="DD14" s="47">
        <f t="shared" si="54"/>
        <v>596.3150336</v>
      </c>
      <c r="DE14" s="47">
        <v>452</v>
      </c>
      <c r="DF14" s="47"/>
      <c r="DG14" s="32"/>
      <c r="DH14" s="47">
        <f t="shared" si="55"/>
        <v>8248.6607325</v>
      </c>
      <c r="DI14" s="32">
        <f t="shared" si="56"/>
        <v>8248.6607325</v>
      </c>
      <c r="DJ14" s="47">
        <f t="shared" si="57"/>
        <v>4058.1730176</v>
      </c>
      <c r="DK14" s="47">
        <v>3053</v>
      </c>
      <c r="DL14" s="47"/>
      <c r="DM14" s="32"/>
      <c r="DN14" s="47">
        <f t="shared" si="58"/>
        <v>4999.603725</v>
      </c>
      <c r="DO14" s="32">
        <f t="shared" si="59"/>
        <v>4999.603725</v>
      </c>
      <c r="DP14" s="47">
        <f t="shared" si="60"/>
        <v>2459.703168</v>
      </c>
      <c r="DQ14" s="47">
        <v>1860</v>
      </c>
      <c r="DR14" s="47"/>
      <c r="DS14" s="32"/>
      <c r="DT14" s="47">
        <f t="shared" si="61"/>
        <v>65.3427775</v>
      </c>
      <c r="DU14" s="32">
        <f t="shared" si="62"/>
        <v>65.3427775</v>
      </c>
      <c r="DV14" s="47">
        <f t="shared" si="63"/>
        <v>32.1473152</v>
      </c>
      <c r="DW14" s="47">
        <v>24</v>
      </c>
      <c r="DX14" s="47"/>
      <c r="DY14" s="32"/>
      <c r="DZ14" s="47">
        <f t="shared" si="64"/>
        <v>11957.793559999998</v>
      </c>
      <c r="EA14" s="32">
        <f t="shared" si="65"/>
        <v>11957.793559999998</v>
      </c>
      <c r="EB14" s="47">
        <f t="shared" si="66"/>
        <v>5882.9907968</v>
      </c>
      <c r="EC14" s="47">
        <v>4416</v>
      </c>
      <c r="ED14" s="47"/>
      <c r="EE14" s="32"/>
      <c r="EF14" s="47">
        <f t="shared" si="67"/>
        <v>39.297055</v>
      </c>
      <c r="EG14" s="32">
        <f t="shared" si="68"/>
        <v>39.297055</v>
      </c>
      <c r="EH14" s="47">
        <f t="shared" si="69"/>
        <v>19.3333504</v>
      </c>
      <c r="EI14" s="47">
        <v>14</v>
      </c>
      <c r="EJ14" s="47"/>
      <c r="EK14" s="32"/>
      <c r="EL14" s="47">
        <f t="shared" si="70"/>
        <v>912.971115</v>
      </c>
      <c r="EM14" s="32">
        <f t="shared" si="71"/>
        <v>912.971115</v>
      </c>
      <c r="EN14" s="47">
        <f t="shared" si="72"/>
        <v>449.16318720000004</v>
      </c>
      <c r="EO14" s="47">
        <v>337</v>
      </c>
    </row>
    <row r="15" spans="1:145" s="49" customFormat="1" ht="12.75">
      <c r="A15" s="48">
        <v>44470</v>
      </c>
      <c r="C15" s="34">
        <f>'2012D'!C15</f>
        <v>4710000</v>
      </c>
      <c r="D15" s="34">
        <f>'2012D'!D15</f>
        <v>652775</v>
      </c>
      <c r="E15" s="34">
        <f t="shared" si="0"/>
        <v>5362775</v>
      </c>
      <c r="F15" s="34">
        <f>'2012D'!F15</f>
        <v>321152</v>
      </c>
      <c r="G15" s="34">
        <f>'2012D'!G15</f>
        <v>241163</v>
      </c>
      <c r="H15" s="47"/>
      <c r="I15" s="67">
        <f t="shared" si="1"/>
        <v>793314.2490000001</v>
      </c>
      <c r="J15" s="47">
        <f t="shared" si="2"/>
        <v>109948.13352249998</v>
      </c>
      <c r="K15" s="47">
        <f t="shared" si="3"/>
        <v>903262.3825225</v>
      </c>
      <c r="L15" s="47">
        <f t="shared" si="4"/>
        <v>54092.2415488</v>
      </c>
      <c r="M15" s="47">
        <f t="shared" si="5"/>
        <v>40629</v>
      </c>
      <c r="N15" s="47"/>
      <c r="O15" s="32">
        <f t="shared" si="6"/>
        <v>61161.705</v>
      </c>
      <c r="P15" s="47">
        <f t="shared" si="7"/>
        <v>8476.6097625</v>
      </c>
      <c r="Q15" s="47">
        <f t="shared" si="8"/>
        <v>69638.3147625</v>
      </c>
      <c r="R15" s="47">
        <f t="shared" si="9"/>
        <v>4170.319296000001</v>
      </c>
      <c r="S15" s="47">
        <v>3128</v>
      </c>
      <c r="T15" s="47"/>
      <c r="U15" s="32">
        <f>$C15*W$7</f>
        <v>19443.822</v>
      </c>
      <c r="V15" s="47">
        <f t="shared" si="10"/>
        <v>2694.7857550000003</v>
      </c>
      <c r="W15" s="32">
        <f t="shared" si="11"/>
        <v>22138.607755</v>
      </c>
      <c r="X15" s="47">
        <f t="shared" si="12"/>
        <v>1325.7796864000002</v>
      </c>
      <c r="Y15" s="47">
        <v>995</v>
      </c>
      <c r="Z15" s="47"/>
      <c r="AA15" s="32">
        <f>$C15*AC$7</f>
        <v>131481.534</v>
      </c>
      <c r="AB15" s="47">
        <f t="shared" si="13"/>
        <v>18222.475235</v>
      </c>
      <c r="AC15" s="32">
        <f t="shared" si="14"/>
        <v>149704.009235</v>
      </c>
      <c r="AD15" s="47">
        <f t="shared" si="15"/>
        <v>8965.0865408</v>
      </c>
      <c r="AE15" s="47">
        <v>6734</v>
      </c>
      <c r="AF15" s="47"/>
      <c r="AG15" s="32">
        <f>$C15*AI$7</f>
        <v>132203.106</v>
      </c>
      <c r="AH15" s="47">
        <f t="shared" si="16"/>
        <v>18322.480365</v>
      </c>
      <c r="AI15" s="32">
        <f t="shared" si="17"/>
        <v>150525.586365</v>
      </c>
      <c r="AJ15" s="47">
        <f t="shared" si="18"/>
        <v>9014.2870272</v>
      </c>
      <c r="AK15" s="47">
        <v>6748</v>
      </c>
      <c r="AL15" s="47"/>
      <c r="AM15" s="32">
        <f>$C15*AO$7</f>
        <v>59990.799000000006</v>
      </c>
      <c r="AN15" s="47">
        <f t="shared" si="19"/>
        <v>8314.3298975</v>
      </c>
      <c r="AO15" s="32">
        <f t="shared" si="20"/>
        <v>68305.1288975</v>
      </c>
      <c r="AP15" s="47">
        <f t="shared" si="21"/>
        <v>4090.4809088</v>
      </c>
      <c r="AQ15" s="47">
        <v>3071</v>
      </c>
      <c r="AR15" s="47"/>
      <c r="AS15" s="32">
        <f>$C15*AU$7</f>
        <v>96.084</v>
      </c>
      <c r="AT15" s="47">
        <f t="shared" si="22"/>
        <v>13.31661</v>
      </c>
      <c r="AU15" s="32">
        <f t="shared" si="23"/>
        <v>109.40061</v>
      </c>
      <c r="AV15" s="47">
        <f t="shared" si="24"/>
        <v>6.5515008</v>
      </c>
      <c r="AW15" s="47">
        <v>6</v>
      </c>
      <c r="AX15" s="47"/>
      <c r="AY15" s="32">
        <f>$C15*BA$7</f>
        <v>36307.977</v>
      </c>
      <c r="AZ15" s="47">
        <f t="shared" si="25"/>
        <v>5032.0466424999995</v>
      </c>
      <c r="BA15" s="32">
        <f t="shared" si="26"/>
        <v>41340.0236425</v>
      </c>
      <c r="BB15" s="47">
        <f t="shared" si="27"/>
        <v>2475.6644223999997</v>
      </c>
      <c r="BC15" s="47">
        <v>1860</v>
      </c>
      <c r="BD15" s="47"/>
      <c r="BE15" s="32">
        <f>$C15*BG$7</f>
        <v>22245.801</v>
      </c>
      <c r="BF15" s="47">
        <f t="shared" si="28"/>
        <v>3083.1216025</v>
      </c>
      <c r="BG15" s="32">
        <f t="shared" si="29"/>
        <v>25328.9226025</v>
      </c>
      <c r="BH15" s="47">
        <f t="shared" si="30"/>
        <v>1516.8330112</v>
      </c>
      <c r="BI15" s="47">
        <v>1138</v>
      </c>
      <c r="BJ15" s="47"/>
      <c r="BK15" s="32">
        <f>$C15*BM$7</f>
        <v>12260.13</v>
      </c>
      <c r="BL15" s="47">
        <f t="shared" si="31"/>
        <v>1699.173325</v>
      </c>
      <c r="BM15" s="32">
        <f t="shared" si="32"/>
        <v>13959.303324999999</v>
      </c>
      <c r="BN15" s="47">
        <f t="shared" si="33"/>
        <v>835.9586559999999</v>
      </c>
      <c r="BO15" s="47">
        <v>627</v>
      </c>
      <c r="BP15" s="32"/>
      <c r="BQ15" s="32">
        <f>$C15*BS$7</f>
        <v>9692.709</v>
      </c>
      <c r="BR15" s="47">
        <f t="shared" si="34"/>
        <v>1343.3456725</v>
      </c>
      <c r="BS15" s="32">
        <f t="shared" si="35"/>
        <v>11036.0546725</v>
      </c>
      <c r="BT15" s="47">
        <f t="shared" si="36"/>
        <v>660.8987008</v>
      </c>
      <c r="BU15" s="47">
        <v>498</v>
      </c>
      <c r="BV15" s="47"/>
      <c r="BW15" s="32">
        <f>$C15*BY$7</f>
        <v>50822.312999999995</v>
      </c>
      <c r="BX15" s="47">
        <f t="shared" si="37"/>
        <v>7043.6380825</v>
      </c>
      <c r="BY15" s="32">
        <f t="shared" si="38"/>
        <v>57865.951082499996</v>
      </c>
      <c r="BZ15" s="47">
        <f t="shared" si="39"/>
        <v>3465.3264255999998</v>
      </c>
      <c r="CA15" s="47">
        <v>2610</v>
      </c>
      <c r="CB15" s="47"/>
      <c r="CC15" s="32">
        <f>$C15*CE$7</f>
        <v>3436.4159999999997</v>
      </c>
      <c r="CD15" s="47">
        <f t="shared" si="40"/>
        <v>476.26464</v>
      </c>
      <c r="CE15" s="32">
        <f t="shared" si="41"/>
        <v>3912.6806399999996</v>
      </c>
      <c r="CF15" s="47">
        <f t="shared" si="42"/>
        <v>234.3124992</v>
      </c>
      <c r="CG15" s="47">
        <v>176</v>
      </c>
      <c r="CH15" s="47"/>
      <c r="CI15" s="32">
        <f>$C15*CK$7</f>
        <v>20411.256</v>
      </c>
      <c r="CJ15" s="47">
        <f t="shared" si="43"/>
        <v>2828.86574</v>
      </c>
      <c r="CK15" s="32">
        <f t="shared" si="44"/>
        <v>23240.121740000002</v>
      </c>
      <c r="CL15" s="47">
        <f t="shared" si="45"/>
        <v>1391.7443072</v>
      </c>
      <c r="CM15" s="47">
        <v>1046</v>
      </c>
      <c r="CN15" s="47"/>
      <c r="CO15" s="32">
        <f>$C15*CQ$7</f>
        <v>17574.894</v>
      </c>
      <c r="CP15" s="47">
        <f t="shared" si="46"/>
        <v>2435.764635</v>
      </c>
      <c r="CQ15" s="32">
        <f t="shared" si="47"/>
        <v>20010.658635</v>
      </c>
      <c r="CR15" s="47">
        <f t="shared" si="48"/>
        <v>1198.3465728</v>
      </c>
      <c r="CS15" s="47">
        <v>902</v>
      </c>
      <c r="CT15" s="47"/>
      <c r="CU15" s="32">
        <f>$C15*CW$7</f>
        <v>18227.229</v>
      </c>
      <c r="CV15" s="47">
        <f t="shared" si="49"/>
        <v>2526.1739724999998</v>
      </c>
      <c r="CW15" s="32">
        <f t="shared" si="50"/>
        <v>20753.4029725</v>
      </c>
      <c r="CX15" s="47">
        <f t="shared" si="51"/>
        <v>1242.8261248</v>
      </c>
      <c r="CY15" s="47">
        <v>934</v>
      </c>
      <c r="CZ15" s="47"/>
      <c r="DA15" s="32">
        <f>$C15*DC$7</f>
        <v>8745.528</v>
      </c>
      <c r="DB15" s="47">
        <f t="shared" si="52"/>
        <v>1212.07262</v>
      </c>
      <c r="DC15" s="32">
        <f t="shared" si="53"/>
        <v>9957.600620000001</v>
      </c>
      <c r="DD15" s="47">
        <f t="shared" si="54"/>
        <v>596.3150336</v>
      </c>
      <c r="DE15" s="47">
        <v>452</v>
      </c>
      <c r="DF15" s="47"/>
      <c r="DG15" s="32">
        <f>$C15*DI$7</f>
        <v>59516.973</v>
      </c>
      <c r="DH15" s="47">
        <f t="shared" si="55"/>
        <v>8248.6607325</v>
      </c>
      <c r="DI15" s="32">
        <f t="shared" si="56"/>
        <v>67765.63373249999</v>
      </c>
      <c r="DJ15" s="47">
        <f t="shared" si="57"/>
        <v>4058.1730176</v>
      </c>
      <c r="DK15" s="47">
        <v>3053</v>
      </c>
      <c r="DL15" s="47"/>
      <c r="DM15" s="32">
        <f>$C15*DO$7</f>
        <v>36073.89</v>
      </c>
      <c r="DN15" s="47">
        <f t="shared" si="58"/>
        <v>4999.603725</v>
      </c>
      <c r="DO15" s="32">
        <f t="shared" si="59"/>
        <v>41073.493725</v>
      </c>
      <c r="DP15" s="47">
        <f t="shared" si="60"/>
        <v>2459.703168</v>
      </c>
      <c r="DQ15" s="47">
        <v>1860</v>
      </c>
      <c r="DR15" s="47"/>
      <c r="DS15" s="32">
        <f>$C15*DU$7</f>
        <v>471.47099999999995</v>
      </c>
      <c r="DT15" s="47">
        <f t="shared" si="61"/>
        <v>65.3427775</v>
      </c>
      <c r="DU15" s="32">
        <f t="shared" si="62"/>
        <v>536.8137774999999</v>
      </c>
      <c r="DV15" s="47">
        <f t="shared" si="63"/>
        <v>32.1473152</v>
      </c>
      <c r="DW15" s="47">
        <v>24</v>
      </c>
      <c r="DX15" s="47"/>
      <c r="DY15" s="32">
        <f>$C15*EA$7</f>
        <v>86279.66399999999</v>
      </c>
      <c r="DZ15" s="47">
        <f t="shared" si="64"/>
        <v>11957.793559999998</v>
      </c>
      <c r="EA15" s="32">
        <f t="shared" si="65"/>
        <v>98237.45755999998</v>
      </c>
      <c r="EB15" s="47">
        <f t="shared" si="66"/>
        <v>5882.9907968</v>
      </c>
      <c r="EC15" s="47">
        <v>4416</v>
      </c>
      <c r="ED15" s="47"/>
      <c r="EE15" s="32">
        <f>$C15*EG$7</f>
        <v>283.542</v>
      </c>
      <c r="EF15" s="47">
        <f t="shared" si="67"/>
        <v>39.297055</v>
      </c>
      <c r="EG15" s="32">
        <f t="shared" si="68"/>
        <v>322.839055</v>
      </c>
      <c r="EH15" s="47">
        <f t="shared" si="69"/>
        <v>19.3333504</v>
      </c>
      <c r="EI15" s="47">
        <v>14</v>
      </c>
      <c r="EJ15" s="47"/>
      <c r="EK15" s="32">
        <f>$C15*EM$7</f>
        <v>6587.406</v>
      </c>
      <c r="EL15" s="47">
        <f t="shared" si="70"/>
        <v>912.971115</v>
      </c>
      <c r="EM15" s="32">
        <f t="shared" si="71"/>
        <v>7500.377115</v>
      </c>
      <c r="EN15" s="47">
        <f t="shared" si="72"/>
        <v>449.16318720000004</v>
      </c>
      <c r="EO15" s="47">
        <v>337</v>
      </c>
    </row>
    <row r="16" spans="1:145" s="49" customFormat="1" ht="12.75">
      <c r="A16" s="48">
        <v>44652</v>
      </c>
      <c r="C16" s="34">
        <f>'2012D'!C16</f>
        <v>0</v>
      </c>
      <c r="D16" s="34">
        <f>'2012D'!D16</f>
        <v>535025</v>
      </c>
      <c r="E16" s="34">
        <f t="shared" si="0"/>
        <v>535025</v>
      </c>
      <c r="F16" s="34">
        <f>'2012D'!F16</f>
        <v>321152</v>
      </c>
      <c r="G16" s="34">
        <f>'2012D'!G16</f>
        <v>241163</v>
      </c>
      <c r="H16" s="47"/>
      <c r="I16" s="67"/>
      <c r="J16" s="47">
        <f t="shared" si="2"/>
        <v>90115.27729750001</v>
      </c>
      <c r="K16" s="47">
        <f t="shared" si="3"/>
        <v>90115.27729750001</v>
      </c>
      <c r="L16" s="47">
        <f t="shared" si="4"/>
        <v>54092.2415488</v>
      </c>
      <c r="M16" s="47">
        <f t="shared" si="5"/>
        <v>40629</v>
      </c>
      <c r="N16" s="47"/>
      <c r="O16" s="32"/>
      <c r="P16" s="47">
        <f t="shared" si="7"/>
        <v>6947.5671375</v>
      </c>
      <c r="Q16" s="47">
        <f t="shared" si="8"/>
        <v>6947.5671375</v>
      </c>
      <c r="R16" s="47">
        <f t="shared" si="9"/>
        <v>4170.319296000001</v>
      </c>
      <c r="S16" s="47">
        <v>3128</v>
      </c>
      <c r="T16" s="47"/>
      <c r="U16" s="32"/>
      <c r="V16" s="47">
        <f t="shared" si="10"/>
        <v>2208.6902050000003</v>
      </c>
      <c r="W16" s="32">
        <f t="shared" si="11"/>
        <v>2208.6902050000003</v>
      </c>
      <c r="X16" s="47">
        <f t="shared" si="12"/>
        <v>1325.7796864000002</v>
      </c>
      <c r="Y16" s="47">
        <v>995</v>
      </c>
      <c r="Z16" s="47"/>
      <c r="AA16" s="32"/>
      <c r="AB16" s="47">
        <f t="shared" si="13"/>
        <v>14935.436885</v>
      </c>
      <c r="AC16" s="32">
        <f t="shared" si="14"/>
        <v>14935.436885</v>
      </c>
      <c r="AD16" s="47">
        <f t="shared" si="15"/>
        <v>8965.0865408</v>
      </c>
      <c r="AE16" s="47">
        <v>6734</v>
      </c>
      <c r="AF16" s="47"/>
      <c r="AG16" s="32"/>
      <c r="AH16" s="47">
        <f t="shared" si="16"/>
        <v>15017.402715</v>
      </c>
      <c r="AI16" s="32">
        <f t="shared" si="17"/>
        <v>15017.402715</v>
      </c>
      <c r="AJ16" s="47">
        <f t="shared" si="18"/>
        <v>9014.2870272</v>
      </c>
      <c r="AK16" s="47">
        <v>6748</v>
      </c>
      <c r="AL16" s="47"/>
      <c r="AM16" s="32"/>
      <c r="AN16" s="47">
        <f t="shared" si="19"/>
        <v>6814.5599225000005</v>
      </c>
      <c r="AO16" s="32">
        <f t="shared" si="20"/>
        <v>6814.5599225000005</v>
      </c>
      <c r="AP16" s="47">
        <f t="shared" si="21"/>
        <v>4090.4809088</v>
      </c>
      <c r="AQ16" s="47">
        <v>3071</v>
      </c>
      <c r="AR16" s="47"/>
      <c r="AS16" s="32"/>
      <c r="AT16" s="47">
        <f t="shared" si="22"/>
        <v>10.91451</v>
      </c>
      <c r="AU16" s="32">
        <f t="shared" si="23"/>
        <v>10.91451</v>
      </c>
      <c r="AV16" s="47">
        <f t="shared" si="24"/>
        <v>6.5515008</v>
      </c>
      <c r="AW16" s="47">
        <v>6</v>
      </c>
      <c r="AX16" s="47"/>
      <c r="AY16" s="32"/>
      <c r="AZ16" s="47">
        <f t="shared" si="25"/>
        <v>4124.3472175</v>
      </c>
      <c r="BA16" s="32">
        <f t="shared" si="26"/>
        <v>4124.3472175</v>
      </c>
      <c r="BB16" s="47">
        <f t="shared" si="27"/>
        <v>2475.6644223999997</v>
      </c>
      <c r="BC16" s="47">
        <v>1860</v>
      </c>
      <c r="BD16" s="47"/>
      <c r="BE16" s="32"/>
      <c r="BF16" s="47">
        <f t="shared" si="28"/>
        <v>2526.9765775</v>
      </c>
      <c r="BG16" s="32">
        <f t="shared" si="29"/>
        <v>2526.9765775</v>
      </c>
      <c r="BH16" s="47">
        <f t="shared" si="30"/>
        <v>1516.8330112</v>
      </c>
      <c r="BI16" s="47">
        <v>1138</v>
      </c>
      <c r="BJ16" s="47"/>
      <c r="BK16" s="32"/>
      <c r="BL16" s="47">
        <f t="shared" si="31"/>
        <v>1392.670075</v>
      </c>
      <c r="BM16" s="32">
        <f t="shared" si="32"/>
        <v>1392.670075</v>
      </c>
      <c r="BN16" s="47">
        <f t="shared" si="33"/>
        <v>835.9586559999999</v>
      </c>
      <c r="BO16" s="47">
        <v>627</v>
      </c>
      <c r="BP16" s="32"/>
      <c r="BQ16" s="32"/>
      <c r="BR16" s="47">
        <f t="shared" si="34"/>
        <v>1101.0279475</v>
      </c>
      <c r="BS16" s="32">
        <f t="shared" si="35"/>
        <v>1101.0279475</v>
      </c>
      <c r="BT16" s="47">
        <f t="shared" si="36"/>
        <v>660.8987008</v>
      </c>
      <c r="BU16" s="47">
        <v>498</v>
      </c>
      <c r="BV16" s="47"/>
      <c r="BW16" s="32"/>
      <c r="BX16" s="47">
        <f t="shared" si="37"/>
        <v>5773.0802575</v>
      </c>
      <c r="BY16" s="32">
        <f t="shared" si="38"/>
        <v>5773.0802575</v>
      </c>
      <c r="BZ16" s="47">
        <f t="shared" si="39"/>
        <v>3465.3264255999998</v>
      </c>
      <c r="CA16" s="47">
        <v>2610</v>
      </c>
      <c r="CB16" s="47"/>
      <c r="CC16" s="32"/>
      <c r="CD16" s="47">
        <f t="shared" si="40"/>
        <v>390.35423999999995</v>
      </c>
      <c r="CE16" s="32">
        <f t="shared" si="41"/>
        <v>390.35423999999995</v>
      </c>
      <c r="CF16" s="47">
        <f t="shared" si="42"/>
        <v>234.3124992</v>
      </c>
      <c r="CG16" s="47">
        <v>176</v>
      </c>
      <c r="CH16" s="47"/>
      <c r="CI16" s="32"/>
      <c r="CJ16" s="47">
        <f t="shared" si="43"/>
        <v>2318.58434</v>
      </c>
      <c r="CK16" s="32">
        <f t="shared" si="44"/>
        <v>2318.58434</v>
      </c>
      <c r="CL16" s="47">
        <f t="shared" si="45"/>
        <v>1391.7443072</v>
      </c>
      <c r="CM16" s="47">
        <v>1046</v>
      </c>
      <c r="CN16" s="47"/>
      <c r="CO16" s="32"/>
      <c r="CP16" s="47">
        <f t="shared" si="46"/>
        <v>1996.3922850000001</v>
      </c>
      <c r="CQ16" s="32">
        <f t="shared" si="47"/>
        <v>1996.3922850000001</v>
      </c>
      <c r="CR16" s="47">
        <f t="shared" si="48"/>
        <v>1198.3465728</v>
      </c>
      <c r="CS16" s="47">
        <v>902</v>
      </c>
      <c r="CT16" s="47"/>
      <c r="CU16" s="32"/>
      <c r="CV16" s="47">
        <f t="shared" si="49"/>
        <v>2070.4932475</v>
      </c>
      <c r="CW16" s="32">
        <f t="shared" si="50"/>
        <v>2070.4932475</v>
      </c>
      <c r="CX16" s="47">
        <f t="shared" si="51"/>
        <v>1242.8261248</v>
      </c>
      <c r="CY16" s="47">
        <v>934</v>
      </c>
      <c r="CZ16" s="47"/>
      <c r="DA16" s="32"/>
      <c r="DB16" s="47">
        <f t="shared" si="52"/>
        <v>993.43442</v>
      </c>
      <c r="DC16" s="32">
        <f t="shared" si="53"/>
        <v>993.43442</v>
      </c>
      <c r="DD16" s="47">
        <f t="shared" si="54"/>
        <v>596.3150336</v>
      </c>
      <c r="DE16" s="47">
        <v>452</v>
      </c>
      <c r="DF16" s="47"/>
      <c r="DG16" s="32"/>
      <c r="DH16" s="47">
        <f t="shared" si="55"/>
        <v>6760.7364075</v>
      </c>
      <c r="DI16" s="32">
        <f t="shared" si="56"/>
        <v>6760.7364075</v>
      </c>
      <c r="DJ16" s="47">
        <f t="shared" si="57"/>
        <v>4058.1730176</v>
      </c>
      <c r="DK16" s="47">
        <v>3053</v>
      </c>
      <c r="DL16" s="47"/>
      <c r="DM16" s="32"/>
      <c r="DN16" s="47">
        <f t="shared" si="58"/>
        <v>4097.756475</v>
      </c>
      <c r="DO16" s="32">
        <f t="shared" si="59"/>
        <v>4097.756475</v>
      </c>
      <c r="DP16" s="47">
        <f t="shared" si="60"/>
        <v>2459.703168</v>
      </c>
      <c r="DQ16" s="47">
        <v>1860</v>
      </c>
      <c r="DR16" s="47"/>
      <c r="DS16" s="32"/>
      <c r="DT16" s="47">
        <f t="shared" si="61"/>
        <v>53.5560025</v>
      </c>
      <c r="DU16" s="32">
        <f t="shared" si="62"/>
        <v>53.5560025</v>
      </c>
      <c r="DV16" s="47">
        <f t="shared" si="63"/>
        <v>32.1473152</v>
      </c>
      <c r="DW16" s="47">
        <v>24</v>
      </c>
      <c r="DX16" s="47"/>
      <c r="DY16" s="32"/>
      <c r="DZ16" s="47">
        <f t="shared" si="64"/>
        <v>9800.801959999999</v>
      </c>
      <c r="EA16" s="32">
        <f t="shared" si="65"/>
        <v>9800.801959999999</v>
      </c>
      <c r="EB16" s="47">
        <f t="shared" si="66"/>
        <v>5882.9907968</v>
      </c>
      <c r="EC16" s="47">
        <v>4416</v>
      </c>
      <c r="ED16" s="47"/>
      <c r="EE16" s="32"/>
      <c r="EF16" s="47">
        <f t="shared" si="67"/>
        <v>32.208505</v>
      </c>
      <c r="EG16" s="32">
        <f t="shared" si="68"/>
        <v>32.208505</v>
      </c>
      <c r="EH16" s="47">
        <f t="shared" si="69"/>
        <v>19.3333504</v>
      </c>
      <c r="EI16" s="47">
        <v>14</v>
      </c>
      <c r="EJ16" s="47"/>
      <c r="EK16" s="32"/>
      <c r="EL16" s="47">
        <f t="shared" si="70"/>
        <v>748.285965</v>
      </c>
      <c r="EM16" s="32">
        <f t="shared" si="71"/>
        <v>748.285965</v>
      </c>
      <c r="EN16" s="47">
        <f t="shared" si="72"/>
        <v>449.16318720000004</v>
      </c>
      <c r="EO16" s="47">
        <v>337</v>
      </c>
    </row>
    <row r="17" spans="1:145" s="49" customFormat="1" ht="12.75">
      <c r="A17" s="48">
        <v>44835</v>
      </c>
      <c r="C17" s="34">
        <f>'2012D'!C17</f>
        <v>4960000</v>
      </c>
      <c r="D17" s="34">
        <f>'2012D'!D17</f>
        <v>535025</v>
      </c>
      <c r="E17" s="34">
        <f t="shared" si="0"/>
        <v>5495025</v>
      </c>
      <c r="F17" s="34">
        <f>'2012D'!F17</f>
        <v>321152</v>
      </c>
      <c r="G17" s="34">
        <f>'2012D'!G17</f>
        <v>241163</v>
      </c>
      <c r="H17" s="47"/>
      <c r="I17" s="67">
        <f t="shared" si="1"/>
        <v>835422.2239999998</v>
      </c>
      <c r="J17" s="47">
        <f t="shared" si="2"/>
        <v>90115.27729750001</v>
      </c>
      <c r="K17" s="47">
        <f t="shared" si="3"/>
        <v>925537.5012974999</v>
      </c>
      <c r="L17" s="47">
        <f t="shared" si="4"/>
        <v>54092.2415488</v>
      </c>
      <c r="M17" s="47">
        <f t="shared" si="5"/>
        <v>40629</v>
      </c>
      <c r="N17" s="47"/>
      <c r="O17" s="32">
        <f t="shared" si="6"/>
        <v>64408.08</v>
      </c>
      <c r="P17" s="47">
        <f t="shared" si="7"/>
        <v>6947.5671375</v>
      </c>
      <c r="Q17" s="47">
        <f t="shared" si="8"/>
        <v>71355.6471375</v>
      </c>
      <c r="R17" s="47">
        <f t="shared" si="9"/>
        <v>4170.319296000001</v>
      </c>
      <c r="S17" s="47">
        <v>3128</v>
      </c>
      <c r="T17" s="47"/>
      <c r="U17" s="32">
        <f>$C17*W$7</f>
        <v>20475.872000000003</v>
      </c>
      <c r="V17" s="47">
        <f t="shared" si="10"/>
        <v>2208.6902050000003</v>
      </c>
      <c r="W17" s="32">
        <f t="shared" si="11"/>
        <v>22684.562205000002</v>
      </c>
      <c r="X17" s="47">
        <f t="shared" si="12"/>
        <v>1325.7796864000002</v>
      </c>
      <c r="Y17" s="47">
        <v>995</v>
      </c>
      <c r="Z17" s="47"/>
      <c r="AA17" s="32">
        <f>$C17*AC$7</f>
        <v>138460.384</v>
      </c>
      <c r="AB17" s="47">
        <f t="shared" si="13"/>
        <v>14935.436885</v>
      </c>
      <c r="AC17" s="32">
        <f t="shared" si="14"/>
        <v>153395.820885</v>
      </c>
      <c r="AD17" s="47">
        <f t="shared" si="15"/>
        <v>8965.0865408</v>
      </c>
      <c r="AE17" s="47">
        <v>6734</v>
      </c>
      <c r="AF17" s="47"/>
      <c r="AG17" s="32">
        <f>$C17*AI$7</f>
        <v>139220.256</v>
      </c>
      <c r="AH17" s="47">
        <f t="shared" si="16"/>
        <v>15017.402715</v>
      </c>
      <c r="AI17" s="32">
        <f t="shared" si="17"/>
        <v>154237.658715</v>
      </c>
      <c r="AJ17" s="47">
        <f t="shared" si="18"/>
        <v>9014.2870272</v>
      </c>
      <c r="AK17" s="47">
        <v>6748</v>
      </c>
      <c r="AL17" s="47"/>
      <c r="AM17" s="32">
        <f>$C17*AO$7</f>
        <v>63175.024000000005</v>
      </c>
      <c r="AN17" s="47">
        <f t="shared" si="19"/>
        <v>6814.5599225000005</v>
      </c>
      <c r="AO17" s="32">
        <f t="shared" si="20"/>
        <v>69989.58392250001</v>
      </c>
      <c r="AP17" s="47">
        <f t="shared" si="21"/>
        <v>4090.4809088</v>
      </c>
      <c r="AQ17" s="47">
        <v>3071</v>
      </c>
      <c r="AR17" s="47"/>
      <c r="AS17" s="32">
        <f>$C17*AU$7</f>
        <v>101.18400000000001</v>
      </c>
      <c r="AT17" s="47">
        <f t="shared" si="22"/>
        <v>10.91451</v>
      </c>
      <c r="AU17" s="32">
        <f t="shared" si="23"/>
        <v>112.09851</v>
      </c>
      <c r="AV17" s="47">
        <f t="shared" si="24"/>
        <v>6.5515008</v>
      </c>
      <c r="AW17" s="47">
        <v>6</v>
      </c>
      <c r="AX17" s="47"/>
      <c r="AY17" s="32">
        <f>$C17*BA$7</f>
        <v>38235.152</v>
      </c>
      <c r="AZ17" s="47">
        <f t="shared" si="25"/>
        <v>4124.3472175</v>
      </c>
      <c r="BA17" s="32">
        <f t="shared" si="26"/>
        <v>42359.4992175</v>
      </c>
      <c r="BB17" s="47">
        <f t="shared" si="27"/>
        <v>2475.6644223999997</v>
      </c>
      <c r="BC17" s="47">
        <v>1860</v>
      </c>
      <c r="BD17" s="47"/>
      <c r="BE17" s="32">
        <f>$C17*BG$7</f>
        <v>23426.576</v>
      </c>
      <c r="BF17" s="47">
        <f t="shared" si="28"/>
        <v>2526.9765775</v>
      </c>
      <c r="BG17" s="32">
        <f t="shared" si="29"/>
        <v>25953.552577500002</v>
      </c>
      <c r="BH17" s="47">
        <f t="shared" si="30"/>
        <v>1516.8330112</v>
      </c>
      <c r="BI17" s="47">
        <v>1138</v>
      </c>
      <c r="BJ17" s="47"/>
      <c r="BK17" s="32">
        <f>$C17*BM$7</f>
        <v>12910.88</v>
      </c>
      <c r="BL17" s="47">
        <f t="shared" si="31"/>
        <v>1392.670075</v>
      </c>
      <c r="BM17" s="32">
        <f t="shared" si="32"/>
        <v>14303.550075</v>
      </c>
      <c r="BN17" s="47">
        <f t="shared" si="33"/>
        <v>835.9586559999999</v>
      </c>
      <c r="BO17" s="47">
        <v>627</v>
      </c>
      <c r="BP17" s="32"/>
      <c r="BQ17" s="32">
        <f>$C17*BS$7</f>
        <v>10207.184000000001</v>
      </c>
      <c r="BR17" s="47">
        <f t="shared" si="34"/>
        <v>1101.0279475</v>
      </c>
      <c r="BS17" s="32">
        <f t="shared" si="35"/>
        <v>11308.211947500002</v>
      </c>
      <c r="BT17" s="47">
        <f t="shared" si="36"/>
        <v>660.8987008</v>
      </c>
      <c r="BU17" s="47">
        <v>498</v>
      </c>
      <c r="BV17" s="47"/>
      <c r="BW17" s="32">
        <f>$C17*BY$7</f>
        <v>53519.888</v>
      </c>
      <c r="BX17" s="47">
        <f t="shared" si="37"/>
        <v>5773.0802575</v>
      </c>
      <c r="BY17" s="32">
        <f t="shared" si="38"/>
        <v>59292.9682575</v>
      </c>
      <c r="BZ17" s="47">
        <f t="shared" si="39"/>
        <v>3465.3264255999998</v>
      </c>
      <c r="CA17" s="47">
        <v>2610</v>
      </c>
      <c r="CB17" s="47"/>
      <c r="CC17" s="32">
        <f>$C17*CE$7</f>
        <v>3618.816</v>
      </c>
      <c r="CD17" s="47">
        <f t="shared" si="40"/>
        <v>390.35423999999995</v>
      </c>
      <c r="CE17" s="32">
        <f t="shared" si="41"/>
        <v>4009.17024</v>
      </c>
      <c r="CF17" s="47">
        <f t="shared" si="42"/>
        <v>234.3124992</v>
      </c>
      <c r="CG17" s="47">
        <v>176</v>
      </c>
      <c r="CH17" s="47"/>
      <c r="CI17" s="32">
        <f>$C17*CK$7</f>
        <v>21494.656</v>
      </c>
      <c r="CJ17" s="47">
        <f t="shared" si="43"/>
        <v>2318.58434</v>
      </c>
      <c r="CK17" s="32">
        <f t="shared" si="44"/>
        <v>23813.24034</v>
      </c>
      <c r="CL17" s="47">
        <f t="shared" si="45"/>
        <v>1391.7443072</v>
      </c>
      <c r="CM17" s="47">
        <v>1046</v>
      </c>
      <c r="CN17" s="47"/>
      <c r="CO17" s="32">
        <f>$C17*CQ$7</f>
        <v>18507.744000000002</v>
      </c>
      <c r="CP17" s="47">
        <f t="shared" si="46"/>
        <v>1996.3922850000001</v>
      </c>
      <c r="CQ17" s="32">
        <f t="shared" si="47"/>
        <v>20504.136285000004</v>
      </c>
      <c r="CR17" s="47">
        <f t="shared" si="48"/>
        <v>1198.3465728</v>
      </c>
      <c r="CS17" s="47">
        <v>902</v>
      </c>
      <c r="CT17" s="47"/>
      <c r="CU17" s="32">
        <f>$C17*CW$7</f>
        <v>19194.703999999998</v>
      </c>
      <c r="CV17" s="47">
        <f t="shared" si="49"/>
        <v>2070.4932475</v>
      </c>
      <c r="CW17" s="32">
        <f t="shared" si="50"/>
        <v>21265.197247499997</v>
      </c>
      <c r="CX17" s="47">
        <f t="shared" si="51"/>
        <v>1242.8261248</v>
      </c>
      <c r="CY17" s="47">
        <v>934</v>
      </c>
      <c r="CZ17" s="47"/>
      <c r="DA17" s="32">
        <f>$C17*DC$7</f>
        <v>9209.728000000001</v>
      </c>
      <c r="DB17" s="47">
        <f t="shared" si="52"/>
        <v>993.43442</v>
      </c>
      <c r="DC17" s="32">
        <f t="shared" si="53"/>
        <v>10203.16242</v>
      </c>
      <c r="DD17" s="47">
        <f t="shared" si="54"/>
        <v>596.3150336</v>
      </c>
      <c r="DE17" s="47">
        <v>452</v>
      </c>
      <c r="DF17" s="47"/>
      <c r="DG17" s="32">
        <f>$C17*DI$7</f>
        <v>62676.047999999995</v>
      </c>
      <c r="DH17" s="47">
        <f t="shared" si="55"/>
        <v>6760.7364075</v>
      </c>
      <c r="DI17" s="32">
        <f t="shared" si="56"/>
        <v>69436.78440749999</v>
      </c>
      <c r="DJ17" s="47">
        <f t="shared" si="57"/>
        <v>4058.1730176</v>
      </c>
      <c r="DK17" s="47">
        <v>3053</v>
      </c>
      <c r="DL17" s="47"/>
      <c r="DM17" s="32">
        <f>$C17*DO$7</f>
        <v>37988.64</v>
      </c>
      <c r="DN17" s="47">
        <f t="shared" si="58"/>
        <v>4097.756475</v>
      </c>
      <c r="DO17" s="32">
        <f t="shared" si="59"/>
        <v>42086.396475</v>
      </c>
      <c r="DP17" s="47">
        <f t="shared" si="60"/>
        <v>2459.703168</v>
      </c>
      <c r="DQ17" s="47">
        <v>1860</v>
      </c>
      <c r="DR17" s="47"/>
      <c r="DS17" s="32">
        <f>$C17*DU$7</f>
        <v>496.496</v>
      </c>
      <c r="DT17" s="47">
        <f t="shared" si="61"/>
        <v>53.5560025</v>
      </c>
      <c r="DU17" s="32">
        <f t="shared" si="62"/>
        <v>550.0520025</v>
      </c>
      <c r="DV17" s="47">
        <f t="shared" si="63"/>
        <v>32.1473152</v>
      </c>
      <c r="DW17" s="47">
        <v>24</v>
      </c>
      <c r="DX17" s="47"/>
      <c r="DY17" s="32">
        <f>$C17*EA$7</f>
        <v>90859.264</v>
      </c>
      <c r="DZ17" s="47">
        <f t="shared" si="64"/>
        <v>9800.801959999999</v>
      </c>
      <c r="EA17" s="32">
        <f t="shared" si="65"/>
        <v>100660.06595999999</v>
      </c>
      <c r="EB17" s="47">
        <f t="shared" si="66"/>
        <v>5882.9907968</v>
      </c>
      <c r="EC17" s="47">
        <v>4416</v>
      </c>
      <c r="ED17" s="47"/>
      <c r="EE17" s="32">
        <f>$C17*EG$7</f>
        <v>298.592</v>
      </c>
      <c r="EF17" s="47">
        <f t="shared" si="67"/>
        <v>32.208505</v>
      </c>
      <c r="EG17" s="32">
        <f t="shared" si="68"/>
        <v>330.800505</v>
      </c>
      <c r="EH17" s="47">
        <f t="shared" si="69"/>
        <v>19.3333504</v>
      </c>
      <c r="EI17" s="47">
        <v>14</v>
      </c>
      <c r="EJ17" s="47"/>
      <c r="EK17" s="32">
        <f>$C17*EM$7</f>
        <v>6937.0560000000005</v>
      </c>
      <c r="EL17" s="47">
        <f t="shared" si="70"/>
        <v>748.285965</v>
      </c>
      <c r="EM17" s="32">
        <f t="shared" si="71"/>
        <v>7685.3419650000005</v>
      </c>
      <c r="EN17" s="47">
        <f t="shared" si="72"/>
        <v>449.16318720000004</v>
      </c>
      <c r="EO17" s="47">
        <v>337</v>
      </c>
    </row>
    <row r="18" spans="1:145" s="49" customFormat="1" ht="12.75">
      <c r="A18" s="48">
        <v>45017</v>
      </c>
      <c r="C18" s="34">
        <f>'2012D'!C18</f>
        <v>0</v>
      </c>
      <c r="D18" s="34">
        <f>'2012D'!D18</f>
        <v>411025</v>
      </c>
      <c r="E18" s="34">
        <f t="shared" si="0"/>
        <v>411025</v>
      </c>
      <c r="F18" s="34">
        <f>'2012D'!F18</f>
        <v>321152</v>
      </c>
      <c r="G18" s="34">
        <f>'2012D'!G18</f>
        <v>241163</v>
      </c>
      <c r="H18" s="47"/>
      <c r="I18" s="67"/>
      <c r="J18" s="47">
        <f t="shared" si="2"/>
        <v>69229.72169750002</v>
      </c>
      <c r="K18" s="47">
        <f t="shared" si="3"/>
        <v>69229.72169750002</v>
      </c>
      <c r="L18" s="47">
        <f t="shared" si="4"/>
        <v>54092.2415488</v>
      </c>
      <c r="M18" s="47">
        <f t="shared" si="5"/>
        <v>40629</v>
      </c>
      <c r="N18" s="47"/>
      <c r="O18" s="32"/>
      <c r="P18" s="47">
        <f t="shared" si="7"/>
        <v>5337.3651375</v>
      </c>
      <c r="Q18" s="47">
        <f t="shared" si="8"/>
        <v>5337.3651375</v>
      </c>
      <c r="R18" s="47">
        <f t="shared" si="9"/>
        <v>4170.319296000001</v>
      </c>
      <c r="S18" s="47">
        <v>3128</v>
      </c>
      <c r="T18" s="47"/>
      <c r="U18" s="32"/>
      <c r="V18" s="47">
        <f t="shared" si="10"/>
        <v>1696.7934050000001</v>
      </c>
      <c r="W18" s="32">
        <f t="shared" si="11"/>
        <v>1696.7934050000001</v>
      </c>
      <c r="X18" s="47">
        <f t="shared" si="12"/>
        <v>1325.7796864000002</v>
      </c>
      <c r="Y18" s="47">
        <v>995</v>
      </c>
      <c r="Z18" s="47"/>
      <c r="AA18" s="32"/>
      <c r="AB18" s="47">
        <f t="shared" si="13"/>
        <v>11473.927285</v>
      </c>
      <c r="AC18" s="32">
        <f t="shared" si="14"/>
        <v>11473.927285</v>
      </c>
      <c r="AD18" s="47">
        <f t="shared" si="15"/>
        <v>8965.0865408</v>
      </c>
      <c r="AE18" s="47">
        <v>6734</v>
      </c>
      <c r="AF18" s="47"/>
      <c r="AG18" s="32"/>
      <c r="AH18" s="47">
        <f t="shared" si="16"/>
        <v>11536.896315</v>
      </c>
      <c r="AI18" s="32">
        <f t="shared" si="17"/>
        <v>11536.896315</v>
      </c>
      <c r="AJ18" s="47">
        <f t="shared" si="18"/>
        <v>9014.2870272</v>
      </c>
      <c r="AK18" s="47">
        <v>6748</v>
      </c>
      <c r="AL18" s="47"/>
      <c r="AM18" s="32"/>
      <c r="AN18" s="47">
        <f t="shared" si="19"/>
        <v>5235.1843225</v>
      </c>
      <c r="AO18" s="32">
        <f t="shared" si="20"/>
        <v>5235.1843225</v>
      </c>
      <c r="AP18" s="47">
        <f t="shared" si="21"/>
        <v>4090.4809088</v>
      </c>
      <c r="AQ18" s="47">
        <v>3071</v>
      </c>
      <c r="AR18" s="47"/>
      <c r="AS18" s="32"/>
      <c r="AT18" s="47">
        <f t="shared" si="22"/>
        <v>8.38491</v>
      </c>
      <c r="AU18" s="32">
        <f t="shared" si="23"/>
        <v>8.38491</v>
      </c>
      <c r="AV18" s="47">
        <f t="shared" si="24"/>
        <v>6.5515008</v>
      </c>
      <c r="AW18" s="47">
        <v>6</v>
      </c>
      <c r="AX18" s="47"/>
      <c r="AY18" s="32"/>
      <c r="AZ18" s="47">
        <f t="shared" si="25"/>
        <v>3168.4684174999998</v>
      </c>
      <c r="BA18" s="32">
        <f t="shared" si="26"/>
        <v>3168.4684174999998</v>
      </c>
      <c r="BB18" s="47">
        <f t="shared" si="27"/>
        <v>2475.6644223999997</v>
      </c>
      <c r="BC18" s="47">
        <v>1860</v>
      </c>
      <c r="BD18" s="47"/>
      <c r="BE18" s="32"/>
      <c r="BF18" s="47">
        <f t="shared" si="28"/>
        <v>1941.3121775</v>
      </c>
      <c r="BG18" s="32">
        <f t="shared" si="29"/>
        <v>1941.3121775</v>
      </c>
      <c r="BH18" s="47">
        <f t="shared" si="30"/>
        <v>1516.8330112</v>
      </c>
      <c r="BI18" s="47">
        <v>1138</v>
      </c>
      <c r="BJ18" s="47"/>
      <c r="BK18" s="32"/>
      <c r="BL18" s="47">
        <f t="shared" si="31"/>
        <v>1069.8980749999998</v>
      </c>
      <c r="BM18" s="32">
        <f t="shared" si="32"/>
        <v>1069.8980749999998</v>
      </c>
      <c r="BN18" s="47">
        <f t="shared" si="33"/>
        <v>835.9586559999999</v>
      </c>
      <c r="BO18" s="47">
        <v>627</v>
      </c>
      <c r="BP18" s="32"/>
      <c r="BQ18" s="32"/>
      <c r="BR18" s="47">
        <f t="shared" si="34"/>
        <v>845.8483475</v>
      </c>
      <c r="BS18" s="32">
        <f t="shared" si="35"/>
        <v>845.8483475</v>
      </c>
      <c r="BT18" s="47">
        <f t="shared" si="36"/>
        <v>660.8987008</v>
      </c>
      <c r="BU18" s="47">
        <v>498</v>
      </c>
      <c r="BV18" s="47"/>
      <c r="BW18" s="32"/>
      <c r="BX18" s="47">
        <f t="shared" si="37"/>
        <v>4435.0830575</v>
      </c>
      <c r="BY18" s="32">
        <f t="shared" si="38"/>
        <v>4435.0830575</v>
      </c>
      <c r="BZ18" s="47">
        <f t="shared" si="39"/>
        <v>3465.3264255999998</v>
      </c>
      <c r="CA18" s="47">
        <v>2610</v>
      </c>
      <c r="CB18" s="47"/>
      <c r="CC18" s="32"/>
      <c r="CD18" s="47">
        <f t="shared" si="40"/>
        <v>299.88383999999996</v>
      </c>
      <c r="CE18" s="32">
        <f t="shared" si="41"/>
        <v>299.88383999999996</v>
      </c>
      <c r="CF18" s="47">
        <f t="shared" si="42"/>
        <v>234.3124992</v>
      </c>
      <c r="CG18" s="47">
        <v>176</v>
      </c>
      <c r="CH18" s="47"/>
      <c r="CI18" s="32"/>
      <c r="CJ18" s="47">
        <f t="shared" si="43"/>
        <v>1781.21794</v>
      </c>
      <c r="CK18" s="32">
        <f t="shared" si="44"/>
        <v>1781.21794</v>
      </c>
      <c r="CL18" s="47">
        <f t="shared" si="45"/>
        <v>1391.7443072</v>
      </c>
      <c r="CM18" s="47">
        <v>1046</v>
      </c>
      <c r="CN18" s="47"/>
      <c r="CO18" s="32"/>
      <c r="CP18" s="47">
        <f t="shared" si="46"/>
        <v>1533.698685</v>
      </c>
      <c r="CQ18" s="32">
        <f t="shared" si="47"/>
        <v>1533.698685</v>
      </c>
      <c r="CR18" s="47">
        <f t="shared" si="48"/>
        <v>1198.3465728</v>
      </c>
      <c r="CS18" s="47">
        <v>902</v>
      </c>
      <c r="CT18" s="47"/>
      <c r="CU18" s="32"/>
      <c r="CV18" s="47">
        <f t="shared" si="49"/>
        <v>1590.6256475</v>
      </c>
      <c r="CW18" s="32">
        <f t="shared" si="50"/>
        <v>1590.6256475</v>
      </c>
      <c r="CX18" s="47">
        <f t="shared" si="51"/>
        <v>1242.8261248</v>
      </c>
      <c r="CY18" s="47">
        <v>934</v>
      </c>
      <c r="CZ18" s="47"/>
      <c r="DA18" s="32"/>
      <c r="DB18" s="47">
        <f t="shared" si="52"/>
        <v>763.19122</v>
      </c>
      <c r="DC18" s="32">
        <f t="shared" si="53"/>
        <v>763.19122</v>
      </c>
      <c r="DD18" s="47">
        <f t="shared" si="54"/>
        <v>596.3150336</v>
      </c>
      <c r="DE18" s="47">
        <v>452</v>
      </c>
      <c r="DF18" s="47"/>
      <c r="DG18" s="32"/>
      <c r="DH18" s="47">
        <f t="shared" si="55"/>
        <v>5193.8352075</v>
      </c>
      <c r="DI18" s="32">
        <f t="shared" si="56"/>
        <v>5193.8352075</v>
      </c>
      <c r="DJ18" s="47">
        <f t="shared" si="57"/>
        <v>4058.1730176</v>
      </c>
      <c r="DK18" s="47">
        <v>3053</v>
      </c>
      <c r="DL18" s="47"/>
      <c r="DM18" s="32"/>
      <c r="DN18" s="47">
        <f t="shared" si="58"/>
        <v>3148.040475</v>
      </c>
      <c r="DO18" s="32">
        <f t="shared" si="59"/>
        <v>3148.040475</v>
      </c>
      <c r="DP18" s="47">
        <f t="shared" si="60"/>
        <v>2459.703168</v>
      </c>
      <c r="DQ18" s="47">
        <v>1860</v>
      </c>
      <c r="DR18" s="47"/>
      <c r="DS18" s="32"/>
      <c r="DT18" s="47">
        <f t="shared" si="61"/>
        <v>41.1436025</v>
      </c>
      <c r="DU18" s="32">
        <f t="shared" si="62"/>
        <v>41.1436025</v>
      </c>
      <c r="DV18" s="47">
        <f t="shared" si="63"/>
        <v>32.1473152</v>
      </c>
      <c r="DW18" s="47">
        <v>24</v>
      </c>
      <c r="DX18" s="47"/>
      <c r="DY18" s="32"/>
      <c r="DZ18" s="47">
        <f t="shared" si="64"/>
        <v>7529.32036</v>
      </c>
      <c r="EA18" s="32">
        <f t="shared" si="65"/>
        <v>7529.32036</v>
      </c>
      <c r="EB18" s="47">
        <f t="shared" si="66"/>
        <v>5882.9907968</v>
      </c>
      <c r="EC18" s="47">
        <v>4416</v>
      </c>
      <c r="ED18" s="47"/>
      <c r="EE18" s="32"/>
      <c r="EF18" s="47">
        <f t="shared" si="67"/>
        <v>24.743705</v>
      </c>
      <c r="EG18" s="32">
        <f t="shared" si="68"/>
        <v>24.743705</v>
      </c>
      <c r="EH18" s="47">
        <f t="shared" si="69"/>
        <v>19.3333504</v>
      </c>
      <c r="EI18" s="47">
        <v>14</v>
      </c>
      <c r="EJ18" s="47"/>
      <c r="EK18" s="32"/>
      <c r="EL18" s="47">
        <f t="shared" si="70"/>
        <v>574.859565</v>
      </c>
      <c r="EM18" s="32">
        <f t="shared" si="71"/>
        <v>574.859565</v>
      </c>
      <c r="EN18" s="47">
        <f t="shared" si="72"/>
        <v>449.16318720000004</v>
      </c>
      <c r="EO18" s="47">
        <v>337</v>
      </c>
    </row>
    <row r="19" spans="1:145" s="49" customFormat="1" ht="12.75">
      <c r="A19" s="48">
        <v>45200</v>
      </c>
      <c r="C19" s="34">
        <f>'2012D'!C19</f>
        <v>5180000</v>
      </c>
      <c r="D19" s="34">
        <f>'2012D'!D19</f>
        <v>411025</v>
      </c>
      <c r="E19" s="34">
        <f t="shared" si="0"/>
        <v>5591025</v>
      </c>
      <c r="F19" s="34">
        <f>'2012D'!F19</f>
        <v>321152</v>
      </c>
      <c r="G19" s="34">
        <f>'2012D'!G19</f>
        <v>241163</v>
      </c>
      <c r="H19" s="47"/>
      <c r="I19" s="67">
        <f t="shared" si="1"/>
        <v>872477.2420000002</v>
      </c>
      <c r="J19" s="47">
        <f t="shared" si="2"/>
        <v>69229.72169750002</v>
      </c>
      <c r="K19" s="47">
        <f t="shared" si="3"/>
        <v>941706.9636975002</v>
      </c>
      <c r="L19" s="47">
        <f t="shared" si="4"/>
        <v>54092.2415488</v>
      </c>
      <c r="M19" s="47">
        <f t="shared" si="5"/>
        <v>40629</v>
      </c>
      <c r="N19" s="47"/>
      <c r="O19" s="32">
        <f t="shared" si="6"/>
        <v>67264.89</v>
      </c>
      <c r="P19" s="47">
        <f t="shared" si="7"/>
        <v>5337.3651375</v>
      </c>
      <c r="Q19" s="47">
        <f t="shared" si="8"/>
        <v>72602.2551375</v>
      </c>
      <c r="R19" s="47">
        <f t="shared" si="9"/>
        <v>4170.319296000001</v>
      </c>
      <c r="S19" s="47">
        <v>3128</v>
      </c>
      <c r="T19" s="47"/>
      <c r="U19" s="32">
        <f>$C19*W$7</f>
        <v>21384.076</v>
      </c>
      <c r="V19" s="47">
        <f t="shared" si="10"/>
        <v>1696.7934050000001</v>
      </c>
      <c r="W19" s="32">
        <f t="shared" si="11"/>
        <v>23080.869405</v>
      </c>
      <c r="X19" s="47">
        <f t="shared" si="12"/>
        <v>1325.7796864000002</v>
      </c>
      <c r="Y19" s="47">
        <v>995</v>
      </c>
      <c r="Z19" s="47"/>
      <c r="AA19" s="32">
        <f>$C19*AC$7</f>
        <v>144601.772</v>
      </c>
      <c r="AB19" s="47">
        <f t="shared" si="13"/>
        <v>11473.927285</v>
      </c>
      <c r="AC19" s="32">
        <f t="shared" si="14"/>
        <v>156075.699285</v>
      </c>
      <c r="AD19" s="47">
        <f t="shared" si="15"/>
        <v>8965.0865408</v>
      </c>
      <c r="AE19" s="47">
        <v>6734</v>
      </c>
      <c r="AF19" s="47"/>
      <c r="AG19" s="32">
        <f>$C19*AI$7</f>
        <v>145395.348</v>
      </c>
      <c r="AH19" s="47">
        <f t="shared" si="16"/>
        <v>11536.896315</v>
      </c>
      <c r="AI19" s="32">
        <f t="shared" si="17"/>
        <v>156932.244315</v>
      </c>
      <c r="AJ19" s="47">
        <f t="shared" si="18"/>
        <v>9014.2870272</v>
      </c>
      <c r="AK19" s="47">
        <v>6748</v>
      </c>
      <c r="AL19" s="47"/>
      <c r="AM19" s="32">
        <f>$C19*AO$7</f>
        <v>65977.142</v>
      </c>
      <c r="AN19" s="47">
        <f t="shared" si="19"/>
        <v>5235.1843225</v>
      </c>
      <c r="AO19" s="32">
        <f t="shared" si="20"/>
        <v>71212.32632250001</v>
      </c>
      <c r="AP19" s="47">
        <f t="shared" si="21"/>
        <v>4090.4809088</v>
      </c>
      <c r="AQ19" s="47">
        <v>3071</v>
      </c>
      <c r="AR19" s="47"/>
      <c r="AS19" s="32">
        <f>$C19*AU$7</f>
        <v>105.67200000000001</v>
      </c>
      <c r="AT19" s="47">
        <f t="shared" si="22"/>
        <v>8.38491</v>
      </c>
      <c r="AU19" s="32">
        <f t="shared" si="23"/>
        <v>114.05691000000002</v>
      </c>
      <c r="AV19" s="47">
        <f t="shared" si="24"/>
        <v>6.5515008</v>
      </c>
      <c r="AW19" s="47">
        <v>6</v>
      </c>
      <c r="AX19" s="47"/>
      <c r="AY19" s="32">
        <f>$C19*BA$7</f>
        <v>39931.066</v>
      </c>
      <c r="AZ19" s="47">
        <f t="shared" si="25"/>
        <v>3168.4684174999998</v>
      </c>
      <c r="BA19" s="32">
        <f t="shared" si="26"/>
        <v>43099.5344175</v>
      </c>
      <c r="BB19" s="47">
        <f t="shared" si="27"/>
        <v>2475.6644223999997</v>
      </c>
      <c r="BC19" s="47">
        <v>1860</v>
      </c>
      <c r="BD19" s="47"/>
      <c r="BE19" s="32">
        <f>$C19*BG$7</f>
        <v>24465.658</v>
      </c>
      <c r="BF19" s="47">
        <f t="shared" si="28"/>
        <v>1941.3121775</v>
      </c>
      <c r="BG19" s="32">
        <f t="shared" si="29"/>
        <v>26406.9701775</v>
      </c>
      <c r="BH19" s="47">
        <f t="shared" si="30"/>
        <v>1516.8330112</v>
      </c>
      <c r="BI19" s="47">
        <v>1138</v>
      </c>
      <c r="BJ19" s="47"/>
      <c r="BK19" s="32">
        <f>$C19*BM$7</f>
        <v>13483.539999999999</v>
      </c>
      <c r="BL19" s="47">
        <f t="shared" si="31"/>
        <v>1069.8980749999998</v>
      </c>
      <c r="BM19" s="32">
        <f t="shared" si="32"/>
        <v>14553.438074999998</v>
      </c>
      <c r="BN19" s="47">
        <f t="shared" si="33"/>
        <v>835.9586559999999</v>
      </c>
      <c r="BO19" s="47">
        <v>627</v>
      </c>
      <c r="BP19" s="32"/>
      <c r="BQ19" s="32">
        <f>$C19*BS$7</f>
        <v>10659.922</v>
      </c>
      <c r="BR19" s="47">
        <f t="shared" si="34"/>
        <v>845.8483475</v>
      </c>
      <c r="BS19" s="32">
        <f t="shared" si="35"/>
        <v>11505.7703475</v>
      </c>
      <c r="BT19" s="47">
        <f t="shared" si="36"/>
        <v>660.8987008</v>
      </c>
      <c r="BU19" s="47">
        <v>498</v>
      </c>
      <c r="BV19" s="47"/>
      <c r="BW19" s="32">
        <f>$C19*BY$7</f>
        <v>55893.75399999999</v>
      </c>
      <c r="BX19" s="47">
        <f t="shared" si="37"/>
        <v>4435.0830575</v>
      </c>
      <c r="BY19" s="32">
        <f t="shared" si="38"/>
        <v>60328.83705749999</v>
      </c>
      <c r="BZ19" s="47">
        <f t="shared" si="39"/>
        <v>3465.3264255999998</v>
      </c>
      <c r="CA19" s="47">
        <v>2610</v>
      </c>
      <c r="CB19" s="47"/>
      <c r="CC19" s="32">
        <f>$C19*CE$7</f>
        <v>3779.328</v>
      </c>
      <c r="CD19" s="47">
        <f t="shared" si="40"/>
        <v>299.88383999999996</v>
      </c>
      <c r="CE19" s="32">
        <f t="shared" si="41"/>
        <v>4079.21184</v>
      </c>
      <c r="CF19" s="47">
        <f t="shared" si="42"/>
        <v>234.3124992</v>
      </c>
      <c r="CG19" s="47">
        <v>176</v>
      </c>
      <c r="CH19" s="47"/>
      <c r="CI19" s="32">
        <f>$C19*CK$7</f>
        <v>22448.048</v>
      </c>
      <c r="CJ19" s="47">
        <f t="shared" si="43"/>
        <v>1781.21794</v>
      </c>
      <c r="CK19" s="32">
        <f t="shared" si="44"/>
        <v>24229.265939999997</v>
      </c>
      <c r="CL19" s="47">
        <f t="shared" si="45"/>
        <v>1391.7443072</v>
      </c>
      <c r="CM19" s="47">
        <v>1046</v>
      </c>
      <c r="CN19" s="47"/>
      <c r="CO19" s="32">
        <f>$C19*CQ$7</f>
        <v>19328.652000000002</v>
      </c>
      <c r="CP19" s="47">
        <f t="shared" si="46"/>
        <v>1533.698685</v>
      </c>
      <c r="CQ19" s="32">
        <f t="shared" si="47"/>
        <v>20862.350685</v>
      </c>
      <c r="CR19" s="47">
        <f t="shared" si="48"/>
        <v>1198.3465728</v>
      </c>
      <c r="CS19" s="47">
        <v>902</v>
      </c>
      <c r="CT19" s="47"/>
      <c r="CU19" s="32">
        <f>$C19*CW$7</f>
        <v>20046.082</v>
      </c>
      <c r="CV19" s="47">
        <f t="shared" si="49"/>
        <v>1590.6256475</v>
      </c>
      <c r="CW19" s="32">
        <f t="shared" si="50"/>
        <v>21636.7076475</v>
      </c>
      <c r="CX19" s="47">
        <f t="shared" si="51"/>
        <v>1242.8261248</v>
      </c>
      <c r="CY19" s="47">
        <v>934</v>
      </c>
      <c r="CZ19" s="47"/>
      <c r="DA19" s="32">
        <f>$C19*DC$7</f>
        <v>9618.224</v>
      </c>
      <c r="DB19" s="47">
        <f t="shared" si="52"/>
        <v>763.19122</v>
      </c>
      <c r="DC19" s="32">
        <f t="shared" si="53"/>
        <v>10381.41522</v>
      </c>
      <c r="DD19" s="47">
        <f t="shared" si="54"/>
        <v>596.3150336</v>
      </c>
      <c r="DE19" s="47">
        <v>452</v>
      </c>
      <c r="DF19" s="47"/>
      <c r="DG19" s="32">
        <f>$C19*DI$7</f>
        <v>65456.034</v>
      </c>
      <c r="DH19" s="47">
        <f t="shared" si="55"/>
        <v>5193.8352075</v>
      </c>
      <c r="DI19" s="32">
        <f t="shared" si="56"/>
        <v>70649.8692075</v>
      </c>
      <c r="DJ19" s="47">
        <f t="shared" si="57"/>
        <v>4058.1730176</v>
      </c>
      <c r="DK19" s="47">
        <v>3053</v>
      </c>
      <c r="DL19" s="47"/>
      <c r="DM19" s="32">
        <f>$C19*DO$7</f>
        <v>39673.62</v>
      </c>
      <c r="DN19" s="47">
        <f t="shared" si="58"/>
        <v>3148.040475</v>
      </c>
      <c r="DO19" s="32">
        <f t="shared" si="59"/>
        <v>42821.660475000004</v>
      </c>
      <c r="DP19" s="47">
        <f t="shared" si="60"/>
        <v>2459.703168</v>
      </c>
      <c r="DQ19" s="47">
        <v>1860</v>
      </c>
      <c r="DR19" s="47"/>
      <c r="DS19" s="32">
        <f>$C19*DU$7</f>
        <v>518.5179999999999</v>
      </c>
      <c r="DT19" s="47">
        <f t="shared" si="61"/>
        <v>41.1436025</v>
      </c>
      <c r="DU19" s="32">
        <f t="shared" si="62"/>
        <v>559.6616025</v>
      </c>
      <c r="DV19" s="47">
        <f t="shared" si="63"/>
        <v>32.1473152</v>
      </c>
      <c r="DW19" s="47">
        <v>24</v>
      </c>
      <c r="DX19" s="47"/>
      <c r="DY19" s="32">
        <f>$C19*EA$7</f>
        <v>94889.31199999999</v>
      </c>
      <c r="DZ19" s="47">
        <f t="shared" si="64"/>
        <v>7529.32036</v>
      </c>
      <c r="EA19" s="32">
        <f t="shared" si="65"/>
        <v>102418.63235999999</v>
      </c>
      <c r="EB19" s="47">
        <f t="shared" si="66"/>
        <v>5882.9907968</v>
      </c>
      <c r="EC19" s="47">
        <v>4416</v>
      </c>
      <c r="ED19" s="47"/>
      <c r="EE19" s="32">
        <f>$C19*EG$7</f>
        <v>311.836</v>
      </c>
      <c r="EF19" s="47">
        <f t="shared" si="67"/>
        <v>24.743705</v>
      </c>
      <c r="EG19" s="32">
        <f t="shared" si="68"/>
        <v>336.579705</v>
      </c>
      <c r="EH19" s="47">
        <f t="shared" si="69"/>
        <v>19.3333504</v>
      </c>
      <c r="EI19" s="47">
        <v>14</v>
      </c>
      <c r="EJ19" s="47"/>
      <c r="EK19" s="32">
        <f>$C19*EM$7</f>
        <v>7244.7480000000005</v>
      </c>
      <c r="EL19" s="47">
        <f t="shared" si="70"/>
        <v>574.859565</v>
      </c>
      <c r="EM19" s="32">
        <f t="shared" si="71"/>
        <v>7819.607565</v>
      </c>
      <c r="EN19" s="47">
        <f t="shared" si="72"/>
        <v>449.16318720000004</v>
      </c>
      <c r="EO19" s="47">
        <v>337</v>
      </c>
    </row>
    <row r="20" spans="1:145" s="49" customFormat="1" ht="12.75">
      <c r="A20" s="48">
        <v>45383</v>
      </c>
      <c r="C20" s="34">
        <f>'2012D'!C20</f>
        <v>0</v>
      </c>
      <c r="D20" s="34">
        <f>'2012D'!D20</f>
        <v>307425</v>
      </c>
      <c r="E20" s="34">
        <f t="shared" si="0"/>
        <v>307425</v>
      </c>
      <c r="F20" s="34">
        <f>'2012D'!F20</f>
        <v>321152</v>
      </c>
      <c r="G20" s="34">
        <f>'2012D'!G20</f>
        <v>241163</v>
      </c>
      <c r="H20" s="47"/>
      <c r="I20" s="67"/>
      <c r="J20" s="47">
        <f t="shared" si="2"/>
        <v>51780.17685749999</v>
      </c>
      <c r="K20" s="47">
        <f t="shared" si="3"/>
        <v>51780.17685749999</v>
      </c>
      <c r="L20" s="47">
        <f t="shared" si="4"/>
        <v>54092.2415488</v>
      </c>
      <c r="M20" s="47">
        <f t="shared" si="5"/>
        <v>40629</v>
      </c>
      <c r="N20" s="47"/>
      <c r="O20" s="32"/>
      <c r="P20" s="47">
        <f t="shared" si="7"/>
        <v>3992.0673375</v>
      </c>
      <c r="Q20" s="47">
        <f t="shared" si="8"/>
        <v>3992.0673375</v>
      </c>
      <c r="R20" s="47">
        <f t="shared" si="9"/>
        <v>4170.319296000001</v>
      </c>
      <c r="S20" s="47">
        <v>3128</v>
      </c>
      <c r="T20" s="47"/>
      <c r="U20" s="32"/>
      <c r="V20" s="47">
        <f t="shared" si="10"/>
        <v>1269.111885</v>
      </c>
      <c r="W20" s="32">
        <f t="shared" si="11"/>
        <v>1269.111885</v>
      </c>
      <c r="X20" s="47">
        <f t="shared" si="12"/>
        <v>1325.7796864000002</v>
      </c>
      <c r="Y20" s="47">
        <v>995</v>
      </c>
      <c r="Z20" s="47"/>
      <c r="AA20" s="32"/>
      <c r="AB20" s="47">
        <f t="shared" si="13"/>
        <v>8581.891845</v>
      </c>
      <c r="AC20" s="32">
        <f t="shared" si="14"/>
        <v>8581.891845</v>
      </c>
      <c r="AD20" s="47">
        <f t="shared" si="15"/>
        <v>8965.0865408</v>
      </c>
      <c r="AE20" s="47">
        <v>6734</v>
      </c>
      <c r="AF20" s="47"/>
      <c r="AG20" s="32"/>
      <c r="AH20" s="47">
        <f t="shared" si="16"/>
        <v>8628.989355</v>
      </c>
      <c r="AI20" s="32">
        <f t="shared" si="17"/>
        <v>8628.989355</v>
      </c>
      <c r="AJ20" s="47">
        <f t="shared" si="18"/>
        <v>9014.2870272</v>
      </c>
      <c r="AK20" s="47">
        <v>6748</v>
      </c>
      <c r="AL20" s="47"/>
      <c r="AM20" s="32"/>
      <c r="AN20" s="47">
        <f t="shared" si="19"/>
        <v>3915.6414825</v>
      </c>
      <c r="AO20" s="32">
        <f t="shared" si="20"/>
        <v>3915.6414825</v>
      </c>
      <c r="AP20" s="47">
        <f t="shared" si="21"/>
        <v>4090.4809088</v>
      </c>
      <c r="AQ20" s="47">
        <v>3071</v>
      </c>
      <c r="AR20" s="47"/>
      <c r="AS20" s="32"/>
      <c r="AT20" s="47">
        <f t="shared" si="22"/>
        <v>6.271470000000001</v>
      </c>
      <c r="AU20" s="32">
        <f t="shared" si="23"/>
        <v>6.271470000000001</v>
      </c>
      <c r="AV20" s="47">
        <f t="shared" si="24"/>
        <v>6.5515008</v>
      </c>
      <c r="AW20" s="47">
        <v>6</v>
      </c>
      <c r="AX20" s="47"/>
      <c r="AY20" s="32"/>
      <c r="AZ20" s="47">
        <f t="shared" si="25"/>
        <v>2369.8470975</v>
      </c>
      <c r="BA20" s="32">
        <f t="shared" si="26"/>
        <v>2369.8470975</v>
      </c>
      <c r="BB20" s="47">
        <f t="shared" si="27"/>
        <v>2475.6644223999997</v>
      </c>
      <c r="BC20" s="47">
        <v>1860</v>
      </c>
      <c r="BD20" s="47"/>
      <c r="BE20" s="32"/>
      <c r="BF20" s="47">
        <f t="shared" si="28"/>
        <v>1451.9990175</v>
      </c>
      <c r="BG20" s="32">
        <f t="shared" si="29"/>
        <v>1451.9990175</v>
      </c>
      <c r="BH20" s="47">
        <f t="shared" si="30"/>
        <v>1516.8330112</v>
      </c>
      <c r="BI20" s="47">
        <v>1138</v>
      </c>
      <c r="BJ20" s="47"/>
      <c r="BK20" s="32"/>
      <c r="BL20" s="47">
        <f t="shared" si="31"/>
        <v>800.227275</v>
      </c>
      <c r="BM20" s="32">
        <f t="shared" si="32"/>
        <v>800.227275</v>
      </c>
      <c r="BN20" s="47">
        <f t="shared" si="33"/>
        <v>835.9586559999999</v>
      </c>
      <c r="BO20" s="47">
        <v>627</v>
      </c>
      <c r="BP20" s="32"/>
      <c r="BQ20" s="32"/>
      <c r="BR20" s="47">
        <f t="shared" si="34"/>
        <v>632.6499075</v>
      </c>
      <c r="BS20" s="32">
        <f t="shared" si="35"/>
        <v>632.6499075</v>
      </c>
      <c r="BT20" s="47">
        <f t="shared" si="36"/>
        <v>660.8987008</v>
      </c>
      <c r="BU20" s="47">
        <v>498</v>
      </c>
      <c r="BV20" s="47"/>
      <c r="BW20" s="32"/>
      <c r="BX20" s="47">
        <f t="shared" si="37"/>
        <v>3317.2079774999997</v>
      </c>
      <c r="BY20" s="32">
        <f t="shared" si="38"/>
        <v>3317.2079774999997</v>
      </c>
      <c r="BZ20" s="47">
        <f t="shared" si="39"/>
        <v>3465.3264255999998</v>
      </c>
      <c r="CA20" s="47">
        <v>2610</v>
      </c>
      <c r="CB20" s="47"/>
      <c r="CC20" s="32"/>
      <c r="CD20" s="47">
        <f t="shared" si="40"/>
        <v>224.29727999999997</v>
      </c>
      <c r="CE20" s="32">
        <f t="shared" si="41"/>
        <v>224.29727999999997</v>
      </c>
      <c r="CF20" s="47">
        <f t="shared" si="42"/>
        <v>234.3124992</v>
      </c>
      <c r="CG20" s="47">
        <v>176</v>
      </c>
      <c r="CH20" s="47"/>
      <c r="CI20" s="32"/>
      <c r="CJ20" s="47">
        <f t="shared" si="43"/>
        <v>1332.2569799999999</v>
      </c>
      <c r="CK20" s="32">
        <f t="shared" si="44"/>
        <v>1332.2569799999999</v>
      </c>
      <c r="CL20" s="47">
        <f t="shared" si="45"/>
        <v>1391.7443072</v>
      </c>
      <c r="CM20" s="47">
        <v>1046</v>
      </c>
      <c r="CN20" s="47"/>
      <c r="CO20" s="32"/>
      <c r="CP20" s="47">
        <f t="shared" si="46"/>
        <v>1147.125645</v>
      </c>
      <c r="CQ20" s="32">
        <f t="shared" si="47"/>
        <v>1147.125645</v>
      </c>
      <c r="CR20" s="47">
        <f t="shared" si="48"/>
        <v>1198.3465728</v>
      </c>
      <c r="CS20" s="47">
        <v>902</v>
      </c>
      <c r="CT20" s="47"/>
      <c r="CU20" s="32"/>
      <c r="CV20" s="47">
        <f t="shared" si="49"/>
        <v>1189.7040075</v>
      </c>
      <c r="CW20" s="32">
        <f t="shared" si="50"/>
        <v>1189.7040075</v>
      </c>
      <c r="CX20" s="47">
        <f t="shared" si="51"/>
        <v>1242.8261248</v>
      </c>
      <c r="CY20" s="47">
        <v>934</v>
      </c>
      <c r="CZ20" s="47"/>
      <c r="DA20" s="32"/>
      <c r="DB20" s="47">
        <f t="shared" si="52"/>
        <v>570.82674</v>
      </c>
      <c r="DC20" s="32">
        <f t="shared" si="53"/>
        <v>570.82674</v>
      </c>
      <c r="DD20" s="47">
        <f t="shared" si="54"/>
        <v>596.3150336</v>
      </c>
      <c r="DE20" s="47">
        <v>452</v>
      </c>
      <c r="DF20" s="47"/>
      <c r="DG20" s="32"/>
      <c r="DH20" s="47">
        <f t="shared" si="55"/>
        <v>3884.7145275</v>
      </c>
      <c r="DI20" s="32">
        <f t="shared" si="56"/>
        <v>3884.7145275</v>
      </c>
      <c r="DJ20" s="47">
        <f t="shared" si="57"/>
        <v>4058.1730176</v>
      </c>
      <c r="DK20" s="47">
        <v>3053</v>
      </c>
      <c r="DL20" s="47"/>
      <c r="DM20" s="32"/>
      <c r="DN20" s="47">
        <f t="shared" si="58"/>
        <v>2354.568075</v>
      </c>
      <c r="DO20" s="32">
        <f t="shared" si="59"/>
        <v>2354.568075</v>
      </c>
      <c r="DP20" s="47">
        <f t="shared" si="60"/>
        <v>2459.703168</v>
      </c>
      <c r="DQ20" s="47">
        <v>1860</v>
      </c>
      <c r="DR20" s="47"/>
      <c r="DS20" s="32"/>
      <c r="DT20" s="47">
        <f t="shared" si="61"/>
        <v>30.7732425</v>
      </c>
      <c r="DU20" s="32">
        <f t="shared" si="62"/>
        <v>30.7732425</v>
      </c>
      <c r="DV20" s="47">
        <f t="shared" si="63"/>
        <v>32.1473152</v>
      </c>
      <c r="DW20" s="47">
        <v>24</v>
      </c>
      <c r="DX20" s="47"/>
      <c r="DY20" s="32"/>
      <c r="DZ20" s="47">
        <f t="shared" si="64"/>
        <v>5631.534119999999</v>
      </c>
      <c r="EA20" s="32">
        <f t="shared" si="65"/>
        <v>5631.534119999999</v>
      </c>
      <c r="EB20" s="47">
        <f t="shared" si="66"/>
        <v>5882.9907968</v>
      </c>
      <c r="EC20" s="47">
        <v>4416</v>
      </c>
      <c r="ED20" s="47"/>
      <c r="EE20" s="32"/>
      <c r="EF20" s="47">
        <f t="shared" si="67"/>
        <v>18.506985</v>
      </c>
      <c r="EG20" s="32">
        <f t="shared" si="68"/>
        <v>18.506985</v>
      </c>
      <c r="EH20" s="47">
        <f t="shared" si="69"/>
        <v>19.3333504</v>
      </c>
      <c r="EI20" s="47">
        <v>14</v>
      </c>
      <c r="EJ20" s="47"/>
      <c r="EK20" s="32"/>
      <c r="EL20" s="47">
        <f t="shared" si="70"/>
        <v>429.964605</v>
      </c>
      <c r="EM20" s="32">
        <f t="shared" si="71"/>
        <v>429.964605</v>
      </c>
      <c r="EN20" s="47">
        <f t="shared" si="72"/>
        <v>449.16318720000004</v>
      </c>
      <c r="EO20" s="47">
        <v>337</v>
      </c>
    </row>
    <row r="21" spans="1:145" s="49" customFormat="1" ht="12.75">
      <c r="A21" s="19">
        <v>45566</v>
      </c>
      <c r="C21" s="34">
        <f>'2012D'!C21</f>
        <v>5395000</v>
      </c>
      <c r="D21" s="34">
        <f>'2012D'!D21</f>
        <v>307425</v>
      </c>
      <c r="E21" s="34">
        <f t="shared" si="0"/>
        <v>5702425</v>
      </c>
      <c r="F21" s="34">
        <f>'2012D'!F21</f>
        <v>321152</v>
      </c>
      <c r="G21" s="34">
        <f>'2012D'!G21</f>
        <v>241163</v>
      </c>
      <c r="H21" s="47"/>
      <c r="I21" s="67">
        <f t="shared" si="1"/>
        <v>908690.1005000002</v>
      </c>
      <c r="J21" s="47">
        <f t="shared" si="2"/>
        <v>51780.17685749999</v>
      </c>
      <c r="K21" s="47">
        <f t="shared" si="3"/>
        <v>960470.2773575002</v>
      </c>
      <c r="L21" s="47">
        <f t="shared" si="4"/>
        <v>54092.2415488</v>
      </c>
      <c r="M21" s="47">
        <f t="shared" si="5"/>
        <v>40629</v>
      </c>
      <c r="N21" s="47"/>
      <c r="O21" s="32">
        <f t="shared" si="6"/>
        <v>70056.7725</v>
      </c>
      <c r="P21" s="47">
        <f t="shared" si="7"/>
        <v>3992.0673375</v>
      </c>
      <c r="Q21" s="47">
        <f t="shared" si="8"/>
        <v>74048.83983750001</v>
      </c>
      <c r="R21" s="47">
        <f t="shared" si="9"/>
        <v>4170.319296000001</v>
      </c>
      <c r="S21" s="47">
        <v>3128</v>
      </c>
      <c r="T21" s="47"/>
      <c r="U21" s="32">
        <f>$C21*W$7</f>
        <v>22271.639000000003</v>
      </c>
      <c r="V21" s="47">
        <f t="shared" si="10"/>
        <v>1269.111885</v>
      </c>
      <c r="W21" s="32">
        <f t="shared" si="11"/>
        <v>23540.750885</v>
      </c>
      <c r="X21" s="47">
        <f t="shared" si="12"/>
        <v>1325.7796864000002</v>
      </c>
      <c r="Y21" s="47">
        <v>995</v>
      </c>
      <c r="Z21" s="47"/>
      <c r="AA21" s="32">
        <f>$C21*AC$7</f>
        <v>150603.583</v>
      </c>
      <c r="AB21" s="47">
        <f t="shared" si="13"/>
        <v>8581.891845</v>
      </c>
      <c r="AC21" s="32">
        <f t="shared" si="14"/>
        <v>159185.47484500002</v>
      </c>
      <c r="AD21" s="47">
        <f t="shared" si="15"/>
        <v>8965.0865408</v>
      </c>
      <c r="AE21" s="47">
        <v>6734</v>
      </c>
      <c r="AF21" s="47"/>
      <c r="AG21" s="32">
        <f>$C21*AI$7</f>
        <v>151430.097</v>
      </c>
      <c r="AH21" s="47">
        <f t="shared" si="16"/>
        <v>8628.989355</v>
      </c>
      <c r="AI21" s="32">
        <f t="shared" si="17"/>
        <v>160059.086355</v>
      </c>
      <c r="AJ21" s="47">
        <f t="shared" si="18"/>
        <v>9014.2870272</v>
      </c>
      <c r="AK21" s="47">
        <v>6748</v>
      </c>
      <c r="AL21" s="47"/>
      <c r="AM21" s="32">
        <f>$C21*AO$7</f>
        <v>68715.5755</v>
      </c>
      <c r="AN21" s="47">
        <f t="shared" si="19"/>
        <v>3915.6414825</v>
      </c>
      <c r="AO21" s="32">
        <f t="shared" si="20"/>
        <v>72631.2169825</v>
      </c>
      <c r="AP21" s="47">
        <f t="shared" si="21"/>
        <v>4090.4809088</v>
      </c>
      <c r="AQ21" s="47">
        <v>3071</v>
      </c>
      <c r="AR21" s="47"/>
      <c r="AS21" s="32">
        <f>$C21*AU$7</f>
        <v>110.058</v>
      </c>
      <c r="AT21" s="47">
        <f t="shared" si="22"/>
        <v>6.271470000000001</v>
      </c>
      <c r="AU21" s="32">
        <f t="shared" si="23"/>
        <v>116.32947000000001</v>
      </c>
      <c r="AV21" s="47">
        <f t="shared" si="24"/>
        <v>6.5515008</v>
      </c>
      <c r="AW21" s="47">
        <v>6</v>
      </c>
      <c r="AX21" s="47"/>
      <c r="AY21" s="32">
        <f>$C21*BA$7</f>
        <v>41588.436499999996</v>
      </c>
      <c r="AZ21" s="47">
        <f t="shared" si="25"/>
        <v>2369.8470975</v>
      </c>
      <c r="BA21" s="32">
        <f t="shared" si="26"/>
        <v>43958.2835975</v>
      </c>
      <c r="BB21" s="47">
        <f t="shared" si="27"/>
        <v>2475.6644223999997</v>
      </c>
      <c r="BC21" s="47">
        <v>1860</v>
      </c>
      <c r="BD21" s="47"/>
      <c r="BE21" s="32">
        <f>$C21*BG$7</f>
        <v>25481.1245</v>
      </c>
      <c r="BF21" s="47">
        <f t="shared" si="28"/>
        <v>1451.9990175</v>
      </c>
      <c r="BG21" s="32">
        <f t="shared" si="29"/>
        <v>26933.1235175</v>
      </c>
      <c r="BH21" s="47">
        <f t="shared" si="30"/>
        <v>1516.8330112</v>
      </c>
      <c r="BI21" s="47">
        <v>1138</v>
      </c>
      <c r="BJ21" s="47"/>
      <c r="BK21" s="32">
        <f>$C21*BM$7</f>
        <v>14043.185</v>
      </c>
      <c r="BL21" s="47">
        <f t="shared" si="31"/>
        <v>800.227275</v>
      </c>
      <c r="BM21" s="32">
        <f t="shared" si="32"/>
        <v>14843.412274999999</v>
      </c>
      <c r="BN21" s="47">
        <f t="shared" si="33"/>
        <v>835.9586559999999</v>
      </c>
      <c r="BO21" s="47">
        <v>627</v>
      </c>
      <c r="BP21" s="32"/>
      <c r="BQ21" s="32">
        <f>$C21*BS$7</f>
        <v>11102.3705</v>
      </c>
      <c r="BR21" s="47">
        <f t="shared" si="34"/>
        <v>632.6499075</v>
      </c>
      <c r="BS21" s="32">
        <f t="shared" si="35"/>
        <v>11735.0204075</v>
      </c>
      <c r="BT21" s="47">
        <f t="shared" si="36"/>
        <v>660.8987008</v>
      </c>
      <c r="BU21" s="47">
        <v>498</v>
      </c>
      <c r="BV21" s="47"/>
      <c r="BW21" s="32">
        <f>$C21*BY$7</f>
        <v>58213.66849999999</v>
      </c>
      <c r="BX21" s="47">
        <f t="shared" si="37"/>
        <v>3317.2079774999997</v>
      </c>
      <c r="BY21" s="32">
        <f t="shared" si="38"/>
        <v>61530.876477499995</v>
      </c>
      <c r="BZ21" s="47">
        <f t="shared" si="39"/>
        <v>3465.3264255999998</v>
      </c>
      <c r="CA21" s="47">
        <v>2610</v>
      </c>
      <c r="CB21" s="47"/>
      <c r="CC21" s="32">
        <f>$C21*CE$7</f>
        <v>3936.1919999999996</v>
      </c>
      <c r="CD21" s="47">
        <f t="shared" si="40"/>
        <v>224.29727999999997</v>
      </c>
      <c r="CE21" s="32">
        <f t="shared" si="41"/>
        <v>4160.48928</v>
      </c>
      <c r="CF21" s="47">
        <f t="shared" si="42"/>
        <v>234.3124992</v>
      </c>
      <c r="CG21" s="47">
        <v>176</v>
      </c>
      <c r="CH21" s="47"/>
      <c r="CI21" s="32">
        <f>$C21*CK$7</f>
        <v>23379.772</v>
      </c>
      <c r="CJ21" s="47">
        <f t="shared" si="43"/>
        <v>1332.2569799999999</v>
      </c>
      <c r="CK21" s="32">
        <f t="shared" si="44"/>
        <v>24712.02898</v>
      </c>
      <c r="CL21" s="47">
        <f t="shared" si="45"/>
        <v>1391.7443072</v>
      </c>
      <c r="CM21" s="47">
        <v>1046</v>
      </c>
      <c r="CN21" s="47"/>
      <c r="CO21" s="32">
        <f>$C21*CQ$7</f>
        <v>20130.903000000002</v>
      </c>
      <c r="CP21" s="47">
        <f t="shared" si="46"/>
        <v>1147.125645</v>
      </c>
      <c r="CQ21" s="32">
        <f t="shared" si="47"/>
        <v>21278.028645000002</v>
      </c>
      <c r="CR21" s="47">
        <f t="shared" si="48"/>
        <v>1198.3465728</v>
      </c>
      <c r="CS21" s="47">
        <v>902</v>
      </c>
      <c r="CT21" s="47"/>
      <c r="CU21" s="32">
        <f>$C21*CW$7</f>
        <v>20878.1105</v>
      </c>
      <c r="CV21" s="47">
        <f t="shared" si="49"/>
        <v>1189.7040075</v>
      </c>
      <c r="CW21" s="32">
        <f t="shared" si="50"/>
        <v>22067.8145075</v>
      </c>
      <c r="CX21" s="47">
        <f t="shared" si="51"/>
        <v>1242.8261248</v>
      </c>
      <c r="CY21" s="47">
        <v>934</v>
      </c>
      <c r="CZ21" s="47"/>
      <c r="DA21" s="32">
        <f>$C21*DC$7</f>
        <v>10017.436</v>
      </c>
      <c r="DB21" s="47">
        <f t="shared" si="52"/>
        <v>570.82674</v>
      </c>
      <c r="DC21" s="32">
        <f t="shared" si="53"/>
        <v>10588.26274</v>
      </c>
      <c r="DD21" s="47">
        <f t="shared" si="54"/>
        <v>596.3150336</v>
      </c>
      <c r="DE21" s="47">
        <v>452</v>
      </c>
      <c r="DF21" s="47"/>
      <c r="DG21" s="32">
        <f>$C21*DI$7</f>
        <v>68172.8385</v>
      </c>
      <c r="DH21" s="47">
        <f t="shared" si="55"/>
        <v>3884.7145275</v>
      </c>
      <c r="DI21" s="32">
        <f t="shared" si="56"/>
        <v>72057.55302749999</v>
      </c>
      <c r="DJ21" s="47">
        <f t="shared" si="57"/>
        <v>4058.1730176</v>
      </c>
      <c r="DK21" s="47">
        <v>3053</v>
      </c>
      <c r="DL21" s="47"/>
      <c r="DM21" s="32">
        <f>$C21*DO$7</f>
        <v>41320.305</v>
      </c>
      <c r="DN21" s="47">
        <f t="shared" si="58"/>
        <v>2354.568075</v>
      </c>
      <c r="DO21" s="32">
        <f t="shared" si="59"/>
        <v>43674.873075</v>
      </c>
      <c r="DP21" s="47">
        <f t="shared" si="60"/>
        <v>2459.703168</v>
      </c>
      <c r="DQ21" s="47">
        <v>1860</v>
      </c>
      <c r="DR21" s="47"/>
      <c r="DS21" s="32">
        <f>$C21*DU$7</f>
        <v>540.0395</v>
      </c>
      <c r="DT21" s="47">
        <f t="shared" si="61"/>
        <v>30.7732425</v>
      </c>
      <c r="DU21" s="32">
        <f t="shared" si="62"/>
        <v>570.8127425</v>
      </c>
      <c r="DV21" s="47">
        <f t="shared" si="63"/>
        <v>32.1473152</v>
      </c>
      <c r="DW21" s="47">
        <v>24</v>
      </c>
      <c r="DX21" s="47"/>
      <c r="DY21" s="32">
        <f>$C21*EA$7</f>
        <v>98827.768</v>
      </c>
      <c r="DZ21" s="47">
        <f t="shared" si="64"/>
        <v>5631.534119999999</v>
      </c>
      <c r="EA21" s="32">
        <f t="shared" si="65"/>
        <v>104459.30212</v>
      </c>
      <c r="EB21" s="47">
        <f t="shared" si="66"/>
        <v>5882.9907968</v>
      </c>
      <c r="EC21" s="47">
        <v>4416</v>
      </c>
      <c r="ED21" s="47"/>
      <c r="EE21" s="32">
        <f>$C21*EG$7</f>
        <v>324.779</v>
      </c>
      <c r="EF21" s="47">
        <f t="shared" si="67"/>
        <v>18.506985</v>
      </c>
      <c r="EG21" s="32">
        <f t="shared" si="68"/>
        <v>343.285985</v>
      </c>
      <c r="EH21" s="47">
        <f t="shared" si="69"/>
        <v>19.3333504</v>
      </c>
      <c r="EI21" s="47">
        <v>14</v>
      </c>
      <c r="EJ21" s="47"/>
      <c r="EK21" s="32">
        <f>$C21*EM$7</f>
        <v>7545.447</v>
      </c>
      <c r="EL21" s="47">
        <f t="shared" si="70"/>
        <v>429.964605</v>
      </c>
      <c r="EM21" s="32">
        <f t="shared" si="71"/>
        <v>7975.411605</v>
      </c>
      <c r="EN21" s="47">
        <f t="shared" si="72"/>
        <v>449.16318720000004</v>
      </c>
      <c r="EO21" s="47">
        <v>337</v>
      </c>
    </row>
    <row r="22" spans="1:145" s="49" customFormat="1" ht="12.75">
      <c r="A22" s="19">
        <v>45748</v>
      </c>
      <c r="C22" s="34">
        <f>'2012D'!C22</f>
        <v>0</v>
      </c>
      <c r="D22" s="34">
        <f>'2012D'!D22</f>
        <v>199525</v>
      </c>
      <c r="E22" s="34">
        <f t="shared" si="0"/>
        <v>199525</v>
      </c>
      <c r="F22" s="34">
        <f>'2012D'!F22</f>
        <v>321152</v>
      </c>
      <c r="G22" s="34">
        <f>'2012D'!G22</f>
        <v>241163</v>
      </c>
      <c r="H22" s="47"/>
      <c r="I22" s="67"/>
      <c r="J22" s="47">
        <f t="shared" si="2"/>
        <v>33606.37484749999</v>
      </c>
      <c r="K22" s="47">
        <f t="shared" si="3"/>
        <v>33606.37484749999</v>
      </c>
      <c r="L22" s="47">
        <f t="shared" si="4"/>
        <v>54092.2415488</v>
      </c>
      <c r="M22" s="47">
        <f t="shared" si="5"/>
        <v>40629</v>
      </c>
      <c r="N22" s="47"/>
      <c r="O22" s="32"/>
      <c r="P22" s="47">
        <f t="shared" si="7"/>
        <v>2590.9318875</v>
      </c>
      <c r="Q22" s="47">
        <f t="shared" si="8"/>
        <v>2590.9318875</v>
      </c>
      <c r="R22" s="47">
        <f t="shared" si="9"/>
        <v>4170.319296000001</v>
      </c>
      <c r="S22" s="47">
        <v>3128</v>
      </c>
      <c r="T22" s="47"/>
      <c r="U22" s="32"/>
      <c r="V22" s="47">
        <f t="shared" si="10"/>
        <v>823.679105</v>
      </c>
      <c r="W22" s="32">
        <f t="shared" si="11"/>
        <v>823.679105</v>
      </c>
      <c r="X22" s="47">
        <f t="shared" si="12"/>
        <v>1325.7796864000002</v>
      </c>
      <c r="Y22" s="47">
        <v>995</v>
      </c>
      <c r="Z22" s="47"/>
      <c r="AA22" s="32"/>
      <c r="AB22" s="47">
        <f t="shared" si="13"/>
        <v>5569.820185</v>
      </c>
      <c r="AC22" s="32">
        <f t="shared" si="14"/>
        <v>5569.820185</v>
      </c>
      <c r="AD22" s="47">
        <f t="shared" si="15"/>
        <v>8965.0865408</v>
      </c>
      <c r="AE22" s="47">
        <v>6734</v>
      </c>
      <c r="AF22" s="47"/>
      <c r="AG22" s="32"/>
      <c r="AH22" s="47">
        <f t="shared" si="16"/>
        <v>5600.387415</v>
      </c>
      <c r="AI22" s="32">
        <f t="shared" si="17"/>
        <v>5600.387415</v>
      </c>
      <c r="AJ22" s="47">
        <f t="shared" si="18"/>
        <v>9014.2870272</v>
      </c>
      <c r="AK22" s="47">
        <v>6748</v>
      </c>
      <c r="AL22" s="47"/>
      <c r="AM22" s="32"/>
      <c r="AN22" s="47">
        <f t="shared" si="19"/>
        <v>2541.3299725</v>
      </c>
      <c r="AO22" s="32">
        <f t="shared" si="20"/>
        <v>2541.3299725</v>
      </c>
      <c r="AP22" s="47">
        <f t="shared" si="21"/>
        <v>4090.4809088</v>
      </c>
      <c r="AQ22" s="47">
        <v>3071</v>
      </c>
      <c r="AR22" s="47"/>
      <c r="AS22" s="32"/>
      <c r="AT22" s="47">
        <f t="shared" si="22"/>
        <v>4.07031</v>
      </c>
      <c r="AU22" s="32">
        <f t="shared" si="23"/>
        <v>4.07031</v>
      </c>
      <c r="AV22" s="47">
        <f t="shared" si="24"/>
        <v>6.5515008</v>
      </c>
      <c r="AW22" s="47">
        <v>6</v>
      </c>
      <c r="AX22" s="47"/>
      <c r="AY22" s="32"/>
      <c r="AZ22" s="47">
        <f t="shared" si="25"/>
        <v>1538.0783675</v>
      </c>
      <c r="BA22" s="32">
        <f t="shared" si="26"/>
        <v>1538.0783675</v>
      </c>
      <c r="BB22" s="47">
        <f t="shared" si="27"/>
        <v>2475.6644223999997</v>
      </c>
      <c r="BC22" s="47">
        <v>1860</v>
      </c>
      <c r="BD22" s="47"/>
      <c r="BE22" s="32"/>
      <c r="BF22" s="47">
        <f t="shared" si="28"/>
        <v>942.3765275</v>
      </c>
      <c r="BG22" s="32">
        <f t="shared" si="29"/>
        <v>942.3765275</v>
      </c>
      <c r="BH22" s="47">
        <f t="shared" si="30"/>
        <v>1516.8330112</v>
      </c>
      <c r="BI22" s="47">
        <v>1138</v>
      </c>
      <c r="BJ22" s="47"/>
      <c r="BK22" s="32"/>
      <c r="BL22" s="47">
        <f t="shared" si="31"/>
        <v>519.363575</v>
      </c>
      <c r="BM22" s="32">
        <f t="shared" si="32"/>
        <v>519.363575</v>
      </c>
      <c r="BN22" s="47">
        <f t="shared" si="33"/>
        <v>835.9586559999999</v>
      </c>
      <c r="BO22" s="47">
        <v>627</v>
      </c>
      <c r="BP22" s="32"/>
      <c r="BQ22" s="32"/>
      <c r="BR22" s="47">
        <f t="shared" si="34"/>
        <v>410.6024975</v>
      </c>
      <c r="BS22" s="32">
        <f t="shared" si="35"/>
        <v>410.6024975</v>
      </c>
      <c r="BT22" s="47">
        <f t="shared" si="36"/>
        <v>660.8987008</v>
      </c>
      <c r="BU22" s="47">
        <v>498</v>
      </c>
      <c r="BV22" s="47"/>
      <c r="BW22" s="32"/>
      <c r="BX22" s="47">
        <f t="shared" si="37"/>
        <v>2152.9346075</v>
      </c>
      <c r="BY22" s="32">
        <f t="shared" si="38"/>
        <v>2152.9346075</v>
      </c>
      <c r="BZ22" s="47">
        <f t="shared" si="39"/>
        <v>3465.3264255999998</v>
      </c>
      <c r="CA22" s="47">
        <v>2610</v>
      </c>
      <c r="CB22" s="47"/>
      <c r="CC22" s="32"/>
      <c r="CD22" s="47">
        <f t="shared" si="40"/>
        <v>145.57343999999998</v>
      </c>
      <c r="CE22" s="32">
        <f t="shared" si="41"/>
        <v>145.57343999999998</v>
      </c>
      <c r="CF22" s="47">
        <f t="shared" si="42"/>
        <v>234.3124992</v>
      </c>
      <c r="CG22" s="47">
        <v>176</v>
      </c>
      <c r="CH22" s="47"/>
      <c r="CI22" s="32"/>
      <c r="CJ22" s="47">
        <f t="shared" si="43"/>
        <v>864.66154</v>
      </c>
      <c r="CK22" s="32">
        <f t="shared" si="44"/>
        <v>864.66154</v>
      </c>
      <c r="CL22" s="47">
        <f t="shared" si="45"/>
        <v>1391.7443072</v>
      </c>
      <c r="CM22" s="47">
        <v>1046</v>
      </c>
      <c r="CN22" s="47"/>
      <c r="CO22" s="32"/>
      <c r="CP22" s="47">
        <f t="shared" si="46"/>
        <v>744.5075850000001</v>
      </c>
      <c r="CQ22" s="32">
        <f t="shared" si="47"/>
        <v>744.5075850000001</v>
      </c>
      <c r="CR22" s="47">
        <f t="shared" si="48"/>
        <v>1198.3465728</v>
      </c>
      <c r="CS22" s="47">
        <v>902</v>
      </c>
      <c r="CT22" s="47"/>
      <c r="CU22" s="32"/>
      <c r="CV22" s="47">
        <f t="shared" si="49"/>
        <v>772.1417974999999</v>
      </c>
      <c r="CW22" s="32">
        <f t="shared" si="50"/>
        <v>772.1417974999999</v>
      </c>
      <c r="CX22" s="47">
        <f t="shared" si="51"/>
        <v>1242.8261248</v>
      </c>
      <c r="CY22" s="47">
        <v>934</v>
      </c>
      <c r="CZ22" s="47"/>
      <c r="DA22" s="32"/>
      <c r="DB22" s="47">
        <f t="shared" si="52"/>
        <v>370.47802</v>
      </c>
      <c r="DC22" s="32">
        <f t="shared" si="53"/>
        <v>370.47802</v>
      </c>
      <c r="DD22" s="47">
        <f t="shared" si="54"/>
        <v>596.3150336</v>
      </c>
      <c r="DE22" s="47">
        <v>452</v>
      </c>
      <c r="DF22" s="47"/>
      <c r="DG22" s="32"/>
      <c r="DH22" s="47">
        <f t="shared" si="55"/>
        <v>2521.2577575</v>
      </c>
      <c r="DI22" s="32">
        <f t="shared" si="56"/>
        <v>2521.2577575</v>
      </c>
      <c r="DJ22" s="47">
        <f t="shared" si="57"/>
        <v>4058.1730176</v>
      </c>
      <c r="DK22" s="47">
        <v>3053</v>
      </c>
      <c r="DL22" s="47"/>
      <c r="DM22" s="32"/>
      <c r="DN22" s="47">
        <f t="shared" si="58"/>
        <v>1528.161975</v>
      </c>
      <c r="DO22" s="32">
        <f t="shared" si="59"/>
        <v>1528.161975</v>
      </c>
      <c r="DP22" s="47">
        <f t="shared" si="60"/>
        <v>2459.703168</v>
      </c>
      <c r="DQ22" s="47">
        <v>1860</v>
      </c>
      <c r="DR22" s="47"/>
      <c r="DS22" s="32"/>
      <c r="DT22" s="47">
        <f t="shared" si="61"/>
        <v>19.9724525</v>
      </c>
      <c r="DU22" s="32">
        <f t="shared" si="62"/>
        <v>19.9724525</v>
      </c>
      <c r="DV22" s="47">
        <f t="shared" si="63"/>
        <v>32.1473152</v>
      </c>
      <c r="DW22" s="47">
        <v>24</v>
      </c>
      <c r="DX22" s="47"/>
      <c r="DY22" s="32"/>
      <c r="DZ22" s="47">
        <f t="shared" si="64"/>
        <v>3654.9787599999995</v>
      </c>
      <c r="EA22" s="32">
        <f t="shared" si="65"/>
        <v>3654.9787599999995</v>
      </c>
      <c r="EB22" s="47">
        <f t="shared" si="66"/>
        <v>5882.9907968</v>
      </c>
      <c r="EC22" s="47">
        <v>4416</v>
      </c>
      <c r="ED22" s="47"/>
      <c r="EE22" s="32"/>
      <c r="EF22" s="47">
        <f t="shared" si="67"/>
        <v>12.011405</v>
      </c>
      <c r="EG22" s="32">
        <f t="shared" si="68"/>
        <v>12.011405</v>
      </c>
      <c r="EH22" s="47">
        <f t="shared" si="69"/>
        <v>19.3333504</v>
      </c>
      <c r="EI22" s="47">
        <v>14</v>
      </c>
      <c r="EJ22" s="47"/>
      <c r="EK22" s="32"/>
      <c r="EL22" s="47">
        <f t="shared" si="70"/>
        <v>279.05566500000003</v>
      </c>
      <c r="EM22" s="32">
        <f t="shared" si="71"/>
        <v>279.05566500000003</v>
      </c>
      <c r="EN22" s="47">
        <f t="shared" si="72"/>
        <v>449.16318720000004</v>
      </c>
      <c r="EO22" s="47">
        <v>337</v>
      </c>
    </row>
    <row r="23" spans="1:145" s="49" customFormat="1" ht="12.75">
      <c r="A23" s="19">
        <v>45931</v>
      </c>
      <c r="B23"/>
      <c r="C23" s="34">
        <f>'2012D'!C23</f>
        <v>5615000</v>
      </c>
      <c r="D23" s="34">
        <f>'2012D'!D23</f>
        <v>199525</v>
      </c>
      <c r="E23" s="34">
        <f t="shared" si="0"/>
        <v>5814525</v>
      </c>
      <c r="F23" s="34">
        <f>'2012D'!F23</f>
        <v>321152</v>
      </c>
      <c r="G23" s="34">
        <f>'2012D'!G23</f>
        <v>241163</v>
      </c>
      <c r="H23" s="47"/>
      <c r="I23" s="67">
        <f t="shared" si="1"/>
        <v>945745.1184999997</v>
      </c>
      <c r="J23" s="47">
        <f t="shared" si="2"/>
        <v>33606.37484749999</v>
      </c>
      <c r="K23" s="47">
        <f t="shared" si="3"/>
        <v>979351.4933474998</v>
      </c>
      <c r="L23" s="47">
        <f t="shared" si="4"/>
        <v>54092.2415488</v>
      </c>
      <c r="M23" s="47">
        <f t="shared" si="5"/>
        <v>40629</v>
      </c>
      <c r="N23" s="47"/>
      <c r="O23" s="32">
        <f t="shared" si="6"/>
        <v>72913.5825</v>
      </c>
      <c r="P23" s="47">
        <f t="shared" si="7"/>
        <v>2590.9318875</v>
      </c>
      <c r="Q23" s="47">
        <f t="shared" si="8"/>
        <v>75504.5143875</v>
      </c>
      <c r="R23" s="47">
        <f t="shared" si="9"/>
        <v>4170.319296000001</v>
      </c>
      <c r="S23" s="47">
        <v>3128</v>
      </c>
      <c r="T23" s="47"/>
      <c r="U23" s="32">
        <f>$C23*W$7</f>
        <v>23179.843</v>
      </c>
      <c r="V23" s="47">
        <f t="shared" si="10"/>
        <v>823.679105</v>
      </c>
      <c r="W23" s="32">
        <f t="shared" si="11"/>
        <v>24003.522105</v>
      </c>
      <c r="X23" s="47">
        <f t="shared" si="12"/>
        <v>1325.7796864000002</v>
      </c>
      <c r="Y23" s="47">
        <v>995</v>
      </c>
      <c r="Z23" s="47"/>
      <c r="AA23" s="32">
        <f>$C23*AC$7</f>
        <v>156744.971</v>
      </c>
      <c r="AB23" s="47">
        <f t="shared" si="13"/>
        <v>5569.820185</v>
      </c>
      <c r="AC23" s="32">
        <f t="shared" si="14"/>
        <v>162314.79118499998</v>
      </c>
      <c r="AD23" s="47">
        <f t="shared" si="15"/>
        <v>8965.0865408</v>
      </c>
      <c r="AE23" s="47">
        <v>6734</v>
      </c>
      <c r="AF23" s="47"/>
      <c r="AG23" s="32">
        <f>$C23*AI$7</f>
        <v>157605.18899999998</v>
      </c>
      <c r="AH23" s="47">
        <f t="shared" si="16"/>
        <v>5600.387415</v>
      </c>
      <c r="AI23" s="32">
        <f t="shared" si="17"/>
        <v>163205.576415</v>
      </c>
      <c r="AJ23" s="47">
        <f t="shared" si="18"/>
        <v>9014.2870272</v>
      </c>
      <c r="AK23" s="47">
        <v>6748</v>
      </c>
      <c r="AL23" s="47"/>
      <c r="AM23" s="32">
        <f>$C23*AO$7</f>
        <v>71517.69350000001</v>
      </c>
      <c r="AN23" s="47">
        <f t="shared" si="19"/>
        <v>2541.3299725</v>
      </c>
      <c r="AO23" s="32">
        <f t="shared" si="20"/>
        <v>74059.0234725</v>
      </c>
      <c r="AP23" s="47">
        <f t="shared" si="21"/>
        <v>4090.4809088</v>
      </c>
      <c r="AQ23" s="47">
        <v>3071</v>
      </c>
      <c r="AR23" s="47"/>
      <c r="AS23" s="32">
        <f>$C23*AU$7</f>
        <v>114.546</v>
      </c>
      <c r="AT23" s="47">
        <f t="shared" si="22"/>
        <v>4.07031</v>
      </c>
      <c r="AU23" s="32">
        <f t="shared" si="23"/>
        <v>118.61631000000001</v>
      </c>
      <c r="AV23" s="47">
        <f t="shared" si="24"/>
        <v>6.5515008</v>
      </c>
      <c r="AW23" s="47">
        <v>6</v>
      </c>
      <c r="AX23" s="47"/>
      <c r="AY23" s="32">
        <f>$C23*BA$7</f>
        <v>43284.3505</v>
      </c>
      <c r="AZ23" s="47">
        <f t="shared" si="25"/>
        <v>1538.0783675</v>
      </c>
      <c r="BA23" s="32">
        <f t="shared" si="26"/>
        <v>44822.4288675</v>
      </c>
      <c r="BB23" s="47">
        <f t="shared" si="27"/>
        <v>2475.6644223999997</v>
      </c>
      <c r="BC23" s="47">
        <v>1860</v>
      </c>
      <c r="BD23" s="47"/>
      <c r="BE23" s="32">
        <f>$C23*BG$7</f>
        <v>26520.2065</v>
      </c>
      <c r="BF23" s="47">
        <f t="shared" si="28"/>
        <v>942.3765275</v>
      </c>
      <c r="BG23" s="32">
        <f t="shared" si="29"/>
        <v>27462.5830275</v>
      </c>
      <c r="BH23" s="47">
        <f t="shared" si="30"/>
        <v>1516.8330112</v>
      </c>
      <c r="BI23" s="47">
        <v>1138</v>
      </c>
      <c r="BJ23" s="47"/>
      <c r="BK23" s="32">
        <f>$C23*BM$7</f>
        <v>14615.845</v>
      </c>
      <c r="BL23" s="47">
        <f t="shared" si="31"/>
        <v>519.363575</v>
      </c>
      <c r="BM23" s="32">
        <f t="shared" si="32"/>
        <v>15135.208574999999</v>
      </c>
      <c r="BN23" s="47">
        <f t="shared" si="33"/>
        <v>835.9586559999999</v>
      </c>
      <c r="BO23" s="47">
        <v>627</v>
      </c>
      <c r="BP23" s="32"/>
      <c r="BQ23" s="32">
        <f>$C23*BS$7</f>
        <v>11555.1085</v>
      </c>
      <c r="BR23" s="47">
        <f t="shared" si="34"/>
        <v>410.6024975</v>
      </c>
      <c r="BS23" s="32">
        <f t="shared" si="35"/>
        <v>11965.7109975</v>
      </c>
      <c r="BT23" s="47">
        <f t="shared" si="36"/>
        <v>660.8987008</v>
      </c>
      <c r="BU23" s="47">
        <v>498</v>
      </c>
      <c r="BV23" s="47"/>
      <c r="BW23" s="32">
        <f>$C23*BY$7</f>
        <v>60587.534499999994</v>
      </c>
      <c r="BX23" s="47">
        <f t="shared" si="37"/>
        <v>2152.9346075</v>
      </c>
      <c r="BY23" s="32">
        <f t="shared" si="38"/>
        <v>62740.469107499994</v>
      </c>
      <c r="BZ23" s="47">
        <f t="shared" si="39"/>
        <v>3465.3264255999998</v>
      </c>
      <c r="CA23" s="47">
        <v>2610</v>
      </c>
      <c r="CB23" s="47"/>
      <c r="CC23" s="32">
        <f>$C23*CE$7</f>
        <v>4096.704</v>
      </c>
      <c r="CD23" s="47">
        <f t="shared" si="40"/>
        <v>145.57343999999998</v>
      </c>
      <c r="CE23" s="32">
        <f t="shared" si="41"/>
        <v>4242.27744</v>
      </c>
      <c r="CF23" s="47">
        <f t="shared" si="42"/>
        <v>234.3124992</v>
      </c>
      <c r="CG23" s="47">
        <v>176</v>
      </c>
      <c r="CH23" s="47"/>
      <c r="CI23" s="32">
        <f>$C23*CK$7</f>
        <v>24333.164</v>
      </c>
      <c r="CJ23" s="47">
        <f t="shared" si="43"/>
        <v>864.66154</v>
      </c>
      <c r="CK23" s="32">
        <f t="shared" si="44"/>
        <v>25197.82554</v>
      </c>
      <c r="CL23" s="47">
        <f t="shared" si="45"/>
        <v>1391.7443072</v>
      </c>
      <c r="CM23" s="47">
        <v>1046</v>
      </c>
      <c r="CN23" s="47"/>
      <c r="CO23" s="32">
        <f>$C23*CQ$7</f>
        <v>20951.811</v>
      </c>
      <c r="CP23" s="47">
        <f t="shared" si="46"/>
        <v>744.5075850000001</v>
      </c>
      <c r="CQ23" s="32">
        <f t="shared" si="47"/>
        <v>21696.318585</v>
      </c>
      <c r="CR23" s="47">
        <f t="shared" si="48"/>
        <v>1198.3465728</v>
      </c>
      <c r="CS23" s="47">
        <v>902</v>
      </c>
      <c r="CT23" s="47"/>
      <c r="CU23" s="32">
        <f>$C23*CW$7</f>
        <v>21729.4885</v>
      </c>
      <c r="CV23" s="47">
        <f t="shared" si="49"/>
        <v>772.1417974999999</v>
      </c>
      <c r="CW23" s="32">
        <f t="shared" si="50"/>
        <v>22501.6302975</v>
      </c>
      <c r="CX23" s="47">
        <f t="shared" si="51"/>
        <v>1242.8261248</v>
      </c>
      <c r="CY23" s="47">
        <v>934</v>
      </c>
      <c r="CZ23" s="47"/>
      <c r="DA23" s="32">
        <f>$C23*DC$7</f>
        <v>10425.932</v>
      </c>
      <c r="DB23" s="47">
        <f t="shared" si="52"/>
        <v>370.47802</v>
      </c>
      <c r="DC23" s="32">
        <f t="shared" si="53"/>
        <v>10796.410020000001</v>
      </c>
      <c r="DD23" s="47">
        <f t="shared" si="54"/>
        <v>596.3150336</v>
      </c>
      <c r="DE23" s="47">
        <v>452</v>
      </c>
      <c r="DF23" s="47"/>
      <c r="DG23" s="32">
        <f>$C23*DI$7</f>
        <v>70952.8245</v>
      </c>
      <c r="DH23" s="47">
        <f t="shared" si="55"/>
        <v>2521.2577575</v>
      </c>
      <c r="DI23" s="32">
        <f t="shared" si="56"/>
        <v>73474.0822575</v>
      </c>
      <c r="DJ23" s="47">
        <f t="shared" si="57"/>
        <v>4058.1730176</v>
      </c>
      <c r="DK23" s="47">
        <v>3053</v>
      </c>
      <c r="DL23" s="47"/>
      <c r="DM23" s="32">
        <f>$C23*DO$7</f>
        <v>43005.285</v>
      </c>
      <c r="DN23" s="47">
        <f t="shared" si="58"/>
        <v>1528.161975</v>
      </c>
      <c r="DO23" s="32">
        <f t="shared" si="59"/>
        <v>44533.446975000006</v>
      </c>
      <c r="DP23" s="47">
        <f t="shared" si="60"/>
        <v>2459.703168</v>
      </c>
      <c r="DQ23" s="47">
        <v>1860</v>
      </c>
      <c r="DR23" s="47"/>
      <c r="DS23" s="32">
        <f>$C23*DU$7</f>
        <v>562.0614999999999</v>
      </c>
      <c r="DT23" s="47">
        <f t="shared" si="61"/>
        <v>19.9724525</v>
      </c>
      <c r="DU23" s="32">
        <f t="shared" si="62"/>
        <v>582.0339524999999</v>
      </c>
      <c r="DV23" s="47">
        <f t="shared" si="63"/>
        <v>32.1473152</v>
      </c>
      <c r="DW23" s="47">
        <v>24</v>
      </c>
      <c r="DX23" s="47"/>
      <c r="DY23" s="32">
        <f>$C23*EA$7</f>
        <v>102857.81599999999</v>
      </c>
      <c r="DZ23" s="47">
        <f t="shared" si="64"/>
        <v>3654.9787599999995</v>
      </c>
      <c r="EA23" s="32">
        <f t="shared" si="65"/>
        <v>106512.79475999999</v>
      </c>
      <c r="EB23" s="47">
        <f t="shared" si="66"/>
        <v>5882.9907968</v>
      </c>
      <c r="EC23" s="47">
        <v>4416</v>
      </c>
      <c r="ED23" s="47"/>
      <c r="EE23" s="32">
        <f>$C23*EG$7</f>
        <v>338.023</v>
      </c>
      <c r="EF23" s="47">
        <f t="shared" si="67"/>
        <v>12.011405</v>
      </c>
      <c r="EG23" s="32">
        <f t="shared" si="68"/>
        <v>350.03440500000005</v>
      </c>
      <c r="EH23" s="47">
        <f t="shared" si="69"/>
        <v>19.3333504</v>
      </c>
      <c r="EI23" s="47">
        <v>14</v>
      </c>
      <c r="EJ23" s="47"/>
      <c r="EK23" s="32">
        <f>$C23*EM$7</f>
        <v>7853.139</v>
      </c>
      <c r="EL23" s="47">
        <f t="shared" si="70"/>
        <v>279.05566500000003</v>
      </c>
      <c r="EM23" s="32">
        <f t="shared" si="71"/>
        <v>8132.194665</v>
      </c>
      <c r="EN23" s="47">
        <f t="shared" si="72"/>
        <v>449.16318720000004</v>
      </c>
      <c r="EO23" s="47">
        <v>337</v>
      </c>
    </row>
    <row r="24" spans="1:145" s="49" customFormat="1" ht="12.75">
      <c r="A24" s="19">
        <v>46113</v>
      </c>
      <c r="B24"/>
      <c r="C24" s="34">
        <f>'2012D'!C24</f>
        <v>0</v>
      </c>
      <c r="D24" s="34">
        <f>'2012D'!D24</f>
        <v>87225</v>
      </c>
      <c r="E24" s="34">
        <f t="shared" si="0"/>
        <v>87225</v>
      </c>
      <c r="F24" s="34">
        <f>'2012D'!F24</f>
        <v>321152</v>
      </c>
      <c r="G24" s="34">
        <f>'2012D'!G24</f>
        <v>241163</v>
      </c>
      <c r="H24" s="47"/>
      <c r="I24" s="67"/>
      <c r="J24" s="47">
        <f t="shared" si="2"/>
        <v>14691.4724775</v>
      </c>
      <c r="K24" s="47">
        <f t="shared" si="3"/>
        <v>14691.4724775</v>
      </c>
      <c r="L24" s="47">
        <f t="shared" si="4"/>
        <v>54092.2415488</v>
      </c>
      <c r="M24" s="47">
        <f t="shared" si="5"/>
        <v>40629</v>
      </c>
      <c r="N24" s="47"/>
      <c r="O24" s="32"/>
      <c r="P24" s="47">
        <f t="shared" si="7"/>
        <v>1132.6602375</v>
      </c>
      <c r="Q24" s="47">
        <f t="shared" si="8"/>
        <v>1132.6602375</v>
      </c>
      <c r="R24" s="47">
        <f t="shared" si="9"/>
        <v>4170.319296000001</v>
      </c>
      <c r="S24" s="47">
        <v>3128</v>
      </c>
      <c r="T24" s="47"/>
      <c r="U24" s="32"/>
      <c r="V24" s="47">
        <f t="shared" si="10"/>
        <v>360.082245</v>
      </c>
      <c r="W24" s="32">
        <f t="shared" si="11"/>
        <v>360.082245</v>
      </c>
      <c r="X24" s="47">
        <f t="shared" si="12"/>
        <v>1325.7796864000002</v>
      </c>
      <c r="Y24" s="47">
        <v>995</v>
      </c>
      <c r="Z24" s="47"/>
      <c r="AA24" s="32"/>
      <c r="AB24" s="47">
        <f t="shared" si="13"/>
        <v>2434.920765</v>
      </c>
      <c r="AC24" s="32">
        <f t="shared" si="14"/>
        <v>2434.920765</v>
      </c>
      <c r="AD24" s="47">
        <f t="shared" si="15"/>
        <v>8965.0865408</v>
      </c>
      <c r="AE24" s="47">
        <v>6734</v>
      </c>
      <c r="AF24" s="47"/>
      <c r="AG24" s="32"/>
      <c r="AH24" s="47">
        <f t="shared" si="16"/>
        <v>2448.283635</v>
      </c>
      <c r="AI24" s="32">
        <f t="shared" si="17"/>
        <v>2448.283635</v>
      </c>
      <c r="AJ24" s="47">
        <f t="shared" si="18"/>
        <v>9014.2870272</v>
      </c>
      <c r="AK24" s="47">
        <v>6748</v>
      </c>
      <c r="AL24" s="47"/>
      <c r="AM24" s="32"/>
      <c r="AN24" s="47">
        <f t="shared" si="19"/>
        <v>1110.9761025</v>
      </c>
      <c r="AO24" s="32">
        <f t="shared" si="20"/>
        <v>1110.9761025</v>
      </c>
      <c r="AP24" s="47">
        <f t="shared" si="21"/>
        <v>4090.4809088</v>
      </c>
      <c r="AQ24" s="47">
        <v>3071</v>
      </c>
      <c r="AR24" s="47"/>
      <c r="AS24" s="32"/>
      <c r="AT24" s="47">
        <f t="shared" si="22"/>
        <v>1.77939</v>
      </c>
      <c r="AU24" s="32">
        <f t="shared" si="23"/>
        <v>1.77939</v>
      </c>
      <c r="AV24" s="47">
        <f t="shared" si="24"/>
        <v>6.5515008</v>
      </c>
      <c r="AW24" s="47">
        <v>6</v>
      </c>
      <c r="AX24" s="47"/>
      <c r="AY24" s="32"/>
      <c r="AZ24" s="47">
        <f t="shared" si="25"/>
        <v>672.3913575</v>
      </c>
      <c r="BA24" s="32">
        <f t="shared" si="26"/>
        <v>672.3913575</v>
      </c>
      <c r="BB24" s="47">
        <f t="shared" si="27"/>
        <v>2475.6644223999997</v>
      </c>
      <c r="BC24" s="47">
        <v>1860</v>
      </c>
      <c r="BD24" s="47"/>
      <c r="BE24" s="32"/>
      <c r="BF24" s="47">
        <f t="shared" si="28"/>
        <v>411.9723975</v>
      </c>
      <c r="BG24" s="32">
        <f t="shared" si="29"/>
        <v>411.9723975</v>
      </c>
      <c r="BH24" s="47">
        <f t="shared" si="30"/>
        <v>1516.8330112</v>
      </c>
      <c r="BI24" s="47">
        <v>1138</v>
      </c>
      <c r="BJ24" s="47"/>
      <c r="BK24" s="32"/>
      <c r="BL24" s="47">
        <f t="shared" si="31"/>
        <v>227.046675</v>
      </c>
      <c r="BM24" s="32">
        <f t="shared" si="32"/>
        <v>227.046675</v>
      </c>
      <c r="BN24" s="47">
        <f t="shared" si="33"/>
        <v>835.9586559999999</v>
      </c>
      <c r="BO24" s="47">
        <v>627</v>
      </c>
      <c r="BP24" s="32"/>
      <c r="BQ24" s="32"/>
      <c r="BR24" s="47">
        <f t="shared" si="34"/>
        <v>179.5003275</v>
      </c>
      <c r="BS24" s="32">
        <f t="shared" si="35"/>
        <v>179.5003275</v>
      </c>
      <c r="BT24" s="47">
        <f t="shared" si="36"/>
        <v>660.8987008</v>
      </c>
      <c r="BU24" s="47">
        <v>498</v>
      </c>
      <c r="BV24" s="47"/>
      <c r="BW24" s="32"/>
      <c r="BX24" s="47">
        <f t="shared" si="37"/>
        <v>941.1839174999999</v>
      </c>
      <c r="BY24" s="32">
        <f t="shared" si="38"/>
        <v>941.1839174999999</v>
      </c>
      <c r="BZ24" s="47">
        <f t="shared" si="39"/>
        <v>3465.3264255999998</v>
      </c>
      <c r="CA24" s="47">
        <v>2610</v>
      </c>
      <c r="CB24" s="47"/>
      <c r="CC24" s="32"/>
      <c r="CD24" s="47">
        <f t="shared" si="40"/>
        <v>63.639359999999996</v>
      </c>
      <c r="CE24" s="32">
        <f t="shared" si="41"/>
        <v>63.639359999999996</v>
      </c>
      <c r="CF24" s="47">
        <f t="shared" si="42"/>
        <v>234.3124992</v>
      </c>
      <c r="CG24" s="47">
        <v>176</v>
      </c>
      <c r="CH24" s="47"/>
      <c r="CI24" s="32"/>
      <c r="CJ24" s="47">
        <f t="shared" si="43"/>
        <v>377.99826</v>
      </c>
      <c r="CK24" s="32">
        <f t="shared" si="44"/>
        <v>377.99826</v>
      </c>
      <c r="CL24" s="47">
        <f t="shared" si="45"/>
        <v>1391.7443072</v>
      </c>
      <c r="CM24" s="47">
        <v>1046</v>
      </c>
      <c r="CN24" s="47"/>
      <c r="CO24" s="32"/>
      <c r="CP24" s="47">
        <f t="shared" si="46"/>
        <v>325.471365</v>
      </c>
      <c r="CQ24" s="32">
        <f t="shared" si="47"/>
        <v>325.471365</v>
      </c>
      <c r="CR24" s="47">
        <f t="shared" si="48"/>
        <v>1198.3465728</v>
      </c>
      <c r="CS24" s="47">
        <v>902</v>
      </c>
      <c r="CT24" s="47"/>
      <c r="CU24" s="32"/>
      <c r="CV24" s="47">
        <f t="shared" si="49"/>
        <v>337.5520275</v>
      </c>
      <c r="CW24" s="32">
        <f t="shared" si="50"/>
        <v>337.5520275</v>
      </c>
      <c r="CX24" s="47">
        <f t="shared" si="51"/>
        <v>1242.8261248</v>
      </c>
      <c r="CY24" s="47">
        <v>934</v>
      </c>
      <c r="CZ24" s="47"/>
      <c r="DA24" s="32"/>
      <c r="DB24" s="47">
        <f t="shared" si="52"/>
        <v>161.95938</v>
      </c>
      <c r="DC24" s="32">
        <f t="shared" si="53"/>
        <v>161.95938</v>
      </c>
      <c r="DD24" s="47">
        <f t="shared" si="54"/>
        <v>596.3150336</v>
      </c>
      <c r="DE24" s="47">
        <v>452</v>
      </c>
      <c r="DF24" s="47"/>
      <c r="DG24" s="32"/>
      <c r="DH24" s="47">
        <f t="shared" si="55"/>
        <v>1102.2012674999999</v>
      </c>
      <c r="DI24" s="32">
        <f t="shared" si="56"/>
        <v>1102.2012674999999</v>
      </c>
      <c r="DJ24" s="47">
        <f t="shared" si="57"/>
        <v>4058.1730176</v>
      </c>
      <c r="DK24" s="47">
        <v>3053</v>
      </c>
      <c r="DL24" s="47"/>
      <c r="DM24" s="32"/>
      <c r="DN24" s="47">
        <f t="shared" si="58"/>
        <v>668.056275</v>
      </c>
      <c r="DO24" s="32">
        <f t="shared" si="59"/>
        <v>668.056275</v>
      </c>
      <c r="DP24" s="47">
        <f t="shared" si="60"/>
        <v>2459.703168</v>
      </c>
      <c r="DQ24" s="47">
        <v>1860</v>
      </c>
      <c r="DR24" s="47"/>
      <c r="DS24" s="32"/>
      <c r="DT24" s="47">
        <f t="shared" si="61"/>
        <v>8.7312225</v>
      </c>
      <c r="DU24" s="32">
        <f t="shared" si="62"/>
        <v>8.7312225</v>
      </c>
      <c r="DV24" s="47">
        <f t="shared" si="63"/>
        <v>32.1473152</v>
      </c>
      <c r="DW24" s="47">
        <v>24</v>
      </c>
      <c r="DX24" s="47"/>
      <c r="DY24" s="32"/>
      <c r="DZ24" s="47">
        <f t="shared" si="64"/>
        <v>1597.82244</v>
      </c>
      <c r="EA24" s="32">
        <f t="shared" si="65"/>
        <v>1597.82244</v>
      </c>
      <c r="EB24" s="47">
        <f t="shared" si="66"/>
        <v>5882.9907968</v>
      </c>
      <c r="EC24" s="47">
        <v>4416</v>
      </c>
      <c r="ED24" s="47"/>
      <c r="EE24" s="32"/>
      <c r="EF24" s="47">
        <f t="shared" si="67"/>
        <v>5.250945</v>
      </c>
      <c r="EG24" s="32">
        <f t="shared" si="68"/>
        <v>5.250945</v>
      </c>
      <c r="EH24" s="47">
        <f t="shared" si="69"/>
        <v>19.3333504</v>
      </c>
      <c r="EI24" s="47">
        <v>14</v>
      </c>
      <c r="EJ24" s="47"/>
      <c r="EK24" s="32"/>
      <c r="EL24" s="47">
        <f t="shared" si="70"/>
        <v>121.992885</v>
      </c>
      <c r="EM24" s="32">
        <f t="shared" si="71"/>
        <v>121.992885</v>
      </c>
      <c r="EN24" s="47">
        <f t="shared" si="72"/>
        <v>449.16318720000004</v>
      </c>
      <c r="EO24" s="47">
        <v>337</v>
      </c>
    </row>
    <row r="25" spans="1:145" ht="12.75">
      <c r="A25" s="19">
        <v>46296</v>
      </c>
      <c r="C25" s="34">
        <f>'2012D'!C25</f>
        <v>5815000</v>
      </c>
      <c r="D25" s="34">
        <f>'2012D'!D25</f>
        <v>87225</v>
      </c>
      <c r="E25" s="34">
        <f t="shared" si="0"/>
        <v>5902225</v>
      </c>
      <c r="F25" s="34">
        <f>'2012D'!F25</f>
        <v>321152</v>
      </c>
      <c r="G25" s="34">
        <f>'2012D'!G25</f>
        <v>241163</v>
      </c>
      <c r="I25" s="67">
        <f t="shared" si="1"/>
        <v>979431.4984999998</v>
      </c>
      <c r="J25" s="47">
        <f t="shared" si="2"/>
        <v>14691.4724775</v>
      </c>
      <c r="K25" s="47">
        <f>I25+J25</f>
        <v>994122.9709774997</v>
      </c>
      <c r="L25" s="47">
        <f t="shared" si="4"/>
        <v>54092.2415488</v>
      </c>
      <c r="M25" s="47">
        <f t="shared" si="5"/>
        <v>40629</v>
      </c>
      <c r="O25" s="32">
        <f t="shared" si="6"/>
        <v>75510.68250000001</v>
      </c>
      <c r="P25" s="47">
        <f t="shared" si="7"/>
        <v>1132.6602375</v>
      </c>
      <c r="Q25" s="47">
        <f t="shared" si="8"/>
        <v>76643.3427375</v>
      </c>
      <c r="R25" s="47">
        <f t="shared" si="9"/>
        <v>4170.319296000001</v>
      </c>
      <c r="S25" s="47">
        <v>3128</v>
      </c>
      <c r="U25" s="32">
        <f>$C25*W$7</f>
        <v>24005.483</v>
      </c>
      <c r="V25" s="47">
        <f t="shared" si="10"/>
        <v>360.082245</v>
      </c>
      <c r="W25" s="32">
        <f t="shared" si="11"/>
        <v>24365.565245</v>
      </c>
      <c r="X25" s="47">
        <f t="shared" si="12"/>
        <v>1325.7796864000002</v>
      </c>
      <c r="Y25" s="47">
        <v>995</v>
      </c>
      <c r="AA25" s="32">
        <f>$C25*AC$7</f>
        <v>162328.051</v>
      </c>
      <c r="AB25" s="47">
        <f t="shared" si="13"/>
        <v>2434.920765</v>
      </c>
      <c r="AC25" s="32">
        <f t="shared" si="14"/>
        <v>164762.971765</v>
      </c>
      <c r="AD25" s="47">
        <f t="shared" si="15"/>
        <v>8965.0865408</v>
      </c>
      <c r="AE25" s="47">
        <v>6734</v>
      </c>
      <c r="AG25" s="32">
        <f>$C25*AI$7</f>
        <v>163218.90899999999</v>
      </c>
      <c r="AH25" s="47">
        <f t="shared" si="16"/>
        <v>2448.283635</v>
      </c>
      <c r="AI25" s="32">
        <f t="shared" si="17"/>
        <v>165667.19263499998</v>
      </c>
      <c r="AJ25" s="47">
        <f t="shared" si="18"/>
        <v>9014.2870272</v>
      </c>
      <c r="AK25" s="47">
        <v>6748</v>
      </c>
      <c r="AM25" s="32">
        <f>$C25*AO$7</f>
        <v>74065.0735</v>
      </c>
      <c r="AN25" s="47">
        <f t="shared" si="19"/>
        <v>1110.9761025</v>
      </c>
      <c r="AO25" s="32">
        <f t="shared" si="20"/>
        <v>75176.0496025</v>
      </c>
      <c r="AP25" s="47">
        <f t="shared" si="21"/>
        <v>4090.4809088</v>
      </c>
      <c r="AQ25" s="47">
        <v>3071</v>
      </c>
      <c r="AS25" s="32">
        <f>$C25*AU$7</f>
        <v>118.626</v>
      </c>
      <c r="AT25" s="47">
        <f t="shared" si="22"/>
        <v>1.77939</v>
      </c>
      <c r="AU25" s="32">
        <f t="shared" si="23"/>
        <v>120.40539000000001</v>
      </c>
      <c r="AV25" s="47">
        <f t="shared" si="24"/>
        <v>6.5515008</v>
      </c>
      <c r="AW25" s="47">
        <v>6</v>
      </c>
      <c r="AY25" s="32">
        <f>$C25*BA$7</f>
        <v>44826.0905</v>
      </c>
      <c r="AZ25" s="47">
        <f t="shared" si="25"/>
        <v>672.3913575</v>
      </c>
      <c r="BA25" s="32">
        <f t="shared" si="26"/>
        <v>45498.481857499995</v>
      </c>
      <c r="BB25" s="47">
        <f t="shared" si="27"/>
        <v>2475.6644223999997</v>
      </c>
      <c r="BC25" s="47">
        <v>1860</v>
      </c>
      <c r="BE25" s="32">
        <f>$C25*BG$7</f>
        <v>27464.8265</v>
      </c>
      <c r="BF25" s="47">
        <f t="shared" si="28"/>
        <v>411.9723975</v>
      </c>
      <c r="BG25" s="32">
        <f t="shared" si="29"/>
        <v>27876.7988975</v>
      </c>
      <c r="BH25" s="47">
        <f t="shared" si="30"/>
        <v>1516.8330112</v>
      </c>
      <c r="BI25" s="47">
        <v>1138</v>
      </c>
      <c r="BK25" s="32">
        <f>$C25*BM$7</f>
        <v>15136.445</v>
      </c>
      <c r="BL25" s="47">
        <f t="shared" si="31"/>
        <v>227.046675</v>
      </c>
      <c r="BM25" s="32">
        <f t="shared" si="32"/>
        <v>15363.491675</v>
      </c>
      <c r="BN25" s="47">
        <f t="shared" si="33"/>
        <v>835.9586559999999</v>
      </c>
      <c r="BO25" s="47">
        <v>627</v>
      </c>
      <c r="BQ25" s="32">
        <f>$C25*BS$7</f>
        <v>11966.6885</v>
      </c>
      <c r="BR25" s="47">
        <f t="shared" si="34"/>
        <v>179.5003275</v>
      </c>
      <c r="BS25" s="32">
        <f t="shared" si="35"/>
        <v>12146.1888275</v>
      </c>
      <c r="BT25" s="47">
        <f t="shared" si="36"/>
        <v>660.8987008</v>
      </c>
      <c r="BU25" s="47">
        <v>498</v>
      </c>
      <c r="BW25" s="32">
        <f>$C25*BY$7</f>
        <v>62745.59449999999</v>
      </c>
      <c r="BX25" s="47">
        <f t="shared" si="37"/>
        <v>941.1839174999999</v>
      </c>
      <c r="BY25" s="32">
        <f t="shared" si="38"/>
        <v>63686.77841749999</v>
      </c>
      <c r="BZ25" s="47">
        <f t="shared" si="39"/>
        <v>3465.3264255999998</v>
      </c>
      <c r="CA25" s="47">
        <v>2610</v>
      </c>
      <c r="CC25" s="32">
        <f>$C25*CE$7</f>
        <v>4242.624</v>
      </c>
      <c r="CD25" s="47">
        <f t="shared" si="40"/>
        <v>63.639359999999996</v>
      </c>
      <c r="CE25" s="32">
        <f t="shared" si="41"/>
        <v>4306.26336</v>
      </c>
      <c r="CF25" s="47">
        <f t="shared" si="42"/>
        <v>234.3124992</v>
      </c>
      <c r="CG25" s="47">
        <v>176</v>
      </c>
      <c r="CI25" s="32">
        <f>$C25*CK$7</f>
        <v>25199.884</v>
      </c>
      <c r="CJ25" s="47">
        <f t="shared" si="43"/>
        <v>377.99826</v>
      </c>
      <c r="CK25" s="32">
        <f t="shared" si="44"/>
        <v>25577.88226</v>
      </c>
      <c r="CL25" s="47">
        <f t="shared" si="45"/>
        <v>1391.7443072</v>
      </c>
      <c r="CM25" s="47">
        <v>1046</v>
      </c>
      <c r="CO25" s="32">
        <f>$C25*CQ$7</f>
        <v>21698.091</v>
      </c>
      <c r="CP25" s="47">
        <f t="shared" si="46"/>
        <v>325.471365</v>
      </c>
      <c r="CQ25" s="32">
        <f t="shared" si="47"/>
        <v>22023.562365</v>
      </c>
      <c r="CR25" s="47">
        <f t="shared" si="48"/>
        <v>1198.3465728</v>
      </c>
      <c r="CS25" s="47">
        <v>902</v>
      </c>
      <c r="CU25" s="32">
        <f>$C25*CW$7</f>
        <v>22503.4685</v>
      </c>
      <c r="CV25" s="47">
        <f t="shared" si="49"/>
        <v>337.5520275</v>
      </c>
      <c r="CW25" s="32">
        <f t="shared" si="50"/>
        <v>22841.0205275</v>
      </c>
      <c r="CX25" s="47">
        <f t="shared" si="51"/>
        <v>1242.8261248</v>
      </c>
      <c r="CY25" s="47">
        <v>934</v>
      </c>
      <c r="DA25" s="32">
        <f>$C25*DC$7</f>
        <v>10797.292</v>
      </c>
      <c r="DB25" s="47">
        <f t="shared" si="52"/>
        <v>161.95938</v>
      </c>
      <c r="DC25" s="32">
        <f t="shared" si="53"/>
        <v>10959.25138</v>
      </c>
      <c r="DD25" s="47">
        <f t="shared" si="54"/>
        <v>596.3150336</v>
      </c>
      <c r="DE25" s="47">
        <v>452</v>
      </c>
      <c r="DG25" s="32">
        <f>$C25*DI$7</f>
        <v>73480.0845</v>
      </c>
      <c r="DH25" s="47">
        <f t="shared" si="55"/>
        <v>1102.2012674999999</v>
      </c>
      <c r="DI25" s="32">
        <f t="shared" si="56"/>
        <v>74582.2857675</v>
      </c>
      <c r="DJ25" s="47">
        <f t="shared" si="57"/>
        <v>4058.1730176</v>
      </c>
      <c r="DK25" s="47">
        <v>3053</v>
      </c>
      <c r="DM25" s="32">
        <f>$C25*DO$7</f>
        <v>44537.085</v>
      </c>
      <c r="DN25" s="47">
        <f t="shared" si="58"/>
        <v>668.056275</v>
      </c>
      <c r="DO25" s="32">
        <f t="shared" si="59"/>
        <v>45205.141275</v>
      </c>
      <c r="DP25" s="47">
        <f t="shared" si="60"/>
        <v>2459.703168</v>
      </c>
      <c r="DQ25" s="47">
        <v>1860</v>
      </c>
      <c r="DS25" s="32">
        <f>$C25*DU$7</f>
        <v>582.0815</v>
      </c>
      <c r="DT25" s="47">
        <f t="shared" si="61"/>
        <v>8.7312225</v>
      </c>
      <c r="DU25" s="32">
        <f t="shared" si="62"/>
        <v>590.8127225</v>
      </c>
      <c r="DV25" s="47">
        <f t="shared" si="63"/>
        <v>32.1473152</v>
      </c>
      <c r="DW25" s="47">
        <v>24</v>
      </c>
      <c r="DY25" s="32">
        <f>$C25*EA$7</f>
        <v>106521.49599999998</v>
      </c>
      <c r="DZ25" s="47">
        <f t="shared" si="64"/>
        <v>1597.82244</v>
      </c>
      <c r="EA25" s="32">
        <f t="shared" si="65"/>
        <v>108119.31843999999</v>
      </c>
      <c r="EB25" s="47">
        <f t="shared" si="66"/>
        <v>5882.9907968</v>
      </c>
      <c r="EC25" s="47">
        <v>4416</v>
      </c>
      <c r="EE25" s="32">
        <f>$C25*EG$7</f>
        <v>350.063</v>
      </c>
      <c r="EF25" s="47">
        <f t="shared" si="67"/>
        <v>5.250945</v>
      </c>
      <c r="EG25" s="32">
        <f t="shared" si="68"/>
        <v>355.313945</v>
      </c>
      <c r="EH25" s="47">
        <f t="shared" si="69"/>
        <v>19.3333504</v>
      </c>
      <c r="EI25" s="47">
        <v>14</v>
      </c>
      <c r="EK25" s="32">
        <f>$C25*EM$7</f>
        <v>8132.859</v>
      </c>
      <c r="EL25" s="47">
        <f t="shared" si="70"/>
        <v>121.992885</v>
      </c>
      <c r="EM25" s="32">
        <f t="shared" si="71"/>
        <v>8254.851885</v>
      </c>
      <c r="EN25" s="47">
        <f t="shared" si="72"/>
        <v>449.16318720000004</v>
      </c>
      <c r="EO25" s="47">
        <v>337</v>
      </c>
    </row>
    <row r="26" spans="3:7" ht="12.75">
      <c r="C26" s="39"/>
      <c r="D26" s="39"/>
      <c r="E26" s="39"/>
      <c r="F26" s="39"/>
      <c r="G26" s="39"/>
    </row>
    <row r="27" spans="1:145" ht="13.5" thickBot="1">
      <c r="A27" s="30" t="s">
        <v>4</v>
      </c>
      <c r="C27" s="46">
        <f>SUM(C9:C26)</f>
        <v>44480000</v>
      </c>
      <c r="D27" s="46">
        <f>SUM(D9:D26)</f>
        <v>8631750</v>
      </c>
      <c r="E27" s="46">
        <f>SUM(E9:E26)</f>
        <v>53111750</v>
      </c>
      <c r="F27" s="46">
        <f>SUM(F9:F26)</f>
        <v>5459584</v>
      </c>
      <c r="G27" s="46">
        <f>SUM(G9:G26)</f>
        <v>4099771</v>
      </c>
      <c r="I27" s="46">
        <f>SUM(I9:I25)</f>
        <v>7491850.912</v>
      </c>
      <c r="J27" s="46">
        <f>SUM(J9:J25)</f>
        <v>1453862.0528249997</v>
      </c>
      <c r="K27" s="46">
        <f>SUM(K9:K25)</f>
        <v>8945712.964825</v>
      </c>
      <c r="L27" s="46">
        <f>SUM(L9:L25)</f>
        <v>919568.1063296003</v>
      </c>
      <c r="M27" s="46">
        <f>SUM(M9:M25)</f>
        <v>690693</v>
      </c>
      <c r="O27" s="46">
        <f>SUM(O9:O25)</f>
        <v>577595.0400000002</v>
      </c>
      <c r="P27" s="46">
        <f>SUM(P9:P25)</f>
        <v>112087.589625</v>
      </c>
      <c r="Q27" s="46">
        <f>SUM(Q9:Q25)</f>
        <v>689682.629625</v>
      </c>
      <c r="R27" s="46">
        <f>SUM(R9:R25)</f>
        <v>70895.42803200001</v>
      </c>
      <c r="S27" s="46">
        <f>SUM(S9:S25)</f>
        <v>53176</v>
      </c>
      <c r="U27" s="46">
        <f>SUM(U9:U25)</f>
        <v>183622.336</v>
      </c>
      <c r="V27" s="46">
        <f>SUM(V9:V25)</f>
        <v>35633.59035</v>
      </c>
      <c r="W27" s="46">
        <f>SUM(W9:W25)</f>
        <v>219255.92635000005</v>
      </c>
      <c r="X27" s="46">
        <f>SUM(X9:X25)</f>
        <v>22538.25466880001</v>
      </c>
      <c r="Y27" s="46">
        <f>SUM(Y9:Y25)</f>
        <v>16915</v>
      </c>
      <c r="AA27" s="46">
        <f>SUM(AA9:AA25)</f>
        <v>1241676.9919999999</v>
      </c>
      <c r="AB27" s="46">
        <f>SUM(AB9:AB25)</f>
        <v>240958.75394999998</v>
      </c>
      <c r="AC27" s="46">
        <f>SUM(AC9:AC25)</f>
        <v>1482635.74595</v>
      </c>
      <c r="AD27" s="46">
        <f>SUM(AD9:AD25)</f>
        <v>152406.47119359998</v>
      </c>
      <c r="AE27" s="46">
        <f>SUM(AE9:AE25)</f>
        <v>114478</v>
      </c>
      <c r="AG27" s="46">
        <f>SUM(AG9:AG25)</f>
        <v>1248491.328</v>
      </c>
      <c r="AH27" s="46">
        <f>SUM(AH9:AH25)</f>
        <v>242281.13804999998</v>
      </c>
      <c r="AI27" s="46">
        <f>SUM(AI9:AI25)</f>
        <v>1490772.46605</v>
      </c>
      <c r="AJ27" s="46">
        <f>SUM(AJ9:AJ25)</f>
        <v>153242.8794624</v>
      </c>
      <c r="AK27" s="46">
        <f>SUM(AK9:AK25)</f>
        <v>114716</v>
      </c>
      <c r="AM27" s="46">
        <f>SUM(AM9:AM25)</f>
        <v>566537.312</v>
      </c>
      <c r="AN27" s="46">
        <f>SUM(AN9:AN25)</f>
        <v>109941.73657500002</v>
      </c>
      <c r="AO27" s="46">
        <f>SUM(AO9:AO25)</f>
        <v>676479.0485750001</v>
      </c>
      <c r="AP27" s="46">
        <f>SUM(AP9:AP25)</f>
        <v>69538.17544960004</v>
      </c>
      <c r="AQ27" s="46">
        <f>SUM(AQ9:AQ25)</f>
        <v>52207</v>
      </c>
      <c r="AS27" s="46">
        <f>SUM(AS9:AS25)</f>
        <v>907.392</v>
      </c>
      <c r="AT27" s="46">
        <f>SUM(AT9:AT25)</f>
        <v>176.0877</v>
      </c>
      <c r="AU27" s="46">
        <f>SUM(AU9:AU25)</f>
        <v>1083.4797</v>
      </c>
      <c r="AV27" s="46">
        <f>SUM(AV9:AV25)</f>
        <v>111.3755136</v>
      </c>
      <c r="AW27" s="46">
        <f>SUM(AW9:AW25)</f>
        <v>102</v>
      </c>
      <c r="AY27" s="46">
        <f>SUM(AY9:AY25)</f>
        <v>342882.97599999997</v>
      </c>
      <c r="AZ27" s="46">
        <f>SUM(AZ9:AZ25)</f>
        <v>66539.571225</v>
      </c>
      <c r="BA27" s="46">
        <f>SUM(BA9:BA25)</f>
        <v>409422.54722499993</v>
      </c>
      <c r="BB27" s="46">
        <f>SUM(BB9:BB25)</f>
        <v>42086.29518079999</v>
      </c>
      <c r="BC27" s="46">
        <f>SUM(BC9:BC25)</f>
        <v>31620</v>
      </c>
      <c r="BE27" s="46">
        <f>SUM(BE9:BE25)</f>
        <v>210083.48799999998</v>
      </c>
      <c r="BF27" s="46">
        <f>SUM(BF9:BF25)</f>
        <v>40768.61842499999</v>
      </c>
      <c r="BG27" s="46">
        <f>SUM(BG9:BG25)</f>
        <v>250852.10642499998</v>
      </c>
      <c r="BH27" s="46">
        <f>SUM(BH9:BH25)</f>
        <v>25786.161190400002</v>
      </c>
      <c r="BI27" s="46">
        <f>SUM(BI9:BI25)</f>
        <v>19346</v>
      </c>
      <c r="BK27" s="46">
        <f>SUM(BK9:BK25)</f>
        <v>115781.44</v>
      </c>
      <c r="BL27" s="46">
        <f>SUM(BL9:BL25)</f>
        <v>22468.445250000004</v>
      </c>
      <c r="BM27" s="46">
        <f>SUM(BM9:BM25)</f>
        <v>138249.88525</v>
      </c>
      <c r="BN27" s="46">
        <f>SUM(BN9:BN25)</f>
        <v>14211.297152000005</v>
      </c>
      <c r="BO27" s="46">
        <f>SUM(BO9:BO25)</f>
        <v>10659</v>
      </c>
      <c r="BP27" s="39"/>
      <c r="BQ27" s="46">
        <f>SUM(BQ9:BQ25)</f>
        <v>91535.392</v>
      </c>
      <c r="BR27" s="46">
        <f>SUM(BR9:BR25)</f>
        <v>17763.278325000003</v>
      </c>
      <c r="BS27" s="46">
        <f>SUM(BS9:BS25)</f>
        <v>109298.67032500001</v>
      </c>
      <c r="BT27" s="46">
        <f>SUM(BT9:BT25)</f>
        <v>11235.277913600003</v>
      </c>
      <c r="BU27" s="46">
        <f>SUM(BU9:BU25)</f>
        <v>8466</v>
      </c>
      <c r="BW27" s="46">
        <f>SUM(BW9:BW25)</f>
        <v>479952.544</v>
      </c>
      <c r="BX27" s="46">
        <f>SUM(BX9:BX25)</f>
        <v>93139.17202500002</v>
      </c>
      <c r="BY27" s="46">
        <f>SUM(BY9:BY25)</f>
        <v>573091.716025</v>
      </c>
      <c r="BZ27" s="46">
        <f>SUM(BZ9:BZ25)</f>
        <v>58910.54923519997</v>
      </c>
      <c r="CA27" s="46">
        <f>SUM(CA9:CA25)</f>
        <v>44370</v>
      </c>
      <c r="CC27" s="46">
        <f>SUM(CC9:CC25)</f>
        <v>32452.607999999997</v>
      </c>
      <c r="CD27" s="46">
        <f>SUM(CD9:CD25)</f>
        <v>6297.7248</v>
      </c>
      <c r="CE27" s="46">
        <f>SUM(CE9:CE25)</f>
        <v>38750.33279999999</v>
      </c>
      <c r="CF27" s="46">
        <f>SUM(CF9:CF25)</f>
        <v>3983.3124863999988</v>
      </c>
      <c r="CG27" s="46">
        <f>SUM(CG9:CG25)</f>
        <v>2992</v>
      </c>
      <c r="CI27" s="46">
        <f>SUM(CI9:CI25)</f>
        <v>192758.52799999996</v>
      </c>
      <c r="CJ27" s="46">
        <f>SUM(CJ9:CJ25)</f>
        <v>37406.5518</v>
      </c>
      <c r="CK27" s="46">
        <f>SUM(CK9:CK25)</f>
        <v>230165.0798</v>
      </c>
      <c r="CL27" s="46">
        <f>SUM(CL9:CL25)</f>
        <v>23659.653222399997</v>
      </c>
      <c r="CM27" s="46">
        <f>SUM(CM9:CM25)</f>
        <v>17782</v>
      </c>
      <c r="CO27" s="46">
        <f>SUM(CO9:CO25)</f>
        <v>165972.67200000002</v>
      </c>
      <c r="CP27" s="46">
        <f>SUM(CP9:CP25)</f>
        <v>32208.511950000004</v>
      </c>
      <c r="CQ27" s="46">
        <f>SUM(CQ9:CQ25)</f>
        <v>198181.18395</v>
      </c>
      <c r="CR27" s="46">
        <f>SUM(CR9:CR25)</f>
        <v>20371.89173760001</v>
      </c>
      <c r="CS27" s="46">
        <f>SUM(CS9:CS25)</f>
        <v>15334</v>
      </c>
      <c r="CU27" s="46">
        <f>SUM(CU9:CU25)</f>
        <v>172133.15199999997</v>
      </c>
      <c r="CV27" s="46">
        <f>SUM(CV9:CV25)</f>
        <v>33404.009325000006</v>
      </c>
      <c r="CW27" s="46">
        <f>SUM(CW9:CW25)</f>
        <v>205537.16132499996</v>
      </c>
      <c r="CX27" s="46">
        <f>SUM(CX9:CX25)</f>
        <v>21128.044121599996</v>
      </c>
      <c r="CY27" s="46">
        <f>SUM(CY9:CY25)</f>
        <v>15878</v>
      </c>
      <c r="DA27" s="46">
        <f>SUM(DA9:DA25)</f>
        <v>82590.464</v>
      </c>
      <c r="DB27" s="46">
        <f>SUM(DB9:DB25)</f>
        <v>16027.433400000002</v>
      </c>
      <c r="DC27" s="46">
        <f>SUM(DC9:DC25)</f>
        <v>98617.8974</v>
      </c>
      <c r="DD27" s="46">
        <f>SUM(DD9:DD25)</f>
        <v>10137.3555712</v>
      </c>
      <c r="DE27" s="46">
        <f>SUM(DE9:DE25)</f>
        <v>7684</v>
      </c>
      <c r="DG27" s="46">
        <f>SUM(DG9:DG25)</f>
        <v>562062.624</v>
      </c>
      <c r="DH27" s="46">
        <f>SUM(DH9:DH25)</f>
        <v>109073.38252499998</v>
      </c>
      <c r="DI27" s="46">
        <f>SUM(DI9:DI25)</f>
        <v>671136.0065249999</v>
      </c>
      <c r="DJ27" s="46">
        <f>SUM(DJ9:DJ25)</f>
        <v>68988.94129919999</v>
      </c>
      <c r="DK27" s="46">
        <f>SUM(DK9:DK25)</f>
        <v>51901</v>
      </c>
      <c r="DM27" s="46">
        <f>SUM(DM9:DM25)</f>
        <v>340672.32</v>
      </c>
      <c r="DN27" s="46">
        <f>SUM(DN9:DN25)</f>
        <v>66110.57325000002</v>
      </c>
      <c r="DO27" s="46">
        <f>SUM(DO9:DO25)</f>
        <v>406782.89325</v>
      </c>
      <c r="DP27" s="46">
        <f>SUM(DP9:DP25)</f>
        <v>41814.953856</v>
      </c>
      <c r="DQ27" s="46">
        <f>SUM(DQ9:DQ25)</f>
        <v>31620</v>
      </c>
      <c r="DS27" s="46">
        <f>SUM(DS9:DS25)</f>
        <v>4452.447999999999</v>
      </c>
      <c r="DT27" s="46">
        <f>SUM(DT9:DT25)</f>
        <v>864.038175</v>
      </c>
      <c r="DU27" s="46">
        <f>SUM(DU9:DU25)</f>
        <v>5316.486174999999</v>
      </c>
      <c r="DV27" s="46">
        <f>SUM(DV9:DV25)</f>
        <v>546.5043583999999</v>
      </c>
      <c r="DW27" s="46">
        <f>SUM(DW9:DW25)</f>
        <v>408</v>
      </c>
      <c r="DY27" s="46">
        <f>SUM(DY9:DY25)</f>
        <v>814802.4319999998</v>
      </c>
      <c r="DZ27" s="46">
        <f>SUM(DZ9:DZ25)</f>
        <v>158119.84919999994</v>
      </c>
      <c r="EA27" s="46">
        <f>SUM(EA9:EA25)</f>
        <v>972922.2811999997</v>
      </c>
      <c r="EB27" s="46">
        <f>SUM(EB9:EB25)</f>
        <v>100010.8435456</v>
      </c>
      <c r="EC27" s="46">
        <f>SUM(EC9:EC25)</f>
        <v>75072</v>
      </c>
      <c r="EE27" s="46">
        <f>SUM(EE9:EE25)</f>
        <v>2677.696</v>
      </c>
      <c r="EF27" s="46">
        <f>SUM(EF9:EF25)</f>
        <v>519.63135</v>
      </c>
      <c r="EG27" s="46">
        <f>SUM(EG9:EG25)</f>
        <v>3197.3273499999996</v>
      </c>
      <c r="EH27" s="46">
        <f>SUM(EH9:EH25)</f>
        <v>328.6669568</v>
      </c>
      <c r="EI27" s="46">
        <f>SUM(EI9:EI25)</f>
        <v>238</v>
      </c>
      <c r="EK27" s="46">
        <f>SUM(EK9:EK25)</f>
        <v>62209.728</v>
      </c>
      <c r="EL27" s="46">
        <f>SUM(EL9:EL25)</f>
        <v>12072.365549999999</v>
      </c>
      <c r="EM27" s="46">
        <f>SUM(EM9:EM25)</f>
        <v>74282.09354999999</v>
      </c>
      <c r="EN27" s="46">
        <f>SUM(EN9:EN25)</f>
        <v>7635.774182399998</v>
      </c>
      <c r="EO27" s="46">
        <f>SUM(EO9:EO25)</f>
        <v>5729</v>
      </c>
    </row>
    <row r="28" ht="13.5" thickTop="1"/>
    <row r="30" ht="12.75">
      <c r="G30" s="34">
        <v>6762287</v>
      </c>
    </row>
    <row r="37" ht="12.75">
      <c r="H37"/>
    </row>
    <row r="38" ht="12.75">
      <c r="H38"/>
    </row>
    <row r="39" spans="8:34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14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</row>
    <row r="42" spans="1:14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</row>
    <row r="43" spans="1:14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.75">
      <c r="A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  <row r="65" spans="1:145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</row>
    <row r="66" spans="1:145" ht="12.75">
      <c r="A66"/>
      <c r="C66"/>
      <c r="D66"/>
      <c r="E66"/>
      <c r="F66"/>
      <c r="G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</row>
  </sheetData>
  <sheetProtection/>
  <printOptions/>
  <pageMargins left="0.75" right="0.75" top="1" bottom="1" header="0.5" footer="0.5"/>
  <pageSetup orientation="landscape" scale="73"/>
  <rowBreaks count="1" manualBreakCount="1">
    <brk id="27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">
      <selection activeCell="C25" sqref="C25"/>
    </sheetView>
  </sheetViews>
  <sheetFormatPr defaultColWidth="11.421875" defaultRowHeight="12.75"/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8515625" defaultRowHeight="12.75"/>
  <cols>
    <col min="1" max="1" width="8.851562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149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144</v>
      </c>
      <c r="M5" s="36"/>
      <c r="N5" s="37"/>
      <c r="O5" s="38"/>
      <c r="Q5" s="78" t="s">
        <v>145</v>
      </c>
      <c r="R5" s="36"/>
      <c r="S5" s="37"/>
      <c r="T5" s="38"/>
      <c r="V5" s="78" t="s">
        <v>146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2018-01-10T16:37:25Z</cp:lastPrinted>
  <dcterms:created xsi:type="dcterms:W3CDTF">1998-02-23T20:58:01Z</dcterms:created>
  <dcterms:modified xsi:type="dcterms:W3CDTF">2019-01-23T14:40:39Z</dcterms:modified>
  <cp:category/>
  <cp:version/>
  <cp:contentType/>
  <cp:contentStatus/>
</cp:coreProperties>
</file>