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56" windowWidth="28800" windowHeight="17544" tabRatio="886" activeTab="0"/>
  </bookViews>
  <sheets>
    <sheet name="2005A-2015A" sheetId="1" r:id="rId1"/>
    <sheet name="2005A-2015A Academic" sheetId="2" r:id="rId2"/>
  </sheets>
  <definedNames/>
  <calcPr fullCalcOnLoad="1"/>
</workbook>
</file>

<file path=xl/sharedStrings.xml><?xml version="1.0" encoding="utf-8"?>
<sst xmlns="http://schemas.openxmlformats.org/spreadsheetml/2006/main" count="422" uniqueCount="60">
  <si>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</si>
  <si>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</si>
  <si>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</si>
  <si>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</si>
  <si>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</si>
  <si>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</si>
  <si>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       Total Academic Projects - 2000A</t>
  </si>
  <si>
    <t xml:space="preserve">           Total Auxiliary Projects - 2000A</t>
  </si>
  <si>
    <t xml:space="preserve"> UMCP SCUB 3 Planning &amp; Construct (Auxiliary)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</si>
  <si>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</si>
  <si>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</si>
  <si>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</si>
  <si>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 UMB Pascault Row Renovation (Auxiliary)</t>
  </si>
  <si>
    <t xml:space="preserve">        UMB New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</si>
  <si>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</si>
  <si>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</si>
  <si>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</si>
  <si>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</si>
  <si>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</si>
  <si>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</si>
  <si>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</si>
  <si>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</si>
  <si>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</si>
  <si>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</si>
  <si>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 xml:space="preserve">               University System of Maryland</t>
  </si>
  <si>
    <t xml:space="preserve">           2000 Series A Bond Funded Projects</t>
  </si>
  <si>
    <t xml:space="preserve">      UMCP Arena - 19th Resolution(Auxiliary)</t>
  </si>
  <si>
    <t xml:space="preserve">    UMCP Performing Arts Center (Academic)</t>
  </si>
  <si>
    <t xml:space="preserve">       UMCP Facilities Renewal (Academic)</t>
  </si>
  <si>
    <t xml:space="preserve">   UMCP Key &amp; Taliaferro Renov (Academic)</t>
  </si>
  <si>
    <t xml:space="preserve"> UMCP Hornbake &amp; Mckeldin Renov (Academic)</t>
  </si>
  <si>
    <t xml:space="preserve">  UMCP Steam Plant Improvement (Academic)</t>
  </si>
  <si>
    <t xml:space="preserve">   UMCP Technology Advancement (Academic)</t>
  </si>
  <si>
    <t xml:space="preserve">      UMCP Symons Hall Renov (Academic)</t>
  </si>
  <si>
    <t xml:space="preserve">      UMB Health Science Library (Academic)</t>
  </si>
  <si>
    <t xml:space="preserve">        UMB Facilities Renewal (Academic)</t>
  </si>
  <si>
    <t xml:space="preserve">     UMB School of Nursing Equip (Academic)</t>
  </si>
  <si>
    <t xml:space="preserve">  UMB School of Law Marshall Libr (Academic)</t>
  </si>
  <si>
    <t xml:space="preserve">     UMB Lane Hall &amp; Marshall Law (Academic)</t>
  </si>
  <si>
    <t xml:space="preserve">        UMES Facilities Renewal (Academic)</t>
  </si>
  <si>
    <t xml:space="preserve">        UMBC Facilities Renewal (Academic)</t>
  </si>
  <si>
    <t xml:space="preserve">        CEES Facilities Renewal (Academic)</t>
  </si>
  <si>
    <t xml:space="preserve">     USMO Emergency Projects (Academic)</t>
  </si>
  <si>
    <t xml:space="preserve">         BSU Facilities Renewal (Academic)</t>
  </si>
  <si>
    <t xml:space="preserve">         CSU Facilities Renewal (Academic)</t>
  </si>
  <si>
    <t xml:space="preserve">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</si>
  <si>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</si>
  <si>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</si>
  <si>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</si>
  <si>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 xml:space="preserve">          SU Holloway Hall Renov (Academic)</t>
  </si>
  <si>
    <t xml:space="preserve">        TU 7800 York Road Renov (Academic)</t>
  </si>
  <si>
    <t xml:space="preserve">           UMCP Health Center (Auxiliary)</t>
  </si>
  <si>
    <t>Amort of</t>
  </si>
  <si>
    <t>Premium</t>
  </si>
  <si>
    <t>Loss on Refunding</t>
  </si>
  <si>
    <t xml:space="preserve">Amort of </t>
  </si>
  <si>
    <t>Distribution of Debt Service after 2009 C Bond Issue</t>
  </si>
  <si>
    <t>Revised 2000A after 2015A</t>
  </si>
  <si>
    <t>Distribution of Debt Service after 2015 A Bond Issue</t>
  </si>
  <si>
    <t>2000A Refinanced on 2005A/2015A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</si>
</sst>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8" xfId="0" applyNumberFormat="1" applyBorder="1" applyAlignment="1" quotePrefix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2" fontId="0" fillId="0" borderId="18" xfId="0" applyNumberFormat="1" applyBorder="1" applyAlignment="1" quotePrefix="1">
      <alignment horizontal="left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3" fontId="1" fillId="0" borderId="11" xfId="0" applyNumberFormat="1" applyFont="1" applyBorder="1" applyAlignment="1" quotePrefix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 quotePrefix="1">
      <alignment horizontal="left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33" borderId="18" xfId="0" applyNumberFormat="1" applyFill="1" applyBorder="1" applyAlignment="1">
      <alignment horizontal="centerContinuous"/>
    </xf>
    <xf numFmtId="38" fontId="0" fillId="0" borderId="11" xfId="0" applyNumberFormat="1" applyBorder="1" applyAlignment="1" quotePrefix="1">
      <alignment horizontal="centerContinuous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1:ED13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11.7109375" defaultRowHeight="12.75"/>
  <cols>
    <col min="1" max="1" width="12.7109375" style="2" customWidth="1"/>
    <col min="2" max="2" width="4.7109375" style="0" customWidth="1"/>
    <col min="3" max="6" width="18.140625" style="18" customWidth="1"/>
    <col min="7" max="7" width="21.7109375" style="18" customWidth="1"/>
    <col min="8" max="8" width="4.7109375" style="17" customWidth="1"/>
    <col min="9" max="12" width="18.140625" style="17" customWidth="1"/>
    <col min="13" max="13" width="22.421875" style="17" customWidth="1"/>
    <col min="14" max="14" width="4.7109375" style="0" customWidth="1"/>
    <col min="15" max="18" width="18.140625" style="0" customWidth="1"/>
    <col min="19" max="19" width="22.00390625" style="0" customWidth="1"/>
    <col min="20" max="20" width="4.7109375" style="0" customWidth="1"/>
    <col min="21" max="24" width="18.140625" style="3" customWidth="1"/>
    <col min="25" max="25" width="22.00390625" style="3" customWidth="1"/>
    <col min="26" max="26" width="4.7109375" style="3" customWidth="1"/>
    <col min="27" max="30" width="18.140625" style="3" customWidth="1"/>
    <col min="31" max="31" width="21.28125" style="3" customWidth="1"/>
    <col min="32" max="32" width="4.7109375" style="3" customWidth="1"/>
    <col min="33" max="36" width="18.140625" style="3" customWidth="1"/>
    <col min="37" max="37" width="20.7109375" style="3" customWidth="1"/>
    <col min="38" max="38" width="4.7109375" style="3" customWidth="1"/>
    <col min="39" max="42" width="18.140625" style="3" customWidth="1"/>
    <col min="43" max="43" width="23.28125" style="3" customWidth="1"/>
    <col min="44" max="44" width="4.7109375" style="3" customWidth="1"/>
    <col min="45" max="48" width="18.140625" style="3" customWidth="1"/>
    <col min="49" max="49" width="20.7109375" style="3" customWidth="1"/>
    <col min="50" max="50" width="4.7109375" style="3" customWidth="1"/>
    <col min="51" max="54" width="18.140625" style="3" customWidth="1"/>
    <col min="55" max="55" width="20.7109375" style="3" customWidth="1"/>
    <col min="56" max="56" width="4.7109375" style="3" customWidth="1"/>
    <col min="57" max="60" width="18.140625" style="3" customWidth="1"/>
    <col min="61" max="61" width="22.421875" style="3" customWidth="1"/>
    <col min="62" max="62" width="4.7109375" style="3" customWidth="1"/>
    <col min="63" max="66" width="18.140625" style="3" customWidth="1"/>
    <col min="67" max="67" width="20.7109375" style="3" customWidth="1"/>
    <col min="68" max="68" width="4.7109375" style="3" customWidth="1"/>
    <col min="69" max="72" width="18.140625" style="3" customWidth="1"/>
    <col min="73" max="73" width="23.28125" style="3" customWidth="1"/>
    <col min="74" max="74" width="4.7109375" style="3" customWidth="1"/>
    <col min="75" max="78" width="18.140625" style="3" customWidth="1"/>
    <col min="79" max="79" width="20.7109375" style="3" customWidth="1"/>
    <col min="80" max="80" width="4.7109375" style="3" customWidth="1"/>
    <col min="81" max="84" width="18.140625" style="3" customWidth="1"/>
    <col min="85" max="85" width="21.28125" style="3" customWidth="1"/>
    <col min="86" max="86" width="4.7109375" style="3" customWidth="1"/>
    <col min="87" max="90" width="18.140625" style="3" customWidth="1"/>
    <col min="91" max="91" width="24.140625" style="3" customWidth="1"/>
    <col min="92" max="92" width="4.7109375" style="3" customWidth="1"/>
    <col min="93" max="96" width="18.140625" style="3" customWidth="1"/>
    <col min="97" max="97" width="21.7109375" style="3" customWidth="1"/>
    <col min="98" max="98" width="4.7109375" style="3" customWidth="1"/>
    <col min="99" max="102" width="18.140625" style="3" customWidth="1"/>
    <col min="103" max="103" width="21.140625" style="3" customWidth="1"/>
    <col min="104" max="104" width="4.7109375" style="3" customWidth="1"/>
    <col min="105" max="108" width="18.140625" style="3" customWidth="1"/>
    <col min="109" max="109" width="22.00390625" style="3" customWidth="1"/>
    <col min="110" max="110" width="4.7109375" style="3" customWidth="1"/>
    <col min="111" max="114" width="18.140625" style="3" customWidth="1"/>
    <col min="115" max="115" width="21.421875" style="3" customWidth="1"/>
    <col min="116" max="116" width="4.7109375" style="3" customWidth="1"/>
    <col min="117" max="120" width="18.140625" style="3" customWidth="1"/>
    <col min="121" max="121" width="22.00390625" style="3" customWidth="1"/>
    <col min="122" max="122" width="4.7109375" style="3" customWidth="1"/>
    <col min="123" max="126" width="18.140625" style="3" customWidth="1"/>
    <col min="127" max="127" width="21.7109375" style="3" customWidth="1"/>
    <col min="128" max="128" width="4.7109375" style="3" customWidth="1"/>
    <col min="129" max="133" width="18.140625" style="3" customWidth="1"/>
    <col min="134" max="134" width="4.7109375" style="3" customWidth="1"/>
  </cols>
  <sheetData>
    <row r="1" spans="1:134" ht="12.75">
      <c r="A1" s="26"/>
      <c r="B1" s="12"/>
      <c r="C1" s="25"/>
      <c r="D1" s="27"/>
      <c r="F1" s="27" t="s">
        <v>24</v>
      </c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U1"/>
      <c r="V1"/>
      <c r="X1" s="4"/>
      <c r="AB1" s="4"/>
      <c r="AE1" s="27" t="s">
        <v>24</v>
      </c>
      <c r="AF1" s="4"/>
      <c r="AM1" s="27"/>
      <c r="AN1" s="4"/>
      <c r="AQ1" s="27" t="s">
        <v>24</v>
      </c>
      <c r="AY1" s="27"/>
      <c r="BC1" s="27" t="s">
        <v>24</v>
      </c>
      <c r="BK1" s="27"/>
      <c r="BO1" s="27" t="s">
        <v>24</v>
      </c>
      <c r="BT1" s="4"/>
      <c r="BW1" s="27"/>
      <c r="CA1" s="27" t="s">
        <v>24</v>
      </c>
      <c r="CI1" s="27"/>
      <c r="CM1" s="27" t="s">
        <v>24</v>
      </c>
      <c r="CR1" s="4"/>
      <c r="CU1" s="27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4" ht="12.75">
      <c r="A2" s="26"/>
      <c r="B2" s="12"/>
      <c r="C2" s="25"/>
      <c r="D2" s="27"/>
      <c r="F2" s="25" t="s">
        <v>58</v>
      </c>
      <c r="H2" s="18"/>
      <c r="I2" s="18"/>
      <c r="J2" s="18"/>
      <c r="K2" s="27"/>
      <c r="L2" s="27"/>
      <c r="M2" s="18"/>
      <c r="N2" s="17"/>
      <c r="O2" s="17"/>
      <c r="P2" s="27"/>
      <c r="Q2" s="18"/>
      <c r="S2" s="25" t="str">
        <f>F2</f>
        <v>Distribution of Debt Service after 2015 A Bond Issue</v>
      </c>
      <c r="U2"/>
      <c r="V2"/>
      <c r="X2" s="4"/>
      <c r="AB2" s="4"/>
      <c r="AE2" s="25" t="s">
        <v>56</v>
      </c>
      <c r="AF2" s="4"/>
      <c r="AM2" s="27"/>
      <c r="AN2" s="4"/>
      <c r="AQ2" s="25" t="s">
        <v>56</v>
      </c>
      <c r="AY2" s="27"/>
      <c r="BC2" s="25" t="s">
        <v>56</v>
      </c>
      <c r="BK2" s="27"/>
      <c r="BO2" s="25" t="s">
        <v>56</v>
      </c>
      <c r="BT2" s="4"/>
      <c r="BW2" s="27"/>
      <c r="CA2" s="25" t="s">
        <v>56</v>
      </c>
      <c r="CI2" s="27"/>
      <c r="CM2" s="25" t="s">
        <v>56</v>
      </c>
      <c r="CR2" s="4"/>
      <c r="CU2" s="27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ht="12.75">
      <c r="A3" s="26"/>
      <c r="B3" s="12"/>
      <c r="C3" s="25"/>
      <c r="D3" s="25"/>
      <c r="F3" s="27" t="s">
        <v>25</v>
      </c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U3"/>
      <c r="V3"/>
      <c r="AE3" s="27" t="s">
        <v>25</v>
      </c>
      <c r="AM3" s="27"/>
      <c r="AQ3" s="27" t="s">
        <v>25</v>
      </c>
      <c r="AY3" s="27"/>
      <c r="BC3" s="27" t="s">
        <v>25</v>
      </c>
      <c r="BK3" s="27"/>
      <c r="BO3" s="27" t="s">
        <v>25</v>
      </c>
      <c r="BW3" s="27"/>
      <c r="CA3" s="27" t="s">
        <v>25</v>
      </c>
      <c r="CI3" s="27"/>
      <c r="CM3" s="27" t="s">
        <v>25</v>
      </c>
      <c r="CU3" s="27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30" ht="12.75">
      <c r="A4" s="26"/>
      <c r="B4" s="12"/>
      <c r="C4" s="27"/>
      <c r="D4" s="27"/>
      <c r="J4" s="27"/>
      <c r="K4" s="18"/>
      <c r="L4" s="18"/>
      <c r="M4" s="18"/>
      <c r="V4" s="4"/>
      <c r="AB4" s="4"/>
      <c r="AH4" s="4"/>
      <c r="AT4" s="4"/>
      <c r="CP4" s="4"/>
      <c r="DZ4" s="4"/>
    </row>
    <row r="5" spans="1:134" ht="12.75">
      <c r="A5" s="5" t="s">
        <v>1</v>
      </c>
      <c r="C5" s="48" t="s">
        <v>57</v>
      </c>
      <c r="D5" s="46"/>
      <c r="E5" s="47"/>
      <c r="F5" s="23"/>
      <c r="G5" s="23"/>
      <c r="I5" s="19" t="s">
        <v>6</v>
      </c>
      <c r="J5" s="20"/>
      <c r="K5" s="21"/>
      <c r="L5" s="23"/>
      <c r="M5" s="23"/>
      <c r="O5" s="19" t="s">
        <v>7</v>
      </c>
      <c r="P5" s="20"/>
      <c r="Q5" s="21"/>
      <c r="R5" s="23"/>
      <c r="S5" s="23"/>
      <c r="U5" s="6" t="s">
        <v>8</v>
      </c>
      <c r="V5" s="7"/>
      <c r="W5" s="8"/>
      <c r="X5" s="23"/>
      <c r="Y5" s="23"/>
      <c r="AA5" s="6" t="s">
        <v>9</v>
      </c>
      <c r="AB5" s="7"/>
      <c r="AC5" s="8"/>
      <c r="AD5" s="23"/>
      <c r="AE5" s="23"/>
      <c r="AG5" s="6" t="s">
        <v>10</v>
      </c>
      <c r="AH5" s="7"/>
      <c r="AI5" s="8"/>
      <c r="AJ5" s="23"/>
      <c r="AK5" s="23"/>
      <c r="AL5" s="13"/>
      <c r="AM5" s="6" t="s">
        <v>51</v>
      </c>
      <c r="AN5" s="7"/>
      <c r="AO5" s="8"/>
      <c r="AP5" s="23"/>
      <c r="AQ5" s="23"/>
      <c r="AR5" s="13"/>
      <c r="AS5" s="6" t="s">
        <v>11</v>
      </c>
      <c r="AT5" s="7"/>
      <c r="AU5" s="8"/>
      <c r="AV5" s="23"/>
      <c r="AW5" s="23"/>
      <c r="AX5" s="13"/>
      <c r="AY5" s="6" t="s">
        <v>26</v>
      </c>
      <c r="AZ5" s="7"/>
      <c r="BA5" s="8"/>
      <c r="BB5" s="23"/>
      <c r="BC5" s="23"/>
      <c r="BE5" s="6" t="s">
        <v>12</v>
      </c>
      <c r="BF5" s="7"/>
      <c r="BG5" s="8"/>
      <c r="BH5" s="23"/>
      <c r="BI5" s="23"/>
      <c r="BK5" s="6" t="s">
        <v>13</v>
      </c>
      <c r="BL5" s="7"/>
      <c r="BM5" s="8"/>
      <c r="BN5" s="23"/>
      <c r="BO5" s="23"/>
      <c r="BQ5" s="36" t="s">
        <v>14</v>
      </c>
      <c r="BR5" s="37"/>
      <c r="BS5" s="38"/>
      <c r="BT5" s="23"/>
      <c r="BU5" s="23"/>
      <c r="BW5" s="6" t="s">
        <v>15</v>
      </c>
      <c r="BX5" s="7"/>
      <c r="BY5" s="8"/>
      <c r="BZ5" s="23"/>
      <c r="CA5" s="23"/>
      <c r="CC5" s="6" t="s">
        <v>16</v>
      </c>
      <c r="CD5" s="7"/>
      <c r="CE5" s="8"/>
      <c r="CF5" s="23"/>
      <c r="CG5" s="23"/>
      <c r="CH5" s="13"/>
      <c r="CI5" s="6" t="s">
        <v>17</v>
      </c>
      <c r="CJ5" s="7"/>
      <c r="CK5" s="8"/>
      <c r="CL5" s="23"/>
      <c r="CM5" s="23"/>
      <c r="CO5" s="6" t="s">
        <v>18</v>
      </c>
      <c r="CP5" s="7"/>
      <c r="CQ5" s="8"/>
      <c r="CR5" s="23"/>
      <c r="CS5" s="23"/>
      <c r="CT5" s="13"/>
      <c r="CU5" s="6" t="s">
        <v>19</v>
      </c>
      <c r="CV5" s="7"/>
      <c r="CW5" s="8"/>
      <c r="CX5" s="23"/>
      <c r="CY5" s="23"/>
      <c r="DA5" s="6" t="s">
        <v>20</v>
      </c>
      <c r="DB5" s="7"/>
      <c r="DC5" s="8"/>
      <c r="DD5" s="23"/>
      <c r="DE5" s="23"/>
      <c r="DG5" s="6" t="s">
        <v>21</v>
      </c>
      <c r="DH5" s="7"/>
      <c r="DI5" s="8"/>
      <c r="DJ5" s="23"/>
      <c r="DK5" s="23"/>
      <c r="DM5" s="6" t="s">
        <v>22</v>
      </c>
      <c r="DN5" s="7"/>
      <c r="DO5" s="8"/>
      <c r="DP5" s="23"/>
      <c r="DQ5" s="23"/>
      <c r="DS5" s="6" t="s">
        <v>23</v>
      </c>
      <c r="DT5" s="7"/>
      <c r="DU5" s="8"/>
      <c r="DV5" s="23"/>
      <c r="DW5" s="23"/>
      <c r="DX5" s="13"/>
      <c r="DY5" s="6" t="s">
        <v>2</v>
      </c>
      <c r="DZ5" s="7"/>
      <c r="EA5" s="8"/>
      <c r="EB5" s="23"/>
      <c r="EC5" s="23"/>
      <c r="ED5" s="13"/>
    </row>
    <row r="6" spans="1:134" s="1" customFormat="1" ht="12.75">
      <c r="A6" s="28" t="s">
        <v>3</v>
      </c>
      <c r="C6" s="49" t="s">
        <v>59</v>
      </c>
      <c r="D6" s="49"/>
      <c r="E6" s="49"/>
      <c r="F6" s="23" t="s">
        <v>52</v>
      </c>
      <c r="G6" s="23" t="s">
        <v>55</v>
      </c>
      <c r="H6" s="17"/>
      <c r="I6" s="22"/>
      <c r="J6" s="35">
        <v>0.2725862000000001</v>
      </c>
      <c r="K6" s="21"/>
      <c r="L6" s="23" t="s">
        <v>52</v>
      </c>
      <c r="M6" s="23" t="s">
        <v>55</v>
      </c>
      <c r="O6" s="22"/>
      <c r="P6" s="40">
        <f>V6+AB6+AH6+AN6+AT6+AZ6+BF6+BL6+BR6+BX6+CD6+CJ6+CP6+CV6+DB6+DH6+DN6+DT6</f>
        <v>0.7274137999999999</v>
      </c>
      <c r="Q6" s="21"/>
      <c r="R6" s="23" t="s">
        <v>52</v>
      </c>
      <c r="S6" s="23" t="s">
        <v>55</v>
      </c>
      <c r="U6" s="29"/>
      <c r="V6" s="16">
        <v>0.0002074</v>
      </c>
      <c r="W6" s="30"/>
      <c r="X6" s="23" t="s">
        <v>52</v>
      </c>
      <c r="Y6" s="23" t="s">
        <v>55</v>
      </c>
      <c r="AA6" s="29"/>
      <c r="AB6" s="16">
        <v>0.1097811</v>
      </c>
      <c r="AC6" s="30"/>
      <c r="AD6" s="23" t="s">
        <v>52</v>
      </c>
      <c r="AE6" s="23" t="s">
        <v>55</v>
      </c>
      <c r="AG6" s="29"/>
      <c r="AH6" s="16">
        <v>0.077308</v>
      </c>
      <c r="AI6" s="30"/>
      <c r="AJ6" s="23" t="s">
        <v>52</v>
      </c>
      <c r="AK6" s="23" t="s">
        <v>55</v>
      </c>
      <c r="AL6" s="11"/>
      <c r="AM6" s="29"/>
      <c r="AN6" s="16">
        <v>0.0035746</v>
      </c>
      <c r="AO6" s="30"/>
      <c r="AP6" s="23" t="s">
        <v>52</v>
      </c>
      <c r="AQ6" s="23" t="s">
        <v>55</v>
      </c>
      <c r="AR6" s="11"/>
      <c r="AS6" s="29"/>
      <c r="AT6" s="16">
        <v>0.0002612</v>
      </c>
      <c r="AU6" s="30"/>
      <c r="AV6" s="23" t="s">
        <v>52</v>
      </c>
      <c r="AW6" s="23" t="s">
        <v>55</v>
      </c>
      <c r="AX6" s="11"/>
      <c r="AY6" s="29"/>
      <c r="AZ6" s="16">
        <v>0.0958305</v>
      </c>
      <c r="BA6" s="30"/>
      <c r="BB6" s="23" t="s">
        <v>52</v>
      </c>
      <c r="BC6" s="23" t="s">
        <v>55</v>
      </c>
      <c r="BE6" s="29"/>
      <c r="BF6" s="16">
        <v>0.0031923</v>
      </c>
      <c r="BG6" s="30"/>
      <c r="BH6" s="23" t="s">
        <v>52</v>
      </c>
      <c r="BI6" s="23" t="s">
        <v>55</v>
      </c>
      <c r="BK6" s="29"/>
      <c r="BL6" s="16">
        <v>0.0003889</v>
      </c>
      <c r="BM6" s="30"/>
      <c r="BN6" s="23" t="s">
        <v>52</v>
      </c>
      <c r="BO6" s="23" t="s">
        <v>55</v>
      </c>
      <c r="BQ6" s="39"/>
      <c r="BR6" s="40">
        <v>0.080735</v>
      </c>
      <c r="BS6" s="41"/>
      <c r="BT6" s="23" t="s">
        <v>52</v>
      </c>
      <c r="BU6" s="23" t="s">
        <v>55</v>
      </c>
      <c r="BW6" s="29"/>
      <c r="BX6" s="16">
        <v>0.0658731</v>
      </c>
      <c r="BY6" s="30"/>
      <c r="BZ6" s="23" t="s">
        <v>52</v>
      </c>
      <c r="CA6" s="23" t="s">
        <v>55</v>
      </c>
      <c r="CC6" s="29"/>
      <c r="CD6" s="16">
        <v>0.1500275</v>
      </c>
      <c r="CE6" s="30"/>
      <c r="CF6" s="23" t="s">
        <v>52</v>
      </c>
      <c r="CG6" s="23" t="s">
        <v>55</v>
      </c>
      <c r="CH6" s="11"/>
      <c r="CI6" s="29"/>
      <c r="CJ6" s="16">
        <v>0.0163762</v>
      </c>
      <c r="CK6" s="30"/>
      <c r="CL6" s="23" t="s">
        <v>52</v>
      </c>
      <c r="CM6" s="23" t="s">
        <v>55</v>
      </c>
      <c r="CO6" s="29"/>
      <c r="CP6" s="16">
        <v>0.0163968</v>
      </c>
      <c r="CQ6" s="30"/>
      <c r="CR6" s="23" t="s">
        <v>52</v>
      </c>
      <c r="CS6" s="23" t="s">
        <v>55</v>
      </c>
      <c r="CT6" s="11"/>
      <c r="CU6" s="29"/>
      <c r="CV6" s="16">
        <v>0.0004623</v>
      </c>
      <c r="CW6" s="30"/>
      <c r="CX6" s="23" t="s">
        <v>52</v>
      </c>
      <c r="CY6" s="23" t="s">
        <v>55</v>
      </c>
      <c r="DA6" s="29"/>
      <c r="DB6" s="16">
        <v>0.0988749</v>
      </c>
      <c r="DC6" s="30"/>
      <c r="DD6" s="23" t="s">
        <v>52</v>
      </c>
      <c r="DE6" s="23" t="s">
        <v>55</v>
      </c>
      <c r="DG6" s="29"/>
      <c r="DH6" s="16">
        <v>0.0007581</v>
      </c>
      <c r="DI6" s="30"/>
      <c r="DJ6" s="23" t="s">
        <v>52</v>
      </c>
      <c r="DK6" s="23" t="s">
        <v>55</v>
      </c>
      <c r="DM6" s="29"/>
      <c r="DN6" s="16">
        <v>0.0063749</v>
      </c>
      <c r="DO6" s="30"/>
      <c r="DP6" s="23" t="s">
        <v>52</v>
      </c>
      <c r="DQ6" s="23" t="s">
        <v>55</v>
      </c>
      <c r="DS6" s="29"/>
      <c r="DT6" s="16">
        <v>0.000991</v>
      </c>
      <c r="DU6" s="30"/>
      <c r="DV6" s="23" t="s">
        <v>52</v>
      </c>
      <c r="DW6" s="23" t="s">
        <v>55</v>
      </c>
      <c r="DX6" s="11"/>
      <c r="DY6" s="29"/>
      <c r="DZ6" s="16"/>
      <c r="EA6" s="30"/>
      <c r="EB6" s="23" t="s">
        <v>52</v>
      </c>
      <c r="EC6" s="23" t="s">
        <v>55</v>
      </c>
      <c r="ED6" s="11"/>
    </row>
    <row r="7" spans="1:134" ht="12.75">
      <c r="A7" s="9"/>
      <c r="C7" s="23" t="s">
        <v>4</v>
      </c>
      <c r="D7" s="23" t="s">
        <v>5</v>
      </c>
      <c r="E7" s="23" t="s">
        <v>0</v>
      </c>
      <c r="F7" s="23" t="s">
        <v>53</v>
      </c>
      <c r="G7" s="23" t="s">
        <v>54</v>
      </c>
      <c r="I7" s="23" t="s">
        <v>4</v>
      </c>
      <c r="J7" s="23" t="s">
        <v>5</v>
      </c>
      <c r="K7" s="23" t="s">
        <v>0</v>
      </c>
      <c r="L7" s="23" t="s">
        <v>53</v>
      </c>
      <c r="M7" s="23" t="s">
        <v>54</v>
      </c>
      <c r="O7" s="23" t="s">
        <v>4</v>
      </c>
      <c r="P7" s="23" t="s">
        <v>5</v>
      </c>
      <c r="Q7" s="23" t="s">
        <v>0</v>
      </c>
      <c r="R7" s="23" t="s">
        <v>53</v>
      </c>
      <c r="S7" s="23" t="s">
        <v>54</v>
      </c>
      <c r="U7" s="10" t="s">
        <v>4</v>
      </c>
      <c r="V7" s="10" t="s">
        <v>5</v>
      </c>
      <c r="W7" s="10" t="s">
        <v>0</v>
      </c>
      <c r="X7" s="23" t="s">
        <v>53</v>
      </c>
      <c r="Y7" s="23" t="s">
        <v>54</v>
      </c>
      <c r="AA7" s="10" t="s">
        <v>4</v>
      </c>
      <c r="AB7" s="10" t="s">
        <v>5</v>
      </c>
      <c r="AC7" s="10" t="s">
        <v>0</v>
      </c>
      <c r="AD7" s="23" t="s">
        <v>53</v>
      </c>
      <c r="AE7" s="23" t="s">
        <v>54</v>
      </c>
      <c r="AG7" s="10" t="s">
        <v>4</v>
      </c>
      <c r="AH7" s="10" t="s">
        <v>5</v>
      </c>
      <c r="AI7" s="10" t="s">
        <v>0</v>
      </c>
      <c r="AJ7" s="23" t="s">
        <v>53</v>
      </c>
      <c r="AK7" s="23" t="s">
        <v>54</v>
      </c>
      <c r="AL7" s="14"/>
      <c r="AM7" s="10" t="s">
        <v>4</v>
      </c>
      <c r="AN7" s="10" t="s">
        <v>5</v>
      </c>
      <c r="AO7" s="10" t="s">
        <v>0</v>
      </c>
      <c r="AP7" s="23" t="s">
        <v>53</v>
      </c>
      <c r="AQ7" s="23" t="s">
        <v>54</v>
      </c>
      <c r="AR7" s="14"/>
      <c r="AS7" s="10" t="s">
        <v>4</v>
      </c>
      <c r="AT7" s="10" t="s">
        <v>5</v>
      </c>
      <c r="AU7" s="10" t="s">
        <v>0</v>
      </c>
      <c r="AV7" s="23" t="s">
        <v>53</v>
      </c>
      <c r="AW7" s="23" t="s">
        <v>54</v>
      </c>
      <c r="AX7" s="14"/>
      <c r="AY7" s="10" t="s">
        <v>4</v>
      </c>
      <c r="AZ7" s="10" t="s">
        <v>5</v>
      </c>
      <c r="BA7" s="10" t="s">
        <v>0</v>
      </c>
      <c r="BB7" s="23" t="s">
        <v>53</v>
      </c>
      <c r="BC7" s="23" t="s">
        <v>54</v>
      </c>
      <c r="BE7" s="10" t="s">
        <v>4</v>
      </c>
      <c r="BF7" s="10" t="s">
        <v>5</v>
      </c>
      <c r="BG7" s="10" t="s">
        <v>0</v>
      </c>
      <c r="BH7" s="23" t="s">
        <v>53</v>
      </c>
      <c r="BI7" s="23" t="s">
        <v>54</v>
      </c>
      <c r="BK7" s="10" t="s">
        <v>4</v>
      </c>
      <c r="BL7" s="10" t="s">
        <v>5</v>
      </c>
      <c r="BM7" s="10" t="s">
        <v>0</v>
      </c>
      <c r="BN7" s="23" t="s">
        <v>53</v>
      </c>
      <c r="BO7" s="23" t="s">
        <v>54</v>
      </c>
      <c r="BQ7" s="10" t="s">
        <v>4</v>
      </c>
      <c r="BR7" s="10" t="s">
        <v>5</v>
      </c>
      <c r="BS7" s="10" t="s">
        <v>0</v>
      </c>
      <c r="BT7" s="23" t="s">
        <v>53</v>
      </c>
      <c r="BU7" s="23" t="s">
        <v>54</v>
      </c>
      <c r="BW7" s="10" t="s">
        <v>4</v>
      </c>
      <c r="BX7" s="10" t="s">
        <v>5</v>
      </c>
      <c r="BY7" s="10" t="s">
        <v>0</v>
      </c>
      <c r="BZ7" s="23" t="s">
        <v>53</v>
      </c>
      <c r="CA7" s="23" t="s">
        <v>54</v>
      </c>
      <c r="CC7" s="10" t="s">
        <v>4</v>
      </c>
      <c r="CD7" s="10" t="s">
        <v>5</v>
      </c>
      <c r="CE7" s="10" t="s">
        <v>0</v>
      </c>
      <c r="CF7" s="23" t="s">
        <v>53</v>
      </c>
      <c r="CG7" s="23" t="s">
        <v>54</v>
      </c>
      <c r="CH7" s="14"/>
      <c r="CI7" s="10" t="s">
        <v>4</v>
      </c>
      <c r="CJ7" s="10" t="s">
        <v>5</v>
      </c>
      <c r="CK7" s="10" t="s">
        <v>0</v>
      </c>
      <c r="CL7" s="23" t="s">
        <v>53</v>
      </c>
      <c r="CM7" s="23" t="s">
        <v>54</v>
      </c>
      <c r="CO7" s="10" t="s">
        <v>4</v>
      </c>
      <c r="CP7" s="10" t="s">
        <v>5</v>
      </c>
      <c r="CQ7" s="10" t="s">
        <v>0</v>
      </c>
      <c r="CR7" s="23" t="s">
        <v>53</v>
      </c>
      <c r="CS7" s="23" t="s">
        <v>54</v>
      </c>
      <c r="CT7" s="14"/>
      <c r="CU7" s="10" t="s">
        <v>4</v>
      </c>
      <c r="CV7" s="10" t="s">
        <v>5</v>
      </c>
      <c r="CW7" s="10" t="s">
        <v>0</v>
      </c>
      <c r="CX7" s="23" t="s">
        <v>53</v>
      </c>
      <c r="CY7" s="23" t="s">
        <v>54</v>
      </c>
      <c r="DA7" s="10" t="s">
        <v>4</v>
      </c>
      <c r="DB7" s="10" t="s">
        <v>5</v>
      </c>
      <c r="DC7" s="10" t="s">
        <v>0</v>
      </c>
      <c r="DD7" s="23" t="s">
        <v>53</v>
      </c>
      <c r="DE7" s="23" t="s">
        <v>54</v>
      </c>
      <c r="DG7" s="10" t="s">
        <v>4</v>
      </c>
      <c r="DH7" s="10" t="s">
        <v>5</v>
      </c>
      <c r="DI7" s="10" t="s">
        <v>0</v>
      </c>
      <c r="DJ7" s="23" t="s">
        <v>53</v>
      </c>
      <c r="DK7" s="23" t="s">
        <v>54</v>
      </c>
      <c r="DM7" s="10" t="s">
        <v>4</v>
      </c>
      <c r="DN7" s="10" t="s">
        <v>5</v>
      </c>
      <c r="DO7" s="10" t="s">
        <v>0</v>
      </c>
      <c r="DP7" s="23" t="s">
        <v>53</v>
      </c>
      <c r="DQ7" s="23" t="s">
        <v>54</v>
      </c>
      <c r="DS7" s="10" t="s">
        <v>4</v>
      </c>
      <c r="DT7" s="10" t="s">
        <v>5</v>
      </c>
      <c r="DU7" s="10" t="s">
        <v>0</v>
      </c>
      <c r="DV7" s="23" t="s">
        <v>53</v>
      </c>
      <c r="DW7" s="23" t="s">
        <v>54</v>
      </c>
      <c r="DX7" s="14"/>
      <c r="DY7" s="10" t="s">
        <v>4</v>
      </c>
      <c r="DZ7" s="10" t="s">
        <v>5</v>
      </c>
      <c r="EA7" s="10" t="s">
        <v>0</v>
      </c>
      <c r="EB7" s="23" t="s">
        <v>53</v>
      </c>
      <c r="EC7" s="23" t="s">
        <v>54</v>
      </c>
      <c r="ED7" s="14"/>
    </row>
    <row r="8" spans="1:134" s="34" customFormat="1" ht="12.75">
      <c r="A8" s="33">
        <v>44105</v>
      </c>
      <c r="C8" s="24"/>
      <c r="D8" s="24">
        <v>151125</v>
      </c>
      <c r="E8" s="18">
        <f>C8+D8</f>
        <v>151125</v>
      </c>
      <c r="F8" s="18">
        <v>247497</v>
      </c>
      <c r="G8" s="18">
        <f>73968</f>
        <v>73968</v>
      </c>
      <c r="H8" s="32"/>
      <c r="I8" s="24"/>
      <c r="J8" s="24">
        <f>'2005A-2015A Academic'!D8+'2005A-2015A Academic'!J8+'2005A-2015A Academic'!P8+'2005A-2015A Academic'!V8+'2005A-2015A Academic'!AB8+'2005A-2015A Academic'!AH8+'2005A-2015A Academic'!AN8+'2005A-2015A Academic'!AT8+'2005A-2015A Academic'!AZ8+'2005A-2015A Academic'!BF8+'2005A-2015A Academic'!BL8+'2005A-2015A Academic'!BR8+'2005A-2015A Academic'!BX8+'2005A-2015A Academic'!CD8+'2005A-2015A Academic'!CJ8+'2005A-2015A Academic'!CP8+'2005A-2015A Academic'!CV8+'2005A-2015A Academic'!DB8+'2005A-2015A Academic'!DH8+'2005A-2015A Academic'!DN8+'2005A-2015A Academic'!DT8+'2005A-2015A Academic'!DZ8+'2005A-2015A Academic'!EF8+'2005A-2015A Academic'!EL8</f>
        <v>41194.61970000001</v>
      </c>
      <c r="K8" s="18">
        <f>SUM(I8:J8)</f>
        <v>41194.61970000001</v>
      </c>
      <c r="L8" s="24">
        <f>'2005A-2015A Academic'!F8+'2005A-2015A Academic'!L8+'2005A-2015A Academic'!R8+'2005A-2015A Academic'!X8+'2005A-2015A Academic'!AD8+'2005A-2015A Academic'!AJ8+'2005A-2015A Academic'!AP8+'2005A-2015A Academic'!AV8+'2005A-2015A Academic'!BB8+'2005A-2015A Academic'!BH8+'2005A-2015A Academic'!BN8+'2005A-2015A Academic'!BT8+'2005A-2015A Academic'!BZ8+'2005A-2015A Academic'!CF8+'2005A-2015A Academic'!CL8+'2005A-2015A Academic'!CR8+'2005A-2015A Academic'!CX8+'2005A-2015A Academic'!DD8+'2005A-2015A Academic'!DJ8+'2005A-2015A Academic'!DP8+'2005A-2015A Academic'!DV8+'2005A-2015A Academic'!EB8+'2005A-2015A Academic'!EH8+'2005A-2015A Academic'!EN8</f>
        <v>67464.3162408</v>
      </c>
      <c r="M8" s="24">
        <f>'2005A-2015A Academic'!G8+'2005A-2015A Academic'!M8+'2005A-2015A Academic'!S8+'2005A-2015A Academic'!Y8+'2005A-2015A Academic'!AE8+'2005A-2015A Academic'!AK8+'2005A-2015A Academic'!AQ8+'2005A-2015A Academic'!AW8+'2005A-2015A Academic'!BC8+'2005A-2015A Academic'!BI8+'2005A-2015A Academic'!BO8+'2005A-2015A Academic'!BU8+'2005A-2015A Academic'!CA8+'2005A-2015A Academic'!CG8+'2005A-2015A Academic'!CM8+'2005A-2015A Academic'!CS8+'2005A-2015A Academic'!CY8+'2005A-2015A Academic'!DE8+'2005A-2015A Academic'!DK8+'2005A-2015A Academic'!DQ8+'2005A-2015A Academic'!DW8+'2005A-2015A Academic'!EC8+'2005A-2015A Academic'!EI8+'2005A-2015A Academic'!EO8</f>
        <v>20162.670835200002</v>
      </c>
      <c r="O8" s="17"/>
      <c r="P8" s="17">
        <f>V8+AB8+AH8+AN8+AT8+AZ8+BF8+BL8+BR8+BX8+CD8+CJ8+CP8+CV8+DB8+DH8+DN8+DT8+DZ8</f>
        <v>109930.410525</v>
      </c>
      <c r="Q8" s="17">
        <f>O8+P8</f>
        <v>109930.410525</v>
      </c>
      <c r="R8" s="17">
        <f>X8+AD8+AJ8+AP8+AV8+BB8+BH8+BN8+BT8+BZ8+CF8+CL8+CR8+CX8+DD8+DJ8+DP8+DV8+EB8</f>
        <v>180032.7332586</v>
      </c>
      <c r="S8" s="17">
        <f>Y8+AE8+AK8+AQ8+AW8+BC8+BI8+BO8+BU8+CA8+CG8+CM8+CS8+CY8+DE8+DK8+DQ8+DW8+EC8</f>
        <v>53805.34395840001</v>
      </c>
      <c r="U8" s="17"/>
      <c r="V8" s="17">
        <f>V$6*$D8</f>
        <v>31.343325</v>
      </c>
      <c r="W8" s="17">
        <f>U8+V8</f>
        <v>31.343325</v>
      </c>
      <c r="X8" s="17">
        <f>V$6*$F8</f>
        <v>51.3308778</v>
      </c>
      <c r="Y8" s="17">
        <f>V$6*$G8</f>
        <v>15.3409632</v>
      </c>
      <c r="Z8" s="32"/>
      <c r="AA8" s="17"/>
      <c r="AB8" s="17">
        <f>AB$6*$D8</f>
        <v>16590.6687375</v>
      </c>
      <c r="AC8" s="17">
        <f>AA8+AB8</f>
        <v>16590.6687375</v>
      </c>
      <c r="AD8" s="17">
        <f>AB$6*$F8</f>
        <v>27170.4929067</v>
      </c>
      <c r="AE8" s="17">
        <f>AB$6*$G8</f>
        <v>8120.2884048000005</v>
      </c>
      <c r="AF8" s="32"/>
      <c r="AG8" s="17"/>
      <c r="AH8" s="17">
        <f>AH$6*$D8</f>
        <v>11683.1715</v>
      </c>
      <c r="AI8" s="17">
        <f>AG8+AH8</f>
        <v>11683.1715</v>
      </c>
      <c r="AJ8" s="17">
        <f>AH$6*$F8</f>
        <v>19133.498076</v>
      </c>
      <c r="AK8" s="17">
        <f>AH$6*$G8</f>
        <v>5718.318144</v>
      </c>
      <c r="AL8" s="32"/>
      <c r="AM8" s="17"/>
      <c r="AN8" s="17">
        <f>AN$6*$D8</f>
        <v>540.211425</v>
      </c>
      <c r="AO8" s="17">
        <f>AM8+AN8</f>
        <v>540.211425</v>
      </c>
      <c r="AP8" s="17">
        <f>AN$6*$F8</f>
        <v>884.7027761999999</v>
      </c>
      <c r="AQ8" s="17">
        <f>AN$6*$G8</f>
        <v>264.4060128</v>
      </c>
      <c r="AR8" s="32"/>
      <c r="AS8" s="17"/>
      <c r="AT8" s="17">
        <f>AT$6*$D8</f>
        <v>39.47385</v>
      </c>
      <c r="AU8" s="17">
        <f>AS8+AT8</f>
        <v>39.47385</v>
      </c>
      <c r="AV8" s="17">
        <f>AT$6*$F8</f>
        <v>64.6462164</v>
      </c>
      <c r="AW8" s="17">
        <f>AT$6*$G8</f>
        <v>19.3204416</v>
      </c>
      <c r="AX8" s="32"/>
      <c r="AY8" s="17"/>
      <c r="AZ8" s="17">
        <f>AZ$6*$D8</f>
        <v>14482.3843125</v>
      </c>
      <c r="BA8" s="17">
        <f>AY8+AZ8</f>
        <v>14482.3843125</v>
      </c>
      <c r="BB8" s="17">
        <f>AZ$6*$F8</f>
        <v>23717.7612585</v>
      </c>
      <c r="BC8" s="17">
        <f>AZ$6*$G8</f>
        <v>7088.390424</v>
      </c>
      <c r="BD8" s="32"/>
      <c r="BE8" s="17"/>
      <c r="BF8" s="17">
        <f>BF$6*$D8</f>
        <v>482.4363375</v>
      </c>
      <c r="BG8" s="17">
        <f>BE8+BF8</f>
        <v>482.4363375</v>
      </c>
      <c r="BH8" s="17">
        <f>BF$6*$F8</f>
        <v>790.0846731</v>
      </c>
      <c r="BI8" s="17">
        <f>BF$6*$G8</f>
        <v>236.1280464</v>
      </c>
      <c r="BJ8" s="32"/>
      <c r="BK8" s="17"/>
      <c r="BL8" s="17">
        <f>BL$6*$D8</f>
        <v>58.772512500000005</v>
      </c>
      <c r="BM8" s="17">
        <f>BK8+BL8</f>
        <v>58.772512500000005</v>
      </c>
      <c r="BN8" s="17">
        <f>BL$6*$F8</f>
        <v>96.25158330000001</v>
      </c>
      <c r="BO8" s="17">
        <f>BL$6*$G8</f>
        <v>28.7661552</v>
      </c>
      <c r="BP8" s="32"/>
      <c r="BQ8" s="17"/>
      <c r="BR8" s="17">
        <f>BR$6*$D8</f>
        <v>12201.076875</v>
      </c>
      <c r="BS8" s="17">
        <f>BQ8+BR8</f>
        <v>12201.076875</v>
      </c>
      <c r="BT8" s="17">
        <f>BR$6*$F8</f>
        <v>19981.670295</v>
      </c>
      <c r="BU8" s="17">
        <f>BR$6*$G8</f>
        <v>5971.80648</v>
      </c>
      <c r="BV8" s="32"/>
      <c r="BW8" s="17"/>
      <c r="BX8" s="17">
        <f>BX$6*$D8</f>
        <v>9955.0722375</v>
      </c>
      <c r="BY8" s="17">
        <f>BW8+BX8</f>
        <v>9955.0722375</v>
      </c>
      <c r="BZ8" s="17">
        <f>BX$6*$F8</f>
        <v>16303.3946307</v>
      </c>
      <c r="CA8" s="17">
        <f>BX$6*$G8</f>
        <v>4872.5014608</v>
      </c>
      <c r="CB8" s="32"/>
      <c r="CC8" s="17"/>
      <c r="CD8" s="17">
        <f>CD$6*$D8</f>
        <v>22672.9059375</v>
      </c>
      <c r="CE8" s="17">
        <f>CC8+CD8</f>
        <v>22672.9059375</v>
      </c>
      <c r="CF8" s="17">
        <f>CD$6*$F8</f>
        <v>37131.3561675</v>
      </c>
      <c r="CG8" s="17">
        <f>CD$6*$G8</f>
        <v>11097.234120000001</v>
      </c>
      <c r="CH8" s="17"/>
      <c r="CI8" s="17"/>
      <c r="CJ8" s="17">
        <f>CJ$6*$D8</f>
        <v>2474.8532250000003</v>
      </c>
      <c r="CK8" s="17">
        <f>CI8+CJ8</f>
        <v>2474.8532250000003</v>
      </c>
      <c r="CL8" s="17">
        <f>CJ$6*$F8</f>
        <v>4053.0603714</v>
      </c>
      <c r="CM8" s="17">
        <f>CJ$6*$G8</f>
        <v>1211.3147616</v>
      </c>
      <c r="CN8" s="32"/>
      <c r="CO8" s="17"/>
      <c r="CP8" s="17">
        <f>CP$6*$D8</f>
        <v>2477.9664</v>
      </c>
      <c r="CQ8" s="17">
        <f>CO8+CP8</f>
        <v>2477.9664</v>
      </c>
      <c r="CR8" s="17">
        <f>CP$6*$F8</f>
        <v>4058.1588096</v>
      </c>
      <c r="CS8" s="17">
        <f>CP$6*$G8</f>
        <v>1212.8385024</v>
      </c>
      <c r="CT8" s="32"/>
      <c r="CU8" s="17"/>
      <c r="CV8" s="17">
        <f>CV$6*$D8</f>
        <v>69.8650875</v>
      </c>
      <c r="CW8" s="17">
        <f>CU8+CV8</f>
        <v>69.8650875</v>
      </c>
      <c r="CX8" s="17">
        <f>CV$6*$F8</f>
        <v>114.4178631</v>
      </c>
      <c r="CY8" s="17">
        <f>CV$6*$G8</f>
        <v>34.1954064</v>
      </c>
      <c r="CZ8" s="32"/>
      <c r="DA8" s="17"/>
      <c r="DB8" s="17">
        <f>DB$6*$D8</f>
        <v>14942.4692625</v>
      </c>
      <c r="DC8" s="17">
        <f>DA8+DB8</f>
        <v>14942.4692625</v>
      </c>
      <c r="DD8" s="17">
        <f>DB$6*$F8</f>
        <v>24471.2411253</v>
      </c>
      <c r="DE8" s="17">
        <f>DB$6*$G8</f>
        <v>7313.5786032000005</v>
      </c>
      <c r="DF8" s="32"/>
      <c r="DG8" s="17"/>
      <c r="DH8" s="17">
        <f>DH$6*$D8</f>
        <v>114.5678625</v>
      </c>
      <c r="DI8" s="17">
        <f>DG8+DH8</f>
        <v>114.5678625</v>
      </c>
      <c r="DJ8" s="17">
        <f>DH$6*$F8</f>
        <v>187.62747570000002</v>
      </c>
      <c r="DK8" s="17">
        <f>DH$6*$G8</f>
        <v>56.07514080000001</v>
      </c>
      <c r="DL8" s="32"/>
      <c r="DM8" s="17"/>
      <c r="DN8" s="17">
        <f>DN$6*$D8</f>
        <v>963.4067625</v>
      </c>
      <c r="DO8" s="17">
        <f>DM8+DN8</f>
        <v>963.4067625</v>
      </c>
      <c r="DP8" s="17">
        <f>DN$6*$F8</f>
        <v>1577.7686253</v>
      </c>
      <c r="DQ8" s="17">
        <f>DN$6*$G8</f>
        <v>471.5386032</v>
      </c>
      <c r="DR8" s="32"/>
      <c r="DS8" s="17"/>
      <c r="DT8" s="17">
        <f>DT$6*$D8</f>
        <v>149.764875</v>
      </c>
      <c r="DU8" s="17">
        <f>DS8+DT8</f>
        <v>149.764875</v>
      </c>
      <c r="DV8" s="17">
        <f>DT$6*$F8</f>
        <v>245.26952699999998</v>
      </c>
      <c r="DW8" s="17">
        <f>DT$6*$G8</f>
        <v>73.30228799999999</v>
      </c>
      <c r="DX8" s="32"/>
      <c r="DY8" s="17"/>
      <c r="DZ8" s="17">
        <f>DZ$6*$D8</f>
        <v>0</v>
      </c>
      <c r="EA8" s="17">
        <f>DY8+DZ8</f>
        <v>0</v>
      </c>
      <c r="EB8" s="17">
        <f>DZ$6*$F8</f>
        <v>0</v>
      </c>
      <c r="EC8" s="17">
        <f>DZ$6*$G8</f>
        <v>0</v>
      </c>
      <c r="ED8" s="32"/>
    </row>
    <row r="9" spans="1:134" ht="12.75">
      <c r="A9" s="33">
        <v>44287</v>
      </c>
      <c r="C9" s="24">
        <v>6045000</v>
      </c>
      <c r="D9" s="24">
        <v>151125</v>
      </c>
      <c r="E9" s="18">
        <f>C9+D9</f>
        <v>6196125</v>
      </c>
      <c r="F9" s="18">
        <v>247497</v>
      </c>
      <c r="G9" s="18">
        <f>73968</f>
        <v>73968</v>
      </c>
      <c r="I9" s="24">
        <f>'2005A-2015A Academic'!C9+'2005A-2015A Academic'!I9+'2005A-2015A Academic'!O9+'2005A-2015A Academic'!U9+'2005A-2015A Academic'!AA9+'2005A-2015A Academic'!AG9+'2005A-2015A Academic'!AM9+'2005A-2015A Academic'!AS9+'2005A-2015A Academic'!AY9+'2005A-2015A Academic'!BE9+'2005A-2015A Academic'!BK9+'2005A-2015A Academic'!BQ9+'2005A-2015A Academic'!BW9+'2005A-2015A Academic'!CC9+'2005A-2015A Academic'!CI9+'2005A-2015A Academic'!CO9+'2005A-2015A Academic'!CU9+'2005A-2015A Academic'!DA9+'2005A-2015A Academic'!DG9+'2005A-2015A Academic'!DM9+'2005A-2015A Academic'!DS9+'2005A-2015A Academic'!DY9+'2005A-2015A Academic'!EE9+'2005A-2015A Academic'!EK9</f>
        <v>1647784.788</v>
      </c>
      <c r="J9" s="24">
        <f>'2005A-2015A Academic'!D9+'2005A-2015A Academic'!J9+'2005A-2015A Academic'!P9+'2005A-2015A Academic'!V9+'2005A-2015A Academic'!AB9+'2005A-2015A Academic'!AH9+'2005A-2015A Academic'!AN9+'2005A-2015A Academic'!AT9+'2005A-2015A Academic'!AZ9+'2005A-2015A Academic'!BF9+'2005A-2015A Academic'!BL9+'2005A-2015A Academic'!BR9+'2005A-2015A Academic'!BX9+'2005A-2015A Academic'!CD9+'2005A-2015A Academic'!CJ9+'2005A-2015A Academic'!CP9+'2005A-2015A Academic'!CV9+'2005A-2015A Academic'!DB9+'2005A-2015A Academic'!DH9+'2005A-2015A Academic'!DN9+'2005A-2015A Academic'!DT9+'2005A-2015A Academic'!DZ9+'2005A-2015A Academic'!EF9+'2005A-2015A Academic'!EL9</f>
        <v>41194.61970000001</v>
      </c>
      <c r="K9" s="18">
        <f>SUM(I9:J9)</f>
        <v>1688979.4076999999</v>
      </c>
      <c r="L9" s="24">
        <f>'2005A-2015A Academic'!F9+'2005A-2015A Academic'!L9+'2005A-2015A Academic'!R9+'2005A-2015A Academic'!X9+'2005A-2015A Academic'!AD9+'2005A-2015A Academic'!AJ9+'2005A-2015A Academic'!AP9+'2005A-2015A Academic'!AV9+'2005A-2015A Academic'!BB9+'2005A-2015A Academic'!BH9+'2005A-2015A Academic'!BN9+'2005A-2015A Academic'!BT9+'2005A-2015A Academic'!BZ9+'2005A-2015A Academic'!CF9+'2005A-2015A Academic'!CL9+'2005A-2015A Academic'!CR9+'2005A-2015A Academic'!CX9+'2005A-2015A Academic'!DD9+'2005A-2015A Academic'!DJ9+'2005A-2015A Academic'!DP9+'2005A-2015A Academic'!DV9+'2005A-2015A Academic'!EB9+'2005A-2015A Academic'!EH9+'2005A-2015A Academic'!EN9</f>
        <v>67464.3162408</v>
      </c>
      <c r="M9" s="24">
        <f>'2005A-2015A Academic'!G9+'2005A-2015A Academic'!M9+'2005A-2015A Academic'!S9+'2005A-2015A Academic'!Y9+'2005A-2015A Academic'!AE9+'2005A-2015A Academic'!AK9+'2005A-2015A Academic'!AQ9+'2005A-2015A Academic'!AW9+'2005A-2015A Academic'!BC9+'2005A-2015A Academic'!BI9+'2005A-2015A Academic'!BO9+'2005A-2015A Academic'!BU9+'2005A-2015A Academic'!CA9+'2005A-2015A Academic'!CG9+'2005A-2015A Academic'!CM9+'2005A-2015A Academic'!CS9+'2005A-2015A Academic'!CY9+'2005A-2015A Academic'!DE9+'2005A-2015A Academic'!DK9+'2005A-2015A Academic'!DQ9+'2005A-2015A Academic'!DW9+'2005A-2015A Academic'!EC9+'2005A-2015A Academic'!EI9+'2005A-2015A Academic'!EO9</f>
        <v>20162.670835200002</v>
      </c>
      <c r="O9" s="17">
        <f>U9+AA9+AG9+AM9+AS9+AY9+BE9+BK9+BQ9+BW9+CC9+CI9+CO9+CU9+DA9+DG9+DM9+DS9+DY9</f>
        <v>4397216.420999999</v>
      </c>
      <c r="P9" s="17">
        <f>V9+AB9+AH9+AN9+AT9+AZ9+BF9+BL9+BR9+BX9+CD9+CJ9+CP9+CV9+DB9+DH9+DN9+DT9+DZ9</f>
        <v>109930.410525</v>
      </c>
      <c r="Q9" s="17">
        <f>O9+P9</f>
        <v>4507146.831524999</v>
      </c>
      <c r="R9" s="17">
        <f>X9+AD9+AJ9+AP9+AV9+BB9+BH9+BN9+BT9+BZ9+CF9+CL9+CR9+CX9+DD9+DJ9+DP9+DV9+EB9</f>
        <v>180032.7332586</v>
      </c>
      <c r="S9" s="17">
        <f>Y9+AE9+AK9+AQ9+AW9+BC9+BI9+BO9+BU9+CA9+CG9+CM9+CS9+CY9+DE9+DK9+DQ9+DW9+EC9</f>
        <v>53805.34395840001</v>
      </c>
      <c r="U9" s="17">
        <f>V$6*$C9</f>
        <v>1253.733</v>
      </c>
      <c r="V9" s="17">
        <f>V$6*$D9</f>
        <v>31.343325</v>
      </c>
      <c r="W9" s="17">
        <f>U9+V9</f>
        <v>1285.076325</v>
      </c>
      <c r="X9" s="17">
        <f>V$6*$F9</f>
        <v>51.3308778</v>
      </c>
      <c r="Y9" s="17">
        <f>V$6*$G9</f>
        <v>15.3409632</v>
      </c>
      <c r="Z9" s="17"/>
      <c r="AA9" s="17">
        <f>AB$6*$C9</f>
        <v>663626.7495</v>
      </c>
      <c r="AB9" s="17">
        <f>AB$6*$D9</f>
        <v>16590.6687375</v>
      </c>
      <c r="AC9" s="17">
        <f>AA9+AB9</f>
        <v>680217.4182375</v>
      </c>
      <c r="AD9" s="17">
        <f>AB$6*$F9</f>
        <v>27170.4929067</v>
      </c>
      <c r="AE9" s="17">
        <f>AB$6*$G9</f>
        <v>8120.2884048000005</v>
      </c>
      <c r="AF9" s="17"/>
      <c r="AG9" s="17">
        <f>AH$6*$C9</f>
        <v>467326.86</v>
      </c>
      <c r="AH9" s="17">
        <f>AH$6*$D9</f>
        <v>11683.1715</v>
      </c>
      <c r="AI9" s="17">
        <f>AG9+AH9</f>
        <v>479010.0315</v>
      </c>
      <c r="AJ9" s="17">
        <f>AH$6*$F9</f>
        <v>19133.498076</v>
      </c>
      <c r="AK9" s="17">
        <f>AH$6*$G9</f>
        <v>5718.318144</v>
      </c>
      <c r="AL9" s="17"/>
      <c r="AM9" s="17">
        <f>AN$6*$C9</f>
        <v>21608.457</v>
      </c>
      <c r="AN9" s="17">
        <f>AN$6*$D9</f>
        <v>540.211425</v>
      </c>
      <c r="AO9" s="17">
        <f>AM9+AN9</f>
        <v>22148.668425</v>
      </c>
      <c r="AP9" s="17">
        <f>AN$6*$F9</f>
        <v>884.7027761999999</v>
      </c>
      <c r="AQ9" s="17">
        <f>AN$6*$G9</f>
        <v>264.4060128</v>
      </c>
      <c r="AR9" s="17"/>
      <c r="AS9" s="17">
        <f>AT$6*$C9</f>
        <v>1578.954</v>
      </c>
      <c r="AT9" s="17">
        <f>AT$6*$D9</f>
        <v>39.47385</v>
      </c>
      <c r="AU9" s="17">
        <f>AS9+AT9</f>
        <v>1618.42785</v>
      </c>
      <c r="AV9" s="17">
        <f>AT$6*$F9</f>
        <v>64.6462164</v>
      </c>
      <c r="AW9" s="17">
        <f>AT$6*$G9</f>
        <v>19.3204416</v>
      </c>
      <c r="AX9" s="17"/>
      <c r="AY9" s="17">
        <f>AZ$6*$C9</f>
        <v>579295.3724999999</v>
      </c>
      <c r="AZ9" s="17">
        <f>AZ$6*$D9</f>
        <v>14482.3843125</v>
      </c>
      <c r="BA9" s="17">
        <f>AY9+AZ9</f>
        <v>593777.7568125</v>
      </c>
      <c r="BB9" s="17">
        <f>AZ$6*$F9</f>
        <v>23717.7612585</v>
      </c>
      <c r="BC9" s="17">
        <f>AZ$6*$G9</f>
        <v>7088.390424</v>
      </c>
      <c r="BD9" s="17"/>
      <c r="BE9" s="17">
        <f>BF$6*$C9</f>
        <v>19297.4535</v>
      </c>
      <c r="BF9" s="17">
        <f>BF$6*$D9</f>
        <v>482.4363375</v>
      </c>
      <c r="BG9" s="17">
        <f>BE9+BF9</f>
        <v>19779.8898375</v>
      </c>
      <c r="BH9" s="17">
        <f>BF$6*$F9</f>
        <v>790.0846731</v>
      </c>
      <c r="BI9" s="17">
        <f>BF$6*$G9</f>
        <v>236.1280464</v>
      </c>
      <c r="BJ9" s="17"/>
      <c r="BK9" s="17">
        <f>BL$6*$C9</f>
        <v>2350.9005</v>
      </c>
      <c r="BL9" s="17">
        <f>BL$6*$D9</f>
        <v>58.772512500000005</v>
      </c>
      <c r="BM9" s="17">
        <f>BK9+BL9</f>
        <v>2409.6730125000004</v>
      </c>
      <c r="BN9" s="17">
        <f>BL$6*$F9</f>
        <v>96.25158330000001</v>
      </c>
      <c r="BO9" s="17">
        <f>BL$6*$G9</f>
        <v>28.7661552</v>
      </c>
      <c r="BP9" s="17"/>
      <c r="BQ9" s="17">
        <f>BR$6*$C9</f>
        <v>488043.075</v>
      </c>
      <c r="BR9" s="17">
        <f>BR$6*$D9</f>
        <v>12201.076875</v>
      </c>
      <c r="BS9" s="17">
        <f>BQ9+BR9</f>
        <v>500244.15187500004</v>
      </c>
      <c r="BT9" s="17">
        <f>BR$6*$F9</f>
        <v>19981.670295</v>
      </c>
      <c r="BU9" s="17">
        <f>BR$6*$G9</f>
        <v>5971.80648</v>
      </c>
      <c r="BV9" s="17"/>
      <c r="BW9" s="17">
        <f>BX$6*$C9</f>
        <v>398202.88950000005</v>
      </c>
      <c r="BX9" s="17">
        <f>BX$6*$D9</f>
        <v>9955.0722375</v>
      </c>
      <c r="BY9" s="17">
        <f>BW9+BX9</f>
        <v>408157.96173750004</v>
      </c>
      <c r="BZ9" s="17">
        <f>BX$6*$F9</f>
        <v>16303.3946307</v>
      </c>
      <c r="CA9" s="17">
        <f>BX$6*$G9</f>
        <v>4872.5014608</v>
      </c>
      <c r="CB9" s="17"/>
      <c r="CC9" s="17">
        <f>CD$6*$C9</f>
        <v>906916.2375</v>
      </c>
      <c r="CD9" s="17">
        <f>CD$6*$D9</f>
        <v>22672.9059375</v>
      </c>
      <c r="CE9" s="17">
        <f>CC9+CD9</f>
        <v>929589.1434375</v>
      </c>
      <c r="CF9" s="17">
        <f>CD$6*$F9</f>
        <v>37131.3561675</v>
      </c>
      <c r="CG9" s="17">
        <f>CD$6*$G9</f>
        <v>11097.234120000001</v>
      </c>
      <c r="CH9" s="17"/>
      <c r="CI9" s="17">
        <f>CJ$6*$C9</f>
        <v>98994.129</v>
      </c>
      <c r="CJ9" s="17">
        <f>CJ$6*$D9</f>
        <v>2474.8532250000003</v>
      </c>
      <c r="CK9" s="17">
        <f>CI9+CJ9</f>
        <v>101468.982225</v>
      </c>
      <c r="CL9" s="17">
        <f>CJ$6*$F9</f>
        <v>4053.0603714</v>
      </c>
      <c r="CM9" s="17">
        <f>CJ$6*$G9</f>
        <v>1211.3147616</v>
      </c>
      <c r="CN9" s="17"/>
      <c r="CO9" s="17">
        <f>CP$6*$C9</f>
        <v>99118.656</v>
      </c>
      <c r="CP9" s="17">
        <f>CP$6*$D9</f>
        <v>2477.9664</v>
      </c>
      <c r="CQ9" s="17">
        <f>CO9+CP9</f>
        <v>101596.62240000001</v>
      </c>
      <c r="CR9" s="17">
        <f>CP$6*$F9</f>
        <v>4058.1588096</v>
      </c>
      <c r="CS9" s="17">
        <f>CP$6*$G9</f>
        <v>1212.8385024</v>
      </c>
      <c r="CT9" s="32"/>
      <c r="CU9" s="17">
        <f>CV$6*$C9</f>
        <v>2794.6035</v>
      </c>
      <c r="CV9" s="17">
        <f>CV$6*$D9</f>
        <v>69.8650875</v>
      </c>
      <c r="CW9" s="17">
        <f>CU9+CV9</f>
        <v>2864.4685875</v>
      </c>
      <c r="CX9" s="17">
        <f>CV$6*$F9</f>
        <v>114.4178631</v>
      </c>
      <c r="CY9" s="17">
        <f>CV$6*$G9</f>
        <v>34.1954064</v>
      </c>
      <c r="CZ9" s="17"/>
      <c r="DA9" s="17">
        <f>DB$6*$C9</f>
        <v>597698.7705</v>
      </c>
      <c r="DB9" s="17">
        <f>DB$6*$D9</f>
        <v>14942.4692625</v>
      </c>
      <c r="DC9" s="17">
        <f>DA9+DB9</f>
        <v>612641.2397624999</v>
      </c>
      <c r="DD9" s="17">
        <f>DB$6*$F9</f>
        <v>24471.2411253</v>
      </c>
      <c r="DE9" s="17">
        <f>DB$6*$G9</f>
        <v>7313.5786032000005</v>
      </c>
      <c r="DF9" s="17"/>
      <c r="DG9" s="17">
        <f>DH$6*$C9</f>
        <v>4582.7145</v>
      </c>
      <c r="DH9" s="17">
        <f>DH$6*$D9</f>
        <v>114.5678625</v>
      </c>
      <c r="DI9" s="17">
        <f>DG9+DH9</f>
        <v>4697.2823625</v>
      </c>
      <c r="DJ9" s="17">
        <f>DH$6*$F9</f>
        <v>187.62747570000002</v>
      </c>
      <c r="DK9" s="17">
        <f>DH$6*$G9</f>
        <v>56.07514080000001</v>
      </c>
      <c r="DL9" s="17"/>
      <c r="DM9" s="17">
        <f>DN$6*$C9</f>
        <v>38536.2705</v>
      </c>
      <c r="DN9" s="17">
        <f>DN$6*$D9</f>
        <v>963.4067625</v>
      </c>
      <c r="DO9" s="17">
        <f>DM9+DN9</f>
        <v>39499.6772625</v>
      </c>
      <c r="DP9" s="17">
        <f>DN$6*$F9</f>
        <v>1577.7686253</v>
      </c>
      <c r="DQ9" s="17">
        <f>DN$6*$G9</f>
        <v>471.5386032</v>
      </c>
      <c r="DR9" s="17"/>
      <c r="DS9" s="17">
        <f>DT$6*$C9</f>
        <v>5990.594999999999</v>
      </c>
      <c r="DT9" s="17">
        <f>DT$6*$D9</f>
        <v>149.764875</v>
      </c>
      <c r="DU9" s="17">
        <f>DS9+DT9</f>
        <v>6140.359874999999</v>
      </c>
      <c r="DV9" s="17">
        <f>DT$6*$F9</f>
        <v>245.26952699999998</v>
      </c>
      <c r="DW9" s="17">
        <f>DT$6*$G9</f>
        <v>73.30228799999999</v>
      </c>
      <c r="DX9" s="17"/>
      <c r="DY9" s="17">
        <f>DZ$6*$C9</f>
        <v>0</v>
      </c>
      <c r="DZ9" s="17">
        <f>DZ$6*$D9</f>
        <v>0</v>
      </c>
      <c r="EA9" s="17">
        <f>DY9+DZ9</f>
        <v>0</v>
      </c>
      <c r="EB9" s="17">
        <f>DZ$6*$F9</f>
        <v>0</v>
      </c>
      <c r="EC9" s="17">
        <f>DZ$6*$G9</f>
        <v>0</v>
      </c>
      <c r="ED9" s="17"/>
    </row>
    <row r="10" spans="3:134" ht="12.75">
      <c r="C10" s="24"/>
      <c r="D10" s="24"/>
      <c r="E10" s="24"/>
      <c r="F10" s="24"/>
      <c r="G10" s="24"/>
      <c r="ED10" s="17"/>
    </row>
    <row r="11" spans="1:133" ht="13.5" thickBot="1">
      <c r="A11" s="15" t="s">
        <v>0</v>
      </c>
      <c r="C11" s="31">
        <f>SUM(C8:C10)</f>
        <v>6045000</v>
      </c>
      <c r="D11" s="31">
        <f>SUM(D8:D10)</f>
        <v>302250</v>
      </c>
      <c r="E11" s="31">
        <f>SUM(E8:E10)</f>
        <v>6347250</v>
      </c>
      <c r="F11" s="31">
        <f>SUM(F8:F10)</f>
        <v>494994</v>
      </c>
      <c r="G11" s="31">
        <f>SUM(G8:G10)</f>
        <v>147936</v>
      </c>
      <c r="I11" s="31">
        <f>SUM(I8:I10)</f>
        <v>1647784.788</v>
      </c>
      <c r="J11" s="31">
        <f>SUM(J8:J10)</f>
        <v>82389.23940000002</v>
      </c>
      <c r="K11" s="31">
        <f>SUM(K8:K10)</f>
        <v>1730174.0273999998</v>
      </c>
      <c r="L11" s="31">
        <f>SUM(L8:L10)</f>
        <v>134928.6324816</v>
      </c>
      <c r="M11" s="31">
        <f>SUM(M8:M10)</f>
        <v>40325.341670400005</v>
      </c>
      <c r="O11" s="31">
        <f>SUM(O8:O10)</f>
        <v>4397216.420999999</v>
      </c>
      <c r="P11" s="31">
        <f>SUM(P8:P10)</f>
        <v>219860.82105</v>
      </c>
      <c r="Q11" s="31">
        <f>SUM(Q8:Q10)</f>
        <v>4617077.242049999</v>
      </c>
      <c r="R11" s="31">
        <f>SUM(R8:R10)</f>
        <v>360065.4665172</v>
      </c>
      <c r="S11" s="31">
        <f>SUM(S8:S10)</f>
        <v>107610.68791680002</v>
      </c>
      <c r="U11" s="31">
        <f>SUM(U8:U10)</f>
        <v>1253.733</v>
      </c>
      <c r="V11" s="31">
        <f>SUM(V8:V10)</f>
        <v>62.68665</v>
      </c>
      <c r="W11" s="31">
        <f>SUM(W8:W10)</f>
        <v>1316.41965</v>
      </c>
      <c r="X11" s="31">
        <f>SUM(X8:X10)</f>
        <v>102.6617556</v>
      </c>
      <c r="Y11" s="31">
        <f>SUM(Y8:Y10)</f>
        <v>30.6819264</v>
      </c>
      <c r="Z11" s="17"/>
      <c r="AA11" s="31">
        <f>SUM(AA8:AA10)</f>
        <v>663626.7495</v>
      </c>
      <c r="AB11" s="31">
        <f>SUM(AB8:AB10)</f>
        <v>33181.337475</v>
      </c>
      <c r="AC11" s="31">
        <f>SUM(AC8:AC10)</f>
        <v>696808.086975</v>
      </c>
      <c r="AD11" s="31">
        <f>SUM(AD8:AD10)</f>
        <v>54340.9858134</v>
      </c>
      <c r="AE11" s="31">
        <f>SUM(AE8:AE10)</f>
        <v>16240.576809600001</v>
      </c>
      <c r="AF11" s="17"/>
      <c r="AG11" s="31">
        <f>SUM(AG8:AG10)</f>
        <v>467326.86</v>
      </c>
      <c r="AH11" s="31">
        <f>SUM(AH8:AH10)</f>
        <v>23366.343</v>
      </c>
      <c r="AI11" s="31">
        <f>SUM(AI8:AI10)</f>
        <v>490693.203</v>
      </c>
      <c r="AJ11" s="31">
        <f>SUM(AJ8:AJ10)</f>
        <v>38266.996152</v>
      </c>
      <c r="AK11" s="31">
        <f>SUM(AK8:AK10)</f>
        <v>11436.636288</v>
      </c>
      <c r="AL11" s="17"/>
      <c r="AM11" s="31">
        <f>SUM(AM8:AM10)</f>
        <v>21608.457</v>
      </c>
      <c r="AN11" s="31">
        <f>SUM(AN8:AN10)</f>
        <v>1080.42285</v>
      </c>
      <c r="AO11" s="31">
        <f>SUM(AO8:AO10)</f>
        <v>22688.87985</v>
      </c>
      <c r="AP11" s="31">
        <f>SUM(AP8:AP10)</f>
        <v>1769.4055523999998</v>
      </c>
      <c r="AQ11" s="31">
        <f>SUM(AQ8:AQ10)</f>
        <v>528.8120256</v>
      </c>
      <c r="AR11" s="17"/>
      <c r="AS11" s="31">
        <f>SUM(AS8:AS10)</f>
        <v>1578.954</v>
      </c>
      <c r="AT11" s="31">
        <f>SUM(AT8:AT10)</f>
        <v>78.9477</v>
      </c>
      <c r="AU11" s="31">
        <f>SUM(AU8:AU10)</f>
        <v>1657.9017000000001</v>
      </c>
      <c r="AV11" s="31">
        <f>SUM(AV8:AV10)</f>
        <v>129.2924328</v>
      </c>
      <c r="AW11" s="31">
        <f>SUM(AW8:AW10)</f>
        <v>38.6408832</v>
      </c>
      <c r="AX11" s="17"/>
      <c r="AY11" s="31">
        <f>SUM(AY8:AY10)</f>
        <v>579295.3724999999</v>
      </c>
      <c r="AZ11" s="31">
        <f>SUM(AZ8:AZ10)</f>
        <v>28964.768625</v>
      </c>
      <c r="BA11" s="31">
        <f>SUM(BA8:BA10)</f>
        <v>608260.141125</v>
      </c>
      <c r="BB11" s="31">
        <f>SUM(BB8:BB10)</f>
        <v>47435.522517</v>
      </c>
      <c r="BC11" s="31">
        <f>SUM(BC8:BC10)</f>
        <v>14176.780848</v>
      </c>
      <c r="BD11" s="17"/>
      <c r="BE11" s="31">
        <f>SUM(BE8:BE10)</f>
        <v>19297.4535</v>
      </c>
      <c r="BF11" s="31">
        <f>SUM(BF8:BF10)</f>
        <v>964.872675</v>
      </c>
      <c r="BG11" s="31">
        <f>SUM(BG8:BG10)</f>
        <v>20262.326175</v>
      </c>
      <c r="BH11" s="31">
        <f>SUM(BH8:BH10)</f>
        <v>1580.1693462</v>
      </c>
      <c r="BI11" s="31">
        <f>SUM(BI8:BI10)</f>
        <v>472.2560928</v>
      </c>
      <c r="BJ11" s="17"/>
      <c r="BK11" s="31">
        <f>SUM(BK8:BK10)</f>
        <v>2350.9005</v>
      </c>
      <c r="BL11" s="31">
        <f>SUM(BL8:BL10)</f>
        <v>117.54502500000001</v>
      </c>
      <c r="BM11" s="31">
        <f>SUM(BM8:BM10)</f>
        <v>2468.4455250000005</v>
      </c>
      <c r="BN11" s="31">
        <f>SUM(BN8:BN10)</f>
        <v>192.50316660000001</v>
      </c>
      <c r="BO11" s="31">
        <f>SUM(BO8:BO10)</f>
        <v>57.5323104</v>
      </c>
      <c r="BP11" s="17"/>
      <c r="BQ11" s="31">
        <f>SUM(BQ8:BQ10)</f>
        <v>488043.075</v>
      </c>
      <c r="BR11" s="31">
        <f>SUM(BR8:BR10)</f>
        <v>24402.15375</v>
      </c>
      <c r="BS11" s="31">
        <f>SUM(BS8:BS10)</f>
        <v>512445.22875000007</v>
      </c>
      <c r="BT11" s="31">
        <f>SUM(BT8:BT10)</f>
        <v>39963.34059</v>
      </c>
      <c r="BU11" s="31">
        <f>SUM(BU8:BU10)</f>
        <v>11943.61296</v>
      </c>
      <c r="BV11" s="17"/>
      <c r="BW11" s="31">
        <f>SUM(BW8:BW10)</f>
        <v>398202.88950000005</v>
      </c>
      <c r="BX11" s="31">
        <f>SUM(BX8:BX10)</f>
        <v>19910.144475</v>
      </c>
      <c r="BY11" s="31">
        <f>SUM(BY8:BY10)</f>
        <v>418113.033975</v>
      </c>
      <c r="BZ11" s="31">
        <f>SUM(BZ8:BZ10)</f>
        <v>32606.7892614</v>
      </c>
      <c r="CA11" s="31">
        <f>SUM(CA8:CA10)</f>
        <v>9745.0029216</v>
      </c>
      <c r="CB11" s="17"/>
      <c r="CC11" s="31">
        <f>SUM(CC8:CC10)</f>
        <v>906916.2375</v>
      </c>
      <c r="CD11" s="31">
        <f>SUM(CD8:CD10)</f>
        <v>45345.811875</v>
      </c>
      <c r="CE11" s="31">
        <f>SUM(CE8:CE10)</f>
        <v>952262.049375</v>
      </c>
      <c r="CF11" s="31">
        <f>SUM(CF8:CF10)</f>
        <v>74262.712335</v>
      </c>
      <c r="CG11" s="31">
        <f>SUM(CG8:CG10)</f>
        <v>22194.468240000002</v>
      </c>
      <c r="CH11" s="24"/>
      <c r="CI11" s="31">
        <f>SUM(CI8:CI10)</f>
        <v>98994.129</v>
      </c>
      <c r="CJ11" s="31">
        <f>SUM(CJ8:CJ10)</f>
        <v>4949.706450000001</v>
      </c>
      <c r="CK11" s="31">
        <f>SUM(CK8:CK10)</f>
        <v>103943.83545</v>
      </c>
      <c r="CL11" s="31">
        <f>SUM(CL8:CL10)</f>
        <v>8106.1207428</v>
      </c>
      <c r="CM11" s="31">
        <f>SUM(CM8:CM10)</f>
        <v>2422.6295232</v>
      </c>
      <c r="CN11" s="17"/>
      <c r="CO11" s="31">
        <f>SUM(CO8:CO10)</f>
        <v>99118.656</v>
      </c>
      <c r="CP11" s="31">
        <f>SUM(CP8:CP10)</f>
        <v>4955.9328</v>
      </c>
      <c r="CQ11" s="31">
        <f>SUM(CQ8:CQ10)</f>
        <v>104074.58880000001</v>
      </c>
      <c r="CR11" s="31">
        <f>SUM(CR8:CR10)</f>
        <v>8116.3176192</v>
      </c>
      <c r="CS11" s="31">
        <f>SUM(CS8:CS10)</f>
        <v>2425.6770048</v>
      </c>
      <c r="CT11" s="24"/>
      <c r="CU11" s="31">
        <f>SUM(CU8:CU10)</f>
        <v>2794.6035</v>
      </c>
      <c r="CV11" s="31">
        <f>SUM(CV8:CV10)</f>
        <v>139.730175</v>
      </c>
      <c r="CW11" s="31">
        <f>SUM(CW8:CW10)</f>
        <v>2934.333675</v>
      </c>
      <c r="CX11" s="31">
        <f>SUM(CX8:CX10)</f>
        <v>228.8357262</v>
      </c>
      <c r="CY11" s="31">
        <f>SUM(CY8:CY10)</f>
        <v>68.3908128</v>
      </c>
      <c r="CZ11" s="17"/>
      <c r="DA11" s="31">
        <f>SUM(DA8:DA10)</f>
        <v>597698.7705</v>
      </c>
      <c r="DB11" s="31">
        <f>SUM(DB8:DB10)</f>
        <v>29884.938525</v>
      </c>
      <c r="DC11" s="31">
        <f>SUM(DC8:DC10)</f>
        <v>627583.7090249999</v>
      </c>
      <c r="DD11" s="31">
        <f>SUM(DD8:DD10)</f>
        <v>48942.4822506</v>
      </c>
      <c r="DE11" s="31">
        <f>SUM(DE8:DE10)</f>
        <v>14627.157206400001</v>
      </c>
      <c r="DF11" s="17"/>
      <c r="DG11" s="31">
        <f>SUM(DG8:DG10)</f>
        <v>4582.7145</v>
      </c>
      <c r="DH11" s="31">
        <f>SUM(DH8:DH10)</f>
        <v>229.135725</v>
      </c>
      <c r="DI11" s="31">
        <f>SUM(DI8:DI10)</f>
        <v>4811.850225</v>
      </c>
      <c r="DJ11" s="31">
        <f>SUM(DJ8:DJ10)</f>
        <v>375.25495140000004</v>
      </c>
      <c r="DK11" s="31">
        <f>SUM(DK8:DK10)</f>
        <v>112.15028160000001</v>
      </c>
      <c r="DL11" s="17"/>
      <c r="DM11" s="31">
        <f>SUM(DM8:DM10)</f>
        <v>38536.2705</v>
      </c>
      <c r="DN11" s="31">
        <f>SUM(DN8:DN10)</f>
        <v>1926.813525</v>
      </c>
      <c r="DO11" s="31">
        <f>SUM(DO8:DO10)</f>
        <v>40463.084025000004</v>
      </c>
      <c r="DP11" s="31">
        <f>SUM(DP8:DP10)</f>
        <v>3155.5372506</v>
      </c>
      <c r="DQ11" s="31">
        <f>SUM(DQ8:DQ10)</f>
        <v>943.0772064</v>
      </c>
      <c r="DR11" s="17"/>
      <c r="DS11" s="31">
        <f>SUM(DS8:DS10)</f>
        <v>5990.594999999999</v>
      </c>
      <c r="DT11" s="31">
        <f>SUM(DT8:DT10)</f>
        <v>299.52975</v>
      </c>
      <c r="DU11" s="31">
        <f>SUM(DU8:DU10)</f>
        <v>6290.124749999999</v>
      </c>
      <c r="DV11" s="31">
        <f>SUM(DV8:DV10)</f>
        <v>490.53905399999996</v>
      </c>
      <c r="DW11" s="31">
        <f>SUM(DW8:DW10)</f>
        <v>146.60457599999998</v>
      </c>
      <c r="DX11" s="17"/>
      <c r="DY11" s="31">
        <f>SUM(DY8:DY10)</f>
        <v>0</v>
      </c>
      <c r="DZ11" s="31">
        <f>SUM(DZ8:DZ10)</f>
        <v>0</v>
      </c>
      <c r="EA11" s="31">
        <f>SUM(EA8:EA10)</f>
        <v>0</v>
      </c>
      <c r="EB11" s="24"/>
      <c r="EC11" s="24"/>
    </row>
    <row r="12" ht="13.5" thickTop="1"/>
    <row r="13" spans="3:7" ht="12.75">
      <c r="C13" s="18">
        <f>I11+O11</f>
        <v>6045001.208999999</v>
      </c>
      <c r="D13" s="18">
        <f>J11+P11</f>
        <v>302250.06045</v>
      </c>
      <c r="E13" s="18">
        <f>K11+Q11</f>
        <v>6347251.269449999</v>
      </c>
      <c r="F13" s="18">
        <f>L11+R11</f>
        <v>494994.09899880004</v>
      </c>
      <c r="G13" s="18">
        <f>M11+S11</f>
        <v>147936.02958720003</v>
      </c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ES11"/>
  <sheetViews>
    <sheetView zoomScale="150" zoomScaleNormal="150" zoomScalePageLayoutView="0" workbookViewId="0" topLeftCell="A1">
      <selection activeCell="D13" sqref="D13"/>
    </sheetView>
  </sheetViews>
  <sheetFormatPr defaultColWidth="11.7109375" defaultRowHeight="12.75"/>
  <cols>
    <col min="1" max="1" width="11.7109375" style="0" customWidth="1"/>
    <col min="2" max="2" width="5.421875" style="0" customWidth="1"/>
    <col min="3" max="6" width="18.140625" style="0" customWidth="1"/>
    <col min="7" max="7" width="22.421875" style="0" customWidth="1"/>
    <col min="8" max="8" width="4.7109375" style="0" customWidth="1"/>
    <col min="9" max="12" width="18.140625" style="0" customWidth="1"/>
    <col min="13" max="13" width="20.7109375" style="0" customWidth="1"/>
    <col min="14" max="14" width="4.7109375" style="0" customWidth="1"/>
    <col min="15" max="18" width="18.140625" style="0" customWidth="1"/>
    <col min="19" max="19" width="22.7109375" style="0" customWidth="1"/>
    <col min="20" max="20" width="4.7109375" style="0" customWidth="1"/>
    <col min="21" max="24" width="18.140625" style="0" customWidth="1"/>
    <col min="25" max="25" width="21.140625" style="0" customWidth="1"/>
    <col min="26" max="26" width="4.7109375" style="0" customWidth="1"/>
    <col min="27" max="30" width="18.140625" style="0" customWidth="1"/>
    <col min="31" max="31" width="20.7109375" style="0" customWidth="1"/>
    <col min="32" max="32" width="4.7109375" style="0" customWidth="1"/>
    <col min="33" max="36" width="18.140625" style="0" customWidth="1"/>
    <col min="37" max="37" width="20.7109375" style="0" customWidth="1"/>
    <col min="38" max="38" width="4.7109375" style="0" customWidth="1"/>
    <col min="39" max="42" width="18.140625" style="0" customWidth="1"/>
    <col min="43" max="43" width="21.140625" style="0" customWidth="1"/>
    <col min="44" max="44" width="4.7109375" style="0" customWidth="1"/>
    <col min="45" max="48" width="18.140625" style="0" customWidth="1"/>
    <col min="49" max="49" width="22.00390625" style="0" customWidth="1"/>
    <col min="50" max="50" width="4.7109375" style="0" customWidth="1"/>
    <col min="51" max="54" width="18.140625" style="0" customWidth="1"/>
    <col min="55" max="55" width="20.7109375" style="0" customWidth="1"/>
    <col min="56" max="56" width="4.7109375" style="0" customWidth="1"/>
    <col min="57" max="60" width="18.140625" style="0" customWidth="1"/>
    <col min="61" max="61" width="20.7109375" style="0" customWidth="1"/>
    <col min="62" max="62" width="4.7109375" style="0" customWidth="1"/>
    <col min="63" max="66" width="18.140625" style="0" customWidth="1"/>
    <col min="67" max="67" width="21.7109375" style="0" customWidth="1"/>
    <col min="68" max="68" width="4.7109375" style="0" customWidth="1"/>
    <col min="69" max="72" width="18.140625" style="0" customWidth="1"/>
    <col min="73" max="73" width="22.140625" style="0" customWidth="1"/>
    <col min="74" max="74" width="4.7109375" style="0" customWidth="1"/>
    <col min="75" max="78" width="18.140625" style="0" customWidth="1"/>
    <col min="79" max="79" width="21.140625" style="0" customWidth="1"/>
    <col min="80" max="80" width="4.7109375" style="0" customWidth="1"/>
    <col min="81" max="84" width="18.140625" style="0" customWidth="1"/>
    <col min="85" max="85" width="22.00390625" style="0" customWidth="1"/>
    <col min="86" max="86" width="4.7109375" style="0" customWidth="1"/>
    <col min="87" max="90" width="18.140625" style="0" customWidth="1"/>
    <col min="91" max="91" width="20.7109375" style="0" customWidth="1"/>
    <col min="92" max="92" width="4.7109375" style="0" customWidth="1"/>
    <col min="93" max="96" width="18.140625" style="0" customWidth="1"/>
    <col min="97" max="97" width="20.7109375" style="0" customWidth="1"/>
    <col min="98" max="98" width="4.7109375" style="0" customWidth="1"/>
    <col min="99" max="102" width="18.140625" style="0" customWidth="1"/>
    <col min="103" max="103" width="20.7109375" style="0" customWidth="1"/>
    <col min="104" max="104" width="4.7109375" style="0" customWidth="1"/>
    <col min="105" max="108" width="18.140625" style="0" customWidth="1"/>
    <col min="109" max="109" width="22.00390625" style="0" customWidth="1"/>
    <col min="110" max="110" width="4.7109375" style="0" customWidth="1"/>
    <col min="111" max="114" width="18.140625" style="0" customWidth="1"/>
    <col min="115" max="115" width="20.7109375" style="0" customWidth="1"/>
    <col min="116" max="116" width="4.7109375" style="0" customWidth="1"/>
    <col min="117" max="120" width="18.140625" style="0" customWidth="1"/>
    <col min="121" max="121" width="23.28125" style="0" customWidth="1"/>
    <col min="122" max="122" width="4.7109375" style="0" customWidth="1"/>
    <col min="123" max="126" width="18.140625" style="0" customWidth="1"/>
    <col min="127" max="127" width="20.7109375" style="0" customWidth="1"/>
    <col min="128" max="128" width="4.7109375" style="0" customWidth="1"/>
    <col min="129" max="132" width="18.140625" style="0" customWidth="1"/>
    <col min="133" max="133" width="22.7109375" style="0" customWidth="1"/>
    <col min="134" max="134" width="4.7109375" style="0" customWidth="1"/>
    <col min="135" max="138" width="18.140625" style="0" customWidth="1"/>
    <col min="139" max="139" width="20.7109375" style="0" customWidth="1"/>
    <col min="140" max="140" width="4.7109375" style="0" customWidth="1"/>
    <col min="141" max="144" width="18.140625" style="0" customWidth="1"/>
    <col min="145" max="145" width="22.140625" style="0" customWidth="1"/>
  </cols>
  <sheetData>
    <row r="1" spans="1:99" ht="12.75">
      <c r="A1" s="26"/>
      <c r="B1" s="12"/>
      <c r="C1" s="25"/>
      <c r="D1" s="27"/>
      <c r="E1" s="18"/>
      <c r="F1" s="27" t="s">
        <v>24</v>
      </c>
      <c r="G1" s="18"/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W1" s="3"/>
      <c r="X1" s="4"/>
      <c r="Y1" s="3"/>
      <c r="Z1" s="3"/>
      <c r="AA1" s="3"/>
      <c r="AB1" s="4"/>
      <c r="AC1" s="3"/>
      <c r="AD1" s="3"/>
      <c r="AE1" s="27" t="s">
        <v>24</v>
      </c>
      <c r="AF1" s="4"/>
      <c r="AG1" s="3"/>
      <c r="AH1" s="3"/>
      <c r="AI1" s="3"/>
      <c r="AJ1" s="3"/>
      <c r="AK1" s="3"/>
      <c r="AL1" s="3"/>
      <c r="AM1" s="27"/>
      <c r="AN1" s="4"/>
      <c r="AO1" s="3"/>
      <c r="AP1" s="3"/>
      <c r="AQ1" s="27" t="s">
        <v>24</v>
      </c>
      <c r="AR1" s="3"/>
      <c r="AS1" s="3"/>
      <c r="AT1" s="3"/>
      <c r="AU1" s="3"/>
      <c r="AV1" s="3"/>
      <c r="AW1" s="3"/>
      <c r="AX1" s="3"/>
      <c r="AY1" s="27"/>
      <c r="AZ1" s="3"/>
      <c r="BA1" s="3"/>
      <c r="BB1" s="3"/>
      <c r="BC1" s="27" t="s">
        <v>24</v>
      </c>
      <c r="BD1" s="3"/>
      <c r="BE1" s="3"/>
      <c r="BF1" s="3"/>
      <c r="BG1" s="3"/>
      <c r="BH1" s="3"/>
      <c r="BI1" s="3"/>
      <c r="BJ1" s="3"/>
      <c r="BK1" s="27"/>
      <c r="BL1" s="3"/>
      <c r="BM1" s="3"/>
      <c r="BN1" s="3"/>
      <c r="BO1" s="27" t="s">
        <v>24</v>
      </c>
      <c r="BP1" s="3"/>
      <c r="BQ1" s="3"/>
      <c r="BR1" s="3"/>
      <c r="BS1" s="3"/>
      <c r="BT1" s="4"/>
      <c r="BU1" s="3"/>
      <c r="BV1" s="3"/>
      <c r="BW1" s="27"/>
      <c r="BX1" s="3"/>
      <c r="BY1" s="3"/>
      <c r="BZ1" s="3"/>
      <c r="CA1" s="27" t="s">
        <v>24</v>
      </c>
      <c r="CB1" s="3"/>
      <c r="CC1" s="3"/>
      <c r="CD1" s="3"/>
      <c r="CE1" s="3"/>
      <c r="CF1" s="3"/>
      <c r="CG1" s="3"/>
      <c r="CH1" s="3"/>
      <c r="CI1" s="27"/>
      <c r="CJ1" s="3"/>
      <c r="CK1" s="3"/>
      <c r="CL1" s="3"/>
      <c r="CM1" s="27" t="s">
        <v>24</v>
      </c>
      <c r="CN1" s="3"/>
      <c r="CO1" s="3"/>
      <c r="CP1" s="3"/>
      <c r="CQ1" s="3"/>
      <c r="CR1" s="4"/>
      <c r="CS1" s="3"/>
      <c r="CT1" s="3"/>
      <c r="CU1" s="27"/>
    </row>
    <row r="2" spans="1:99" ht="12.75">
      <c r="A2" s="26"/>
      <c r="B2" s="12"/>
      <c r="C2" s="25"/>
      <c r="D2" s="27"/>
      <c r="E2" s="18"/>
      <c r="F2" s="25" t="s">
        <v>56</v>
      </c>
      <c r="G2" s="18"/>
      <c r="H2" s="18"/>
      <c r="I2" s="18"/>
      <c r="J2" s="18"/>
      <c r="K2" s="27"/>
      <c r="L2" s="27"/>
      <c r="M2" s="18"/>
      <c r="N2" s="17"/>
      <c r="O2" s="17"/>
      <c r="P2" s="27"/>
      <c r="Q2" s="18"/>
      <c r="S2" s="25" t="s">
        <v>56</v>
      </c>
      <c r="W2" s="3"/>
      <c r="X2" s="4"/>
      <c r="Y2" s="3"/>
      <c r="Z2" s="3"/>
      <c r="AA2" s="3"/>
      <c r="AB2" s="4"/>
      <c r="AC2" s="3"/>
      <c r="AD2" s="3"/>
      <c r="AE2" s="25" t="s">
        <v>56</v>
      </c>
      <c r="AF2" s="4"/>
      <c r="AG2" s="3"/>
      <c r="AH2" s="3"/>
      <c r="AI2" s="3"/>
      <c r="AJ2" s="3"/>
      <c r="AK2" s="3"/>
      <c r="AL2" s="3"/>
      <c r="AM2" s="27"/>
      <c r="AN2" s="4"/>
      <c r="AO2" s="3"/>
      <c r="AP2" s="3"/>
      <c r="AQ2" s="25" t="s">
        <v>56</v>
      </c>
      <c r="AR2" s="3"/>
      <c r="AS2" s="3"/>
      <c r="AT2" s="3"/>
      <c r="AU2" s="3"/>
      <c r="AV2" s="3"/>
      <c r="AW2" s="3"/>
      <c r="AX2" s="3"/>
      <c r="AY2" s="27"/>
      <c r="AZ2" s="3"/>
      <c r="BA2" s="3"/>
      <c r="BB2" s="3"/>
      <c r="BC2" s="25" t="s">
        <v>56</v>
      </c>
      <c r="BD2" s="3"/>
      <c r="BE2" s="3"/>
      <c r="BF2" s="3"/>
      <c r="BG2" s="3"/>
      <c r="BH2" s="3"/>
      <c r="BI2" s="3"/>
      <c r="BJ2" s="3"/>
      <c r="BK2" s="27"/>
      <c r="BL2" s="3"/>
      <c r="BM2" s="3"/>
      <c r="BN2" s="3"/>
      <c r="BO2" s="25" t="s">
        <v>56</v>
      </c>
      <c r="BP2" s="3"/>
      <c r="BQ2" s="3"/>
      <c r="BR2" s="3"/>
      <c r="BS2" s="3"/>
      <c r="BT2" s="4"/>
      <c r="BU2" s="3"/>
      <c r="BV2" s="3"/>
      <c r="BW2" s="27"/>
      <c r="BX2" s="3"/>
      <c r="BY2" s="3"/>
      <c r="BZ2" s="3"/>
      <c r="CA2" s="25" t="s">
        <v>56</v>
      </c>
      <c r="CB2" s="3"/>
      <c r="CC2" s="3"/>
      <c r="CD2" s="3"/>
      <c r="CE2" s="3"/>
      <c r="CF2" s="3"/>
      <c r="CG2" s="3"/>
      <c r="CH2" s="3"/>
      <c r="CI2" s="27"/>
      <c r="CJ2" s="3"/>
      <c r="CK2" s="3"/>
      <c r="CL2" s="3"/>
      <c r="CM2" s="25" t="s">
        <v>56</v>
      </c>
      <c r="CN2" s="3"/>
      <c r="CO2" s="3"/>
      <c r="CP2" s="3"/>
      <c r="CQ2" s="3"/>
      <c r="CR2" s="4"/>
      <c r="CS2" s="3"/>
      <c r="CT2" s="3"/>
      <c r="CU2" s="27"/>
    </row>
    <row r="3" spans="1:99" ht="12.75">
      <c r="A3" s="26"/>
      <c r="B3" s="12"/>
      <c r="C3" s="25"/>
      <c r="D3" s="25"/>
      <c r="E3" s="18"/>
      <c r="F3" s="27" t="s">
        <v>25</v>
      </c>
      <c r="G3" s="18"/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W3" s="3"/>
      <c r="X3" s="3"/>
      <c r="Y3" s="3"/>
      <c r="Z3" s="3"/>
      <c r="AA3" s="3"/>
      <c r="AB3" s="3"/>
      <c r="AC3" s="3"/>
      <c r="AD3" s="3"/>
      <c r="AE3" s="27" t="s">
        <v>25</v>
      </c>
      <c r="AF3" s="3"/>
      <c r="AG3" s="3"/>
      <c r="AH3" s="3"/>
      <c r="AI3" s="3"/>
      <c r="AJ3" s="3"/>
      <c r="AK3" s="3"/>
      <c r="AL3" s="3"/>
      <c r="AM3" s="27"/>
      <c r="AN3" s="3"/>
      <c r="AO3" s="3"/>
      <c r="AP3" s="3"/>
      <c r="AQ3" s="27" t="s">
        <v>25</v>
      </c>
      <c r="AR3" s="3"/>
      <c r="AS3" s="3"/>
      <c r="AT3" s="3"/>
      <c r="AU3" s="3"/>
      <c r="AV3" s="3"/>
      <c r="AW3" s="3"/>
      <c r="AX3" s="3"/>
      <c r="AY3" s="27"/>
      <c r="AZ3" s="3"/>
      <c r="BA3" s="3"/>
      <c r="BB3" s="3"/>
      <c r="BC3" s="27" t="s">
        <v>25</v>
      </c>
      <c r="BD3" s="3"/>
      <c r="BE3" s="3"/>
      <c r="BF3" s="3"/>
      <c r="BG3" s="3"/>
      <c r="BH3" s="3"/>
      <c r="BI3" s="3"/>
      <c r="BJ3" s="3"/>
      <c r="BK3" s="27"/>
      <c r="BL3" s="3"/>
      <c r="BM3" s="3"/>
      <c r="BN3" s="3"/>
      <c r="BO3" s="27" t="s">
        <v>25</v>
      </c>
      <c r="BP3" s="3"/>
      <c r="BQ3" s="3"/>
      <c r="BR3" s="3"/>
      <c r="BS3" s="3"/>
      <c r="BT3" s="3"/>
      <c r="BU3" s="3"/>
      <c r="BV3" s="3"/>
      <c r="BW3" s="27"/>
      <c r="BX3" s="3"/>
      <c r="BY3" s="3"/>
      <c r="BZ3" s="3"/>
      <c r="CA3" s="27" t="s">
        <v>25</v>
      </c>
      <c r="CB3" s="3"/>
      <c r="CC3" s="3"/>
      <c r="CD3" s="3"/>
      <c r="CE3" s="3"/>
      <c r="CF3" s="3"/>
      <c r="CG3" s="3"/>
      <c r="CH3" s="3"/>
      <c r="CI3" s="27"/>
      <c r="CJ3" s="3"/>
      <c r="CK3" s="3"/>
      <c r="CL3" s="3"/>
      <c r="CM3" s="27" t="s">
        <v>25</v>
      </c>
      <c r="CN3" s="3"/>
      <c r="CO3" s="3"/>
      <c r="CP3" s="3"/>
      <c r="CQ3" s="3"/>
      <c r="CR3" s="3"/>
      <c r="CS3" s="3"/>
      <c r="CT3" s="3"/>
      <c r="CU3" s="27"/>
    </row>
    <row r="5" spans="1:145" ht="12.75">
      <c r="A5" s="5" t="s">
        <v>1</v>
      </c>
      <c r="C5" s="6" t="s">
        <v>27</v>
      </c>
      <c r="D5" s="7"/>
      <c r="E5" s="8"/>
      <c r="F5" s="23"/>
      <c r="G5" s="23"/>
      <c r="H5" s="3"/>
      <c r="I5" s="42" t="s">
        <v>28</v>
      </c>
      <c r="J5" s="43"/>
      <c r="K5" s="44"/>
      <c r="L5" s="23"/>
      <c r="M5" s="23"/>
      <c r="N5" s="3"/>
      <c r="O5" s="6" t="s">
        <v>29</v>
      </c>
      <c r="P5" s="7"/>
      <c r="Q5" s="8"/>
      <c r="R5" s="23"/>
      <c r="S5" s="23"/>
      <c r="T5" s="13"/>
      <c r="U5" s="6" t="s">
        <v>30</v>
      </c>
      <c r="V5" s="7"/>
      <c r="W5" s="8"/>
      <c r="X5" s="23"/>
      <c r="Y5" s="23"/>
      <c r="Z5" s="13"/>
      <c r="AA5" s="6" t="s">
        <v>31</v>
      </c>
      <c r="AB5" s="7"/>
      <c r="AC5" s="8"/>
      <c r="AD5" s="23"/>
      <c r="AE5" s="23"/>
      <c r="AF5" s="13"/>
      <c r="AG5" s="6" t="s">
        <v>32</v>
      </c>
      <c r="AH5" s="7"/>
      <c r="AI5" s="8"/>
      <c r="AJ5" s="23"/>
      <c r="AK5" s="23"/>
      <c r="AL5" s="3"/>
      <c r="AM5" s="6" t="s">
        <v>33</v>
      </c>
      <c r="AN5" s="7"/>
      <c r="AO5" s="8"/>
      <c r="AP5" s="23"/>
      <c r="AQ5" s="23"/>
      <c r="AR5" s="3"/>
      <c r="AS5" s="6" t="s">
        <v>34</v>
      </c>
      <c r="AT5" s="7"/>
      <c r="AU5" s="8"/>
      <c r="AV5" s="23"/>
      <c r="AW5" s="23"/>
      <c r="AX5" s="3"/>
      <c r="AY5" s="36" t="s">
        <v>35</v>
      </c>
      <c r="AZ5" s="37"/>
      <c r="BA5" s="38"/>
      <c r="BB5" s="23"/>
      <c r="BC5" s="23"/>
      <c r="BD5" s="3"/>
      <c r="BE5" s="6" t="s">
        <v>36</v>
      </c>
      <c r="BF5" s="7"/>
      <c r="BG5" s="8"/>
      <c r="BH5" s="23"/>
      <c r="BI5" s="23"/>
      <c r="BJ5" s="3"/>
      <c r="BK5" s="6" t="s">
        <v>37</v>
      </c>
      <c r="BL5" s="7"/>
      <c r="BM5" s="8"/>
      <c r="BN5" s="23"/>
      <c r="BO5" s="23"/>
      <c r="BP5" s="13"/>
      <c r="BQ5" s="6" t="s">
        <v>38</v>
      </c>
      <c r="BR5" s="7"/>
      <c r="BS5" s="8"/>
      <c r="BT5" s="23"/>
      <c r="BU5" s="23"/>
      <c r="BV5" s="3"/>
      <c r="BW5" s="36" t="s">
        <v>39</v>
      </c>
      <c r="BX5" s="7"/>
      <c r="BY5" s="8"/>
      <c r="BZ5" s="23"/>
      <c r="CA5" s="23"/>
      <c r="CB5" s="13"/>
      <c r="CC5" s="45" t="s">
        <v>40</v>
      </c>
      <c r="CD5" s="7"/>
      <c r="CE5" s="8"/>
      <c r="CF5" s="23"/>
      <c r="CG5" s="23"/>
      <c r="CH5" s="3"/>
      <c r="CI5" s="45" t="s">
        <v>41</v>
      </c>
      <c r="CJ5" s="7"/>
      <c r="CK5" s="8"/>
      <c r="CL5" s="23"/>
      <c r="CM5" s="23"/>
      <c r="CN5" s="3"/>
      <c r="CO5" s="6" t="s">
        <v>42</v>
      </c>
      <c r="CP5" s="7"/>
      <c r="CQ5" s="8"/>
      <c r="CR5" s="23"/>
      <c r="CS5" s="23"/>
      <c r="CT5" s="3"/>
      <c r="CU5" s="6" t="s">
        <v>43</v>
      </c>
      <c r="CV5" s="7"/>
      <c r="CW5" s="8"/>
      <c r="CX5" s="23"/>
      <c r="CY5" s="23"/>
      <c r="CZ5" s="3"/>
      <c r="DA5" s="6" t="s">
        <v>44</v>
      </c>
      <c r="DB5" s="7"/>
      <c r="DC5" s="8"/>
      <c r="DD5" s="23"/>
      <c r="DE5" s="23"/>
      <c r="DF5" s="13"/>
      <c r="DG5" s="6" t="s">
        <v>45</v>
      </c>
      <c r="DH5" s="7"/>
      <c r="DI5" s="8"/>
      <c r="DJ5" s="23"/>
      <c r="DK5" s="23"/>
      <c r="DL5" s="13"/>
      <c r="DM5" s="6" t="s">
        <v>46</v>
      </c>
      <c r="DN5" s="7"/>
      <c r="DO5" s="8"/>
      <c r="DP5" s="23"/>
      <c r="DQ5" s="23"/>
      <c r="DR5" s="13"/>
      <c r="DS5" s="6" t="s">
        <v>49</v>
      </c>
      <c r="DT5" s="7"/>
      <c r="DU5" s="8"/>
      <c r="DV5" s="23"/>
      <c r="DW5" s="23"/>
      <c r="DX5" s="13"/>
      <c r="DY5" s="6" t="s">
        <v>47</v>
      </c>
      <c r="DZ5" s="7"/>
      <c r="EA5" s="8"/>
      <c r="EB5" s="23"/>
      <c r="EC5" s="23"/>
      <c r="ED5" s="13"/>
      <c r="EE5" s="42" t="s">
        <v>50</v>
      </c>
      <c r="EF5" s="7"/>
      <c r="EG5" s="8"/>
      <c r="EH5" s="23"/>
      <c r="EI5" s="23"/>
      <c r="EJ5" s="13"/>
      <c r="EK5" s="6" t="s">
        <v>48</v>
      </c>
      <c r="EL5" s="7"/>
      <c r="EM5" s="8"/>
      <c r="EN5" s="23"/>
      <c r="EO5" s="23"/>
    </row>
    <row r="6" spans="1:145" ht="12.75">
      <c r="A6" s="28" t="s">
        <v>3</v>
      </c>
      <c r="C6" s="29"/>
      <c r="D6" s="16">
        <v>0.0254216</v>
      </c>
      <c r="E6" s="30"/>
      <c r="F6" s="23" t="s">
        <v>52</v>
      </c>
      <c r="G6" s="23" t="s">
        <v>55</v>
      </c>
      <c r="H6" s="1"/>
      <c r="I6" s="29"/>
      <c r="J6" s="16">
        <v>0.0515093</v>
      </c>
      <c r="K6" s="30"/>
      <c r="L6" s="23" t="s">
        <v>52</v>
      </c>
      <c r="M6" s="23" t="s">
        <v>55</v>
      </c>
      <c r="N6" s="1"/>
      <c r="O6" s="29"/>
      <c r="P6" s="16">
        <v>0.0015841</v>
      </c>
      <c r="Q6" s="30"/>
      <c r="R6" s="23" t="s">
        <v>52</v>
      </c>
      <c r="S6" s="23" t="s">
        <v>55</v>
      </c>
      <c r="T6" s="11"/>
      <c r="U6" s="29"/>
      <c r="V6" s="16">
        <v>0.0139298</v>
      </c>
      <c r="W6" s="30"/>
      <c r="X6" s="23" t="s">
        <v>52</v>
      </c>
      <c r="Y6" s="23" t="s">
        <v>55</v>
      </c>
      <c r="Z6" s="11"/>
      <c r="AA6" s="29"/>
      <c r="AB6" s="16">
        <v>0.0179703</v>
      </c>
      <c r="AC6" s="30"/>
      <c r="AD6" s="23" t="s">
        <v>52</v>
      </c>
      <c r="AE6" s="23" t="s">
        <v>55</v>
      </c>
      <c r="AF6" s="11"/>
      <c r="AG6" s="29"/>
      <c r="AH6" s="16">
        <v>0.0008919</v>
      </c>
      <c r="AI6" s="30"/>
      <c r="AJ6" s="23" t="s">
        <v>52</v>
      </c>
      <c r="AK6" s="23" t="s">
        <v>55</v>
      </c>
      <c r="AL6" s="1"/>
      <c r="AM6" s="29"/>
      <c r="AN6" s="16">
        <v>0.0039122</v>
      </c>
      <c r="AO6" s="30"/>
      <c r="AP6" s="23" t="s">
        <v>52</v>
      </c>
      <c r="AQ6" s="23" t="s">
        <v>55</v>
      </c>
      <c r="AR6" s="1"/>
      <c r="AS6" s="29"/>
      <c r="AT6" s="16">
        <v>0.0062341</v>
      </c>
      <c r="AU6" s="30"/>
      <c r="AV6" s="23" t="s">
        <v>52</v>
      </c>
      <c r="AW6" s="23" t="s">
        <v>55</v>
      </c>
      <c r="AX6" s="1"/>
      <c r="AY6" s="39"/>
      <c r="AZ6" s="40">
        <v>0.0192415</v>
      </c>
      <c r="BA6" s="41"/>
      <c r="BB6" s="23" t="s">
        <v>52</v>
      </c>
      <c r="BC6" s="23" t="s">
        <v>55</v>
      </c>
      <c r="BD6" s="1"/>
      <c r="BE6" s="29"/>
      <c r="BF6" s="16">
        <v>0.0012309</v>
      </c>
      <c r="BG6" s="30"/>
      <c r="BH6" s="23" t="s">
        <v>52</v>
      </c>
      <c r="BI6" s="23" t="s">
        <v>55</v>
      </c>
      <c r="BJ6" s="1"/>
      <c r="BK6" s="29"/>
      <c r="BL6" s="16">
        <v>0.0002497</v>
      </c>
      <c r="BM6" s="30"/>
      <c r="BN6" s="23" t="s">
        <v>52</v>
      </c>
      <c r="BO6" s="23" t="s">
        <v>55</v>
      </c>
      <c r="BP6" s="11"/>
      <c r="BQ6" s="29"/>
      <c r="BR6" s="16">
        <v>0.0706439</v>
      </c>
      <c r="BS6" s="30"/>
      <c r="BT6" s="23" t="s">
        <v>52</v>
      </c>
      <c r="BU6" s="23" t="s">
        <v>55</v>
      </c>
      <c r="BV6" s="1"/>
      <c r="BW6" s="29"/>
      <c r="BX6" s="16">
        <v>0.0024016</v>
      </c>
      <c r="BY6" s="30"/>
      <c r="BZ6" s="23" t="s">
        <v>52</v>
      </c>
      <c r="CA6" s="23" t="s">
        <v>55</v>
      </c>
      <c r="CB6" s="11"/>
      <c r="CC6" s="29"/>
      <c r="CD6" s="16">
        <v>0.0100876</v>
      </c>
      <c r="CE6" s="30"/>
      <c r="CF6" s="23" t="s">
        <v>52</v>
      </c>
      <c r="CG6" s="23" t="s">
        <v>55</v>
      </c>
      <c r="CH6" s="1"/>
      <c r="CI6" s="29"/>
      <c r="CJ6" s="16">
        <v>0.0063046</v>
      </c>
      <c r="CK6" s="30"/>
      <c r="CL6" s="23" t="s">
        <v>52</v>
      </c>
      <c r="CM6" s="23" t="s">
        <v>55</v>
      </c>
      <c r="CN6" s="1"/>
      <c r="CO6" s="29"/>
      <c r="CP6" s="16">
        <v>0.001324</v>
      </c>
      <c r="CQ6" s="30"/>
      <c r="CR6" s="23" t="s">
        <v>52</v>
      </c>
      <c r="CS6" s="23" t="s">
        <v>55</v>
      </c>
      <c r="CT6" s="1"/>
      <c r="CU6" s="29"/>
      <c r="CV6" s="16">
        <v>0.0085343</v>
      </c>
      <c r="CW6" s="30"/>
      <c r="CX6" s="23" t="s">
        <v>52</v>
      </c>
      <c r="CY6" s="23" t="s">
        <v>55</v>
      </c>
      <c r="CZ6" s="1"/>
      <c r="DA6" s="29"/>
      <c r="DB6" s="16">
        <v>0.0096243</v>
      </c>
      <c r="DC6" s="30"/>
      <c r="DD6" s="23" t="s">
        <v>52</v>
      </c>
      <c r="DE6" s="23" t="s">
        <v>55</v>
      </c>
      <c r="DF6" s="11"/>
      <c r="DG6" s="29"/>
      <c r="DH6" s="16">
        <v>0.0015935</v>
      </c>
      <c r="DI6" s="30"/>
      <c r="DJ6" s="23" t="s">
        <v>52</v>
      </c>
      <c r="DK6" s="23" t="s">
        <v>55</v>
      </c>
      <c r="DL6" s="11"/>
      <c r="DM6" s="29"/>
      <c r="DN6" s="16">
        <v>0.0063148</v>
      </c>
      <c r="DO6" s="30"/>
      <c r="DP6" s="23" t="s">
        <v>52</v>
      </c>
      <c r="DQ6" s="23" t="s">
        <v>55</v>
      </c>
      <c r="DR6" s="11"/>
      <c r="DS6" s="29"/>
      <c r="DT6" s="16">
        <v>8.56E-05</v>
      </c>
      <c r="DU6" s="30"/>
      <c r="DV6" s="23" t="s">
        <v>52</v>
      </c>
      <c r="DW6" s="23" t="s">
        <v>55</v>
      </c>
      <c r="DX6" s="11"/>
      <c r="DY6" s="29"/>
      <c r="DZ6" s="16">
        <v>0.0060033</v>
      </c>
      <c r="EA6" s="30"/>
      <c r="EB6" s="23" t="s">
        <v>52</v>
      </c>
      <c r="EC6" s="23" t="s">
        <v>55</v>
      </c>
      <c r="ED6" s="11"/>
      <c r="EE6" s="29"/>
      <c r="EF6" s="16">
        <v>0.0025696</v>
      </c>
      <c r="EG6" s="30"/>
      <c r="EH6" s="23" t="s">
        <v>52</v>
      </c>
      <c r="EI6" s="23" t="s">
        <v>55</v>
      </c>
      <c r="EJ6" s="11"/>
      <c r="EK6" s="29"/>
      <c r="EL6" s="16">
        <v>0.0049239</v>
      </c>
      <c r="EM6" s="30"/>
      <c r="EN6" s="23" t="s">
        <v>52</v>
      </c>
      <c r="EO6" s="23" t="s">
        <v>55</v>
      </c>
    </row>
    <row r="7" spans="1:145" ht="12.75">
      <c r="A7" s="9"/>
      <c r="C7" s="10" t="s">
        <v>4</v>
      </c>
      <c r="D7" s="10" t="s">
        <v>5</v>
      </c>
      <c r="E7" s="10" t="s">
        <v>0</v>
      </c>
      <c r="F7" s="23" t="s">
        <v>53</v>
      </c>
      <c r="G7" s="23" t="s">
        <v>54</v>
      </c>
      <c r="H7" s="3"/>
      <c r="I7" s="10" t="s">
        <v>4</v>
      </c>
      <c r="J7" s="10" t="s">
        <v>5</v>
      </c>
      <c r="K7" s="10" t="s">
        <v>0</v>
      </c>
      <c r="L7" s="23" t="s">
        <v>53</v>
      </c>
      <c r="M7" s="23" t="s">
        <v>54</v>
      </c>
      <c r="N7" s="3"/>
      <c r="O7" s="10" t="s">
        <v>4</v>
      </c>
      <c r="P7" s="10" t="s">
        <v>5</v>
      </c>
      <c r="Q7" s="10" t="s">
        <v>0</v>
      </c>
      <c r="R7" s="23" t="s">
        <v>53</v>
      </c>
      <c r="S7" s="23" t="s">
        <v>54</v>
      </c>
      <c r="T7" s="14"/>
      <c r="U7" s="10" t="s">
        <v>4</v>
      </c>
      <c r="V7" s="10" t="s">
        <v>5</v>
      </c>
      <c r="W7" s="10" t="s">
        <v>0</v>
      </c>
      <c r="X7" s="23" t="s">
        <v>53</v>
      </c>
      <c r="Y7" s="23" t="s">
        <v>54</v>
      </c>
      <c r="Z7" s="14"/>
      <c r="AA7" s="10" t="s">
        <v>4</v>
      </c>
      <c r="AB7" s="10" t="s">
        <v>5</v>
      </c>
      <c r="AC7" s="10" t="s">
        <v>0</v>
      </c>
      <c r="AD7" s="23" t="s">
        <v>53</v>
      </c>
      <c r="AE7" s="23" t="s">
        <v>54</v>
      </c>
      <c r="AF7" s="14"/>
      <c r="AG7" s="10" t="s">
        <v>4</v>
      </c>
      <c r="AH7" s="10" t="s">
        <v>5</v>
      </c>
      <c r="AI7" s="10" t="s">
        <v>0</v>
      </c>
      <c r="AJ7" s="23" t="s">
        <v>53</v>
      </c>
      <c r="AK7" s="23" t="s">
        <v>54</v>
      </c>
      <c r="AL7" s="3"/>
      <c r="AM7" s="10" t="s">
        <v>4</v>
      </c>
      <c r="AN7" s="10" t="s">
        <v>5</v>
      </c>
      <c r="AO7" s="10" t="s">
        <v>0</v>
      </c>
      <c r="AP7" s="23" t="s">
        <v>53</v>
      </c>
      <c r="AQ7" s="23" t="s">
        <v>54</v>
      </c>
      <c r="AR7" s="3"/>
      <c r="AS7" s="10" t="s">
        <v>4</v>
      </c>
      <c r="AT7" s="10" t="s">
        <v>5</v>
      </c>
      <c r="AU7" s="10" t="s">
        <v>0</v>
      </c>
      <c r="AV7" s="23" t="s">
        <v>53</v>
      </c>
      <c r="AW7" s="23" t="s">
        <v>54</v>
      </c>
      <c r="AX7" s="3"/>
      <c r="AY7" s="10" t="s">
        <v>4</v>
      </c>
      <c r="AZ7" s="10" t="s">
        <v>5</v>
      </c>
      <c r="BA7" s="10" t="s">
        <v>0</v>
      </c>
      <c r="BB7" s="23" t="s">
        <v>53</v>
      </c>
      <c r="BC7" s="23" t="s">
        <v>54</v>
      </c>
      <c r="BD7" s="3"/>
      <c r="BE7" s="10" t="s">
        <v>4</v>
      </c>
      <c r="BF7" s="10" t="s">
        <v>5</v>
      </c>
      <c r="BG7" s="10" t="s">
        <v>0</v>
      </c>
      <c r="BH7" s="23" t="s">
        <v>53</v>
      </c>
      <c r="BI7" s="23" t="s">
        <v>54</v>
      </c>
      <c r="BJ7" s="3"/>
      <c r="BK7" s="10" t="s">
        <v>4</v>
      </c>
      <c r="BL7" s="10" t="s">
        <v>5</v>
      </c>
      <c r="BM7" s="10" t="s">
        <v>0</v>
      </c>
      <c r="BN7" s="23" t="s">
        <v>53</v>
      </c>
      <c r="BO7" s="23" t="s">
        <v>54</v>
      </c>
      <c r="BP7" s="14"/>
      <c r="BQ7" s="10" t="s">
        <v>4</v>
      </c>
      <c r="BR7" s="10" t="s">
        <v>5</v>
      </c>
      <c r="BS7" s="10" t="s">
        <v>0</v>
      </c>
      <c r="BT7" s="23" t="s">
        <v>53</v>
      </c>
      <c r="BU7" s="23" t="s">
        <v>54</v>
      </c>
      <c r="BV7" s="3"/>
      <c r="BW7" s="10" t="s">
        <v>4</v>
      </c>
      <c r="BX7" s="10" t="s">
        <v>5</v>
      </c>
      <c r="BY7" s="10" t="s">
        <v>0</v>
      </c>
      <c r="BZ7" s="23" t="s">
        <v>53</v>
      </c>
      <c r="CA7" s="23" t="s">
        <v>54</v>
      </c>
      <c r="CB7" s="14"/>
      <c r="CC7" s="10" t="s">
        <v>4</v>
      </c>
      <c r="CD7" s="10" t="s">
        <v>5</v>
      </c>
      <c r="CE7" s="10" t="s">
        <v>0</v>
      </c>
      <c r="CF7" s="23" t="s">
        <v>53</v>
      </c>
      <c r="CG7" s="23" t="s">
        <v>54</v>
      </c>
      <c r="CH7" s="3"/>
      <c r="CI7" s="10" t="s">
        <v>4</v>
      </c>
      <c r="CJ7" s="10" t="s">
        <v>5</v>
      </c>
      <c r="CK7" s="10" t="s">
        <v>0</v>
      </c>
      <c r="CL7" s="23" t="s">
        <v>53</v>
      </c>
      <c r="CM7" s="23" t="s">
        <v>54</v>
      </c>
      <c r="CN7" s="3"/>
      <c r="CO7" s="10" t="s">
        <v>4</v>
      </c>
      <c r="CP7" s="10" t="s">
        <v>5</v>
      </c>
      <c r="CQ7" s="10" t="s">
        <v>0</v>
      </c>
      <c r="CR7" s="23" t="s">
        <v>53</v>
      </c>
      <c r="CS7" s="23" t="s">
        <v>54</v>
      </c>
      <c r="CT7" s="3"/>
      <c r="CU7" s="10" t="s">
        <v>4</v>
      </c>
      <c r="CV7" s="10" t="s">
        <v>5</v>
      </c>
      <c r="CW7" s="10" t="s">
        <v>0</v>
      </c>
      <c r="CX7" s="23" t="s">
        <v>53</v>
      </c>
      <c r="CY7" s="23" t="s">
        <v>54</v>
      </c>
      <c r="CZ7" s="3"/>
      <c r="DA7" s="10" t="s">
        <v>4</v>
      </c>
      <c r="DB7" s="10" t="s">
        <v>5</v>
      </c>
      <c r="DC7" s="10" t="s">
        <v>0</v>
      </c>
      <c r="DD7" s="23" t="s">
        <v>53</v>
      </c>
      <c r="DE7" s="23" t="s">
        <v>54</v>
      </c>
      <c r="DF7" s="14"/>
      <c r="DG7" s="10" t="s">
        <v>4</v>
      </c>
      <c r="DH7" s="10" t="s">
        <v>5</v>
      </c>
      <c r="DI7" s="10" t="s">
        <v>0</v>
      </c>
      <c r="DJ7" s="23" t="s">
        <v>53</v>
      </c>
      <c r="DK7" s="23" t="s">
        <v>54</v>
      </c>
      <c r="DL7" s="14"/>
      <c r="DM7" s="10" t="s">
        <v>4</v>
      </c>
      <c r="DN7" s="10" t="s">
        <v>5</v>
      </c>
      <c r="DO7" s="10" t="s">
        <v>0</v>
      </c>
      <c r="DP7" s="23" t="s">
        <v>53</v>
      </c>
      <c r="DQ7" s="23" t="s">
        <v>54</v>
      </c>
      <c r="DR7" s="14"/>
      <c r="DS7" s="10" t="s">
        <v>4</v>
      </c>
      <c r="DT7" s="10" t="s">
        <v>5</v>
      </c>
      <c r="DU7" s="10" t="s">
        <v>0</v>
      </c>
      <c r="DV7" s="23" t="s">
        <v>53</v>
      </c>
      <c r="DW7" s="23" t="s">
        <v>54</v>
      </c>
      <c r="DX7" s="14"/>
      <c r="DY7" s="10" t="s">
        <v>4</v>
      </c>
      <c r="DZ7" s="10" t="s">
        <v>5</v>
      </c>
      <c r="EA7" s="10" t="s">
        <v>0</v>
      </c>
      <c r="EB7" s="23" t="s">
        <v>53</v>
      </c>
      <c r="EC7" s="23" t="s">
        <v>54</v>
      </c>
      <c r="ED7" s="14"/>
      <c r="EE7" s="10" t="s">
        <v>4</v>
      </c>
      <c r="EF7" s="10" t="s">
        <v>5</v>
      </c>
      <c r="EG7" s="10" t="s">
        <v>0</v>
      </c>
      <c r="EH7" s="23" t="s">
        <v>53</v>
      </c>
      <c r="EI7" s="23" t="s">
        <v>54</v>
      </c>
      <c r="EJ7" s="14"/>
      <c r="EK7" s="10" t="s">
        <v>4</v>
      </c>
      <c r="EL7" s="10" t="s">
        <v>5</v>
      </c>
      <c r="EM7" s="10" t="s">
        <v>0</v>
      </c>
      <c r="EN7" s="23" t="s">
        <v>53</v>
      </c>
      <c r="EO7" s="23" t="s">
        <v>54</v>
      </c>
    </row>
    <row r="8" spans="1:149" ht="12.75">
      <c r="A8" s="33">
        <v>44105</v>
      </c>
      <c r="C8" s="50"/>
      <c r="D8" s="50">
        <f>'2005A-2015A'!$D8*D$6</f>
        <v>3841.8392999999996</v>
      </c>
      <c r="E8" s="50">
        <f>C8+D8</f>
        <v>3841.8392999999996</v>
      </c>
      <c r="F8" s="50">
        <f>'2005A-2015A'!$F8*D$6</f>
        <v>6291.7697352</v>
      </c>
      <c r="G8" s="50">
        <f>'2005A-2015A'!$G8*D$6</f>
        <v>1880.3849088</v>
      </c>
      <c r="H8" s="51"/>
      <c r="I8" s="50"/>
      <c r="J8" s="50">
        <f>'2005A-2015A'!$D8*J$6</f>
        <v>7784.3429625</v>
      </c>
      <c r="K8" s="50">
        <f>I8+J8</f>
        <v>7784.3429625</v>
      </c>
      <c r="L8" s="50">
        <f>'2005A-2015A'!$F8*J$6</f>
        <v>12748.3972221</v>
      </c>
      <c r="M8" s="50">
        <f>'2005A-2015A'!$G8*J$6</f>
        <v>3810.0399024</v>
      </c>
      <c r="N8" s="51"/>
      <c r="O8" s="50"/>
      <c r="P8" s="50">
        <f>'2005A-2015A'!$D8*P$6</f>
        <v>239.3971125</v>
      </c>
      <c r="Q8" s="50">
        <f>O8+P8</f>
        <v>239.3971125</v>
      </c>
      <c r="R8" s="50">
        <f>'2005A-2015A'!$F8*P$6</f>
        <v>392.0599977</v>
      </c>
      <c r="S8" s="50">
        <f>'2005A-2015A'!$G8*P$6</f>
        <v>117.1727088</v>
      </c>
      <c r="T8" s="51"/>
      <c r="U8" s="50"/>
      <c r="V8" s="50">
        <f>'2005A-2015A'!$D8*V$6</f>
        <v>2105.1410250000004</v>
      </c>
      <c r="W8" s="50">
        <f>U8+V8</f>
        <v>2105.1410250000004</v>
      </c>
      <c r="X8" s="50">
        <f>'2005A-2015A'!$F8*V$6</f>
        <v>3447.5837106000004</v>
      </c>
      <c r="Y8" s="50">
        <f>'2005A-2015A'!$G8*V$6</f>
        <v>1030.3594464</v>
      </c>
      <c r="Z8" s="51"/>
      <c r="AA8" s="50"/>
      <c r="AB8" s="50">
        <f>'2005A-2015A'!$D8*AB$6</f>
        <v>2715.7615875</v>
      </c>
      <c r="AC8" s="50">
        <f>AA8+AB8</f>
        <v>2715.7615875</v>
      </c>
      <c r="AD8" s="50">
        <f>'2005A-2015A'!$F8*AB$6</f>
        <v>4447.5953391</v>
      </c>
      <c r="AE8" s="50">
        <f>'2005A-2015A'!$G8*AB$6</f>
        <v>1329.2271504</v>
      </c>
      <c r="AF8" s="51"/>
      <c r="AG8" s="50"/>
      <c r="AH8" s="50">
        <f>'2005A-2015A'!$D8*AH$6</f>
        <v>134.7883875</v>
      </c>
      <c r="AI8" s="50">
        <f>AG8+AH8</f>
        <v>134.7883875</v>
      </c>
      <c r="AJ8" s="50">
        <f>'2005A-2015A'!$F8*AH$6</f>
        <v>220.7425743</v>
      </c>
      <c r="AK8" s="50">
        <f>'2005A-2015A'!$G8*AH$6</f>
        <v>65.9720592</v>
      </c>
      <c r="AL8" s="51"/>
      <c r="AM8" s="50"/>
      <c r="AN8" s="50">
        <f>'2005A-2015A'!$D8*AN$6</f>
        <v>591.231225</v>
      </c>
      <c r="AO8" s="50">
        <f>AM8+AN8</f>
        <v>591.231225</v>
      </c>
      <c r="AP8" s="50">
        <f>'2005A-2015A'!$F8*AN$6</f>
        <v>968.2577634</v>
      </c>
      <c r="AQ8" s="50">
        <f>'2005A-2015A'!$G8*AN$6</f>
        <v>289.3776096</v>
      </c>
      <c r="AR8" s="51"/>
      <c r="AS8" s="50"/>
      <c r="AT8" s="50">
        <f>'2005A-2015A'!$D8*AT$6</f>
        <v>942.1283625</v>
      </c>
      <c r="AU8" s="50">
        <f>AS8+AT8</f>
        <v>942.1283625</v>
      </c>
      <c r="AV8" s="50">
        <f>'2005A-2015A'!$F8*AT$6</f>
        <v>1542.9210477000001</v>
      </c>
      <c r="AW8" s="50">
        <f>'2005A-2015A'!$G8*AT$6</f>
        <v>461.12390880000004</v>
      </c>
      <c r="AX8" s="51"/>
      <c r="AY8" s="50"/>
      <c r="AZ8" s="50">
        <f>'2005A-2015A'!$D8*AZ$6</f>
        <v>2907.8716875000005</v>
      </c>
      <c r="BA8" s="50">
        <f>AY8+AZ8</f>
        <v>2907.8716875000005</v>
      </c>
      <c r="BB8" s="50">
        <f>'2005A-2015A'!$F8*AZ$6</f>
        <v>4762.2135255</v>
      </c>
      <c r="BC8" s="50">
        <f>'2005A-2015A'!$G8*AZ$6</f>
        <v>1423.255272</v>
      </c>
      <c r="BD8" s="51"/>
      <c r="BE8" s="50"/>
      <c r="BF8" s="50">
        <f>'2005A-2015A'!$D8*BF$6</f>
        <v>186.0197625</v>
      </c>
      <c r="BG8" s="50">
        <f>BE8+BF8</f>
        <v>186.0197625</v>
      </c>
      <c r="BH8" s="50">
        <f>'2005A-2015A'!$F8*BF$6</f>
        <v>304.6440573</v>
      </c>
      <c r="BI8" s="50">
        <f>'2005A-2015A'!$G8*BF$6</f>
        <v>91.0472112</v>
      </c>
      <c r="BJ8" s="51"/>
      <c r="BK8" s="50"/>
      <c r="BL8" s="50">
        <f>'2005A-2015A'!$D8*BL$6</f>
        <v>37.7359125</v>
      </c>
      <c r="BM8" s="50">
        <f>BK8+BL8</f>
        <v>37.7359125</v>
      </c>
      <c r="BN8" s="50">
        <f>'2005A-2015A'!$F8*BL$6</f>
        <v>61.8000009</v>
      </c>
      <c r="BO8" s="50">
        <f>'2005A-2015A'!$G8*BL$6</f>
        <v>18.4698096</v>
      </c>
      <c r="BP8" s="50"/>
      <c r="BQ8" s="50"/>
      <c r="BR8" s="50">
        <f>'2005A-2015A'!$D8*BR$6</f>
        <v>10676.0593875</v>
      </c>
      <c r="BS8" s="50">
        <f>BQ8+BR8</f>
        <v>10676.0593875</v>
      </c>
      <c r="BT8" s="50">
        <f>'2005A-2015A'!$F8*BR$6</f>
        <v>17484.1533183</v>
      </c>
      <c r="BU8" s="50">
        <f>'2005A-2015A'!$G8*BR$6</f>
        <v>5225.3879952</v>
      </c>
      <c r="BV8" s="51"/>
      <c r="BW8" s="50"/>
      <c r="BX8" s="50">
        <f>'2005A-2015A'!$D8*BX$6</f>
        <v>362.9418</v>
      </c>
      <c r="BY8" s="50">
        <f>BW8+BX8</f>
        <v>362.9418</v>
      </c>
      <c r="BZ8" s="50">
        <f>'2005A-2015A'!$F8*BX$6</f>
        <v>594.3887952</v>
      </c>
      <c r="CA8" s="50">
        <f>'2005A-2015A'!$G8*BX$6</f>
        <v>177.64154879999998</v>
      </c>
      <c r="CB8" s="51"/>
      <c r="CC8" s="50"/>
      <c r="CD8" s="50">
        <f>'2005A-2015A'!$D8*CD$6</f>
        <v>1524.48855</v>
      </c>
      <c r="CE8" s="50">
        <f>CC8+CD8</f>
        <v>1524.48855</v>
      </c>
      <c r="CF8" s="50">
        <f>'2005A-2015A'!$F8*CD$6</f>
        <v>2496.6507372</v>
      </c>
      <c r="CG8" s="50">
        <f>'2005A-2015A'!$G8*CD$6</f>
        <v>746.1595968</v>
      </c>
      <c r="CH8" s="51"/>
      <c r="CI8" s="50"/>
      <c r="CJ8" s="50">
        <f>'2005A-2015A'!$D8*CJ$6</f>
        <v>952.7826749999999</v>
      </c>
      <c r="CK8" s="50">
        <f>CI8+CJ8</f>
        <v>952.7826749999999</v>
      </c>
      <c r="CL8" s="50">
        <f>'2005A-2015A'!$F8*CJ$6</f>
        <v>1560.3695862</v>
      </c>
      <c r="CM8" s="50">
        <f>'2005A-2015A'!$G8*CJ$6</f>
        <v>466.3386528</v>
      </c>
      <c r="CN8" s="51"/>
      <c r="CO8" s="50"/>
      <c r="CP8" s="50">
        <f>'2005A-2015A'!$D8*CP$6</f>
        <v>200.08950000000002</v>
      </c>
      <c r="CQ8" s="50">
        <f>CO8+CP8</f>
        <v>200.08950000000002</v>
      </c>
      <c r="CR8" s="50">
        <f>'2005A-2015A'!$F8*CP$6</f>
        <v>327.686028</v>
      </c>
      <c r="CS8" s="50">
        <f>'2005A-2015A'!$G8*CP$6</f>
        <v>97.933632</v>
      </c>
      <c r="CT8" s="51"/>
      <c r="CU8" s="50"/>
      <c r="CV8" s="50">
        <f>'2005A-2015A'!$D8*CV$6</f>
        <v>1289.7460875</v>
      </c>
      <c r="CW8" s="50">
        <f>CU8+CV8</f>
        <v>1289.7460875</v>
      </c>
      <c r="CX8" s="50">
        <f>'2005A-2015A'!$F8*CV$6</f>
        <v>2112.2136471</v>
      </c>
      <c r="CY8" s="50">
        <f>'2005A-2015A'!$G8*CV$6</f>
        <v>631.2651024</v>
      </c>
      <c r="CZ8" s="51"/>
      <c r="DA8" s="50"/>
      <c r="DB8" s="50">
        <f>'2005A-2015A'!$D8*DB$6</f>
        <v>1454.4723375</v>
      </c>
      <c r="DC8" s="50">
        <f>DA8+DB8</f>
        <v>1454.4723375</v>
      </c>
      <c r="DD8" s="50">
        <f>'2005A-2015A'!$F8*DB$6</f>
        <v>2381.9853771000003</v>
      </c>
      <c r="DE8" s="50">
        <f>'2005A-2015A'!$G8*DB$6</f>
        <v>711.8902224000001</v>
      </c>
      <c r="DF8" s="51"/>
      <c r="DG8" s="50"/>
      <c r="DH8" s="50">
        <f>'2005A-2015A'!$D8*DH$6</f>
        <v>240.8176875</v>
      </c>
      <c r="DI8" s="50">
        <f>DG8+DH8</f>
        <v>240.8176875</v>
      </c>
      <c r="DJ8" s="50">
        <f>'2005A-2015A'!$F8*DH$6</f>
        <v>394.38646950000003</v>
      </c>
      <c r="DK8" s="50">
        <f>'2005A-2015A'!$G8*DH$6</f>
        <v>117.868008</v>
      </c>
      <c r="DL8" s="51"/>
      <c r="DM8" s="50"/>
      <c r="DN8" s="50">
        <f>'2005A-2015A'!$D8*DN$6</f>
        <v>954.3241499999999</v>
      </c>
      <c r="DO8" s="50">
        <f>DM8+DN8</f>
        <v>954.3241499999999</v>
      </c>
      <c r="DP8" s="50">
        <f>'2005A-2015A'!$F8*DN$6</f>
        <v>1562.8940556</v>
      </c>
      <c r="DQ8" s="50">
        <f>'2005A-2015A'!$G8*DN$6</f>
        <v>467.09312639999996</v>
      </c>
      <c r="DR8" s="51"/>
      <c r="DS8" s="50"/>
      <c r="DT8" s="50">
        <f>'2005A-2015A'!$D8*DT$6</f>
        <v>12.9363</v>
      </c>
      <c r="DU8" s="50">
        <f>DS8+DT8</f>
        <v>12.9363</v>
      </c>
      <c r="DV8" s="50">
        <f>'2005A-2015A'!$F8*DT$6</f>
        <v>21.185743199999997</v>
      </c>
      <c r="DW8" s="50">
        <f>'2005A-2015A'!$G8*DT$6</f>
        <v>6.3316608</v>
      </c>
      <c r="DX8" s="51"/>
      <c r="DY8" s="50"/>
      <c r="DZ8" s="50">
        <f>'2005A-2015A'!$D8*DZ$6</f>
        <v>907.2487124999999</v>
      </c>
      <c r="EA8" s="50">
        <f>DY8+DZ8</f>
        <v>907.2487124999999</v>
      </c>
      <c r="EB8" s="50">
        <f>'2005A-2015A'!$F8*DZ$6</f>
        <v>1485.7987400999998</v>
      </c>
      <c r="EC8" s="50">
        <f>'2005A-2015A'!$G8*DZ$6</f>
        <v>444.0520944</v>
      </c>
      <c r="ED8" s="51"/>
      <c r="EE8" s="50"/>
      <c r="EF8" s="50">
        <f>'2005A-2015A'!$D8*EF$6</f>
        <v>388.3308</v>
      </c>
      <c r="EG8" s="50">
        <f>EE8+EF8</f>
        <v>388.3308</v>
      </c>
      <c r="EH8" s="50">
        <f>'2005A-2015A'!$F8*EF$6</f>
        <v>635.9682912</v>
      </c>
      <c r="EI8" s="50">
        <f>'2005A-2015A'!$G8*EF$6</f>
        <v>190.0681728</v>
      </c>
      <c r="EJ8" s="51"/>
      <c r="EK8" s="50"/>
      <c r="EL8" s="50">
        <f>'2005A-2015A'!$D8*EL$6</f>
        <v>744.1243875</v>
      </c>
      <c r="EM8" s="50">
        <f>EK8+EL8</f>
        <v>744.1243875</v>
      </c>
      <c r="EN8" s="50">
        <f>'2005A-2015A'!$F8*EL$6</f>
        <v>1218.6504783</v>
      </c>
      <c r="EO8" s="50">
        <f>'2005A-2015A'!$G8*EL$6</f>
        <v>364.2110352</v>
      </c>
      <c r="EP8" s="50"/>
      <c r="EQ8" s="50"/>
      <c r="ER8" s="50"/>
      <c r="ES8" s="50"/>
    </row>
    <row r="9" spans="1:149" ht="12.75">
      <c r="A9" s="33">
        <v>44287</v>
      </c>
      <c r="C9" s="50">
        <f>'2005A-2015A'!$C9*D$6</f>
        <v>153673.572</v>
      </c>
      <c r="D9" s="50">
        <f>'2005A-2015A'!$D9*D$6</f>
        <v>3841.8392999999996</v>
      </c>
      <c r="E9" s="50">
        <f>C9+D9</f>
        <v>157515.41129999998</v>
      </c>
      <c r="F9" s="50">
        <f>'2005A-2015A'!$F9*D$6</f>
        <v>6291.7697352</v>
      </c>
      <c r="G9" s="50">
        <f>'2005A-2015A'!$G9*D$6</f>
        <v>1880.3849088</v>
      </c>
      <c r="H9" s="51"/>
      <c r="I9" s="50">
        <f>'2005A-2015A'!$C9*J$6</f>
        <v>311373.7185</v>
      </c>
      <c r="J9" s="50">
        <f>'2005A-2015A'!$D9*J$6</f>
        <v>7784.3429625</v>
      </c>
      <c r="K9" s="50">
        <f>I9+J9</f>
        <v>319158.0614625</v>
      </c>
      <c r="L9" s="50">
        <f>'2005A-2015A'!$F9*J$6</f>
        <v>12748.3972221</v>
      </c>
      <c r="M9" s="50">
        <f>'2005A-2015A'!$G9*J$6</f>
        <v>3810.0399024</v>
      </c>
      <c r="N9" s="51"/>
      <c r="O9" s="50">
        <f>'2005A-2015A'!$C9*P$6</f>
        <v>9575.8845</v>
      </c>
      <c r="P9" s="50">
        <f>'2005A-2015A'!$D9*P$6</f>
        <v>239.3971125</v>
      </c>
      <c r="Q9" s="50">
        <f>O9+P9</f>
        <v>9815.2816125</v>
      </c>
      <c r="R9" s="50">
        <f>'2005A-2015A'!$F9*P$6</f>
        <v>392.0599977</v>
      </c>
      <c r="S9" s="50">
        <f>'2005A-2015A'!$G9*P$6</f>
        <v>117.1727088</v>
      </c>
      <c r="T9" s="51"/>
      <c r="U9" s="50">
        <f>'2005A-2015A'!$C9*V$6</f>
        <v>84205.641</v>
      </c>
      <c r="V9" s="50">
        <f>'2005A-2015A'!$D9*V$6</f>
        <v>2105.1410250000004</v>
      </c>
      <c r="W9" s="50">
        <f>U9+V9</f>
        <v>86310.78202500001</v>
      </c>
      <c r="X9" s="50">
        <f>'2005A-2015A'!$F9*V$6</f>
        <v>3447.5837106000004</v>
      </c>
      <c r="Y9" s="50">
        <f>'2005A-2015A'!$G9*V$6</f>
        <v>1030.3594464</v>
      </c>
      <c r="Z9" s="51"/>
      <c r="AA9" s="50">
        <f>'2005A-2015A'!$C9*AB$6</f>
        <v>108630.46350000001</v>
      </c>
      <c r="AB9" s="50">
        <f>'2005A-2015A'!$D9*AB$6</f>
        <v>2715.7615875</v>
      </c>
      <c r="AC9" s="50">
        <f>AA9+AB9</f>
        <v>111346.22508750002</v>
      </c>
      <c r="AD9" s="50">
        <f>'2005A-2015A'!$F9*AB$6</f>
        <v>4447.5953391</v>
      </c>
      <c r="AE9" s="50">
        <f>'2005A-2015A'!$G9*AB$6</f>
        <v>1329.2271504</v>
      </c>
      <c r="AF9" s="51"/>
      <c r="AG9" s="50">
        <f>'2005A-2015A'!$C9*AH$6</f>
        <v>5391.5355</v>
      </c>
      <c r="AH9" s="50">
        <f>'2005A-2015A'!$D9*AH$6</f>
        <v>134.7883875</v>
      </c>
      <c r="AI9" s="50">
        <f>AG9+AH9</f>
        <v>5526.3238875</v>
      </c>
      <c r="AJ9" s="50">
        <f>'2005A-2015A'!$F9*AH$6</f>
        <v>220.7425743</v>
      </c>
      <c r="AK9" s="50">
        <f>'2005A-2015A'!$G9*AH$6</f>
        <v>65.9720592</v>
      </c>
      <c r="AL9" s="51"/>
      <c r="AM9" s="50">
        <f>'2005A-2015A'!$C9*AN$6</f>
        <v>23649.249</v>
      </c>
      <c r="AN9" s="50">
        <f>'2005A-2015A'!$D9*AN$6</f>
        <v>591.231225</v>
      </c>
      <c r="AO9" s="50">
        <f>AM9+AN9</f>
        <v>24240.480225</v>
      </c>
      <c r="AP9" s="50">
        <f>'2005A-2015A'!$F9*AN$6</f>
        <v>968.2577634</v>
      </c>
      <c r="AQ9" s="50">
        <f>'2005A-2015A'!$G9*AN$6</f>
        <v>289.3776096</v>
      </c>
      <c r="AR9" s="51"/>
      <c r="AS9" s="50">
        <f>'2005A-2015A'!$C9*AT$6</f>
        <v>37685.1345</v>
      </c>
      <c r="AT9" s="50">
        <f>'2005A-2015A'!$D9*AT$6</f>
        <v>942.1283625</v>
      </c>
      <c r="AU9" s="50">
        <f>AS9+AT9</f>
        <v>38627.2628625</v>
      </c>
      <c r="AV9" s="50">
        <f>'2005A-2015A'!$F9*AT$6</f>
        <v>1542.9210477000001</v>
      </c>
      <c r="AW9" s="50">
        <f>'2005A-2015A'!$G9*AT$6</f>
        <v>461.12390880000004</v>
      </c>
      <c r="AX9" s="51"/>
      <c r="AY9" s="50">
        <f>'2005A-2015A'!$C9*AZ$6</f>
        <v>116314.86750000001</v>
      </c>
      <c r="AZ9" s="50">
        <f>'2005A-2015A'!$D9*AZ$6</f>
        <v>2907.8716875000005</v>
      </c>
      <c r="BA9" s="50">
        <f>AY9+AZ9</f>
        <v>119222.7391875</v>
      </c>
      <c r="BB9" s="50">
        <f>'2005A-2015A'!$F9*AZ$6</f>
        <v>4762.2135255</v>
      </c>
      <c r="BC9" s="50">
        <f>'2005A-2015A'!$G9*AZ$6</f>
        <v>1423.255272</v>
      </c>
      <c r="BD9" s="51"/>
      <c r="BE9" s="50">
        <f>'2005A-2015A'!$C9*BF$6</f>
        <v>7440.7905</v>
      </c>
      <c r="BF9" s="50">
        <f>'2005A-2015A'!$D9*BF$6</f>
        <v>186.0197625</v>
      </c>
      <c r="BG9" s="50">
        <f>BE9+BF9</f>
        <v>7626.8102625</v>
      </c>
      <c r="BH9" s="50">
        <f>'2005A-2015A'!$F9*BF$6</f>
        <v>304.6440573</v>
      </c>
      <c r="BI9" s="50">
        <f>'2005A-2015A'!$G9*BF$6</f>
        <v>91.0472112</v>
      </c>
      <c r="BJ9" s="51"/>
      <c r="BK9" s="50">
        <f>'2005A-2015A'!$C9*BL$6</f>
        <v>1509.4365</v>
      </c>
      <c r="BL9" s="50">
        <f>'2005A-2015A'!$D9*BL$6</f>
        <v>37.7359125</v>
      </c>
      <c r="BM9" s="50">
        <f>BK9+BL9</f>
        <v>1547.1724125</v>
      </c>
      <c r="BN9" s="50">
        <f>'2005A-2015A'!$F9*BL$6</f>
        <v>61.8000009</v>
      </c>
      <c r="BO9" s="50">
        <f>'2005A-2015A'!$G9*BL$6</f>
        <v>18.4698096</v>
      </c>
      <c r="BP9" s="50"/>
      <c r="BQ9" s="50">
        <f>'2005A-2015A'!$C9*BR$6</f>
        <v>427042.37549999997</v>
      </c>
      <c r="BR9" s="50">
        <f>'2005A-2015A'!$D9*BR$6</f>
        <v>10676.0593875</v>
      </c>
      <c r="BS9" s="50">
        <f>BQ9+BR9</f>
        <v>437718.43488749996</v>
      </c>
      <c r="BT9" s="50">
        <f>'2005A-2015A'!$F9*BR$6</f>
        <v>17484.1533183</v>
      </c>
      <c r="BU9" s="50">
        <f>'2005A-2015A'!$G9*BR$6</f>
        <v>5225.3879952</v>
      </c>
      <c r="BV9" s="51"/>
      <c r="BW9" s="50">
        <f>'2005A-2015A'!$C9*BX$6</f>
        <v>14517.671999999999</v>
      </c>
      <c r="BX9" s="50">
        <f>'2005A-2015A'!$D9*BX$6</f>
        <v>362.9418</v>
      </c>
      <c r="BY9" s="50">
        <f>BW9+BX9</f>
        <v>14880.6138</v>
      </c>
      <c r="BZ9" s="50">
        <f>'2005A-2015A'!$F9*BX$6</f>
        <v>594.3887952</v>
      </c>
      <c r="CA9" s="50">
        <f>'2005A-2015A'!$G9*BX$6</f>
        <v>177.64154879999998</v>
      </c>
      <c r="CB9" s="51"/>
      <c r="CC9" s="50">
        <f>'2005A-2015A'!$C9*CD$6</f>
        <v>60979.542</v>
      </c>
      <c r="CD9" s="50">
        <f>'2005A-2015A'!$D9*CD$6</f>
        <v>1524.48855</v>
      </c>
      <c r="CE9" s="50">
        <f>CC9+CD9</f>
        <v>62504.03055</v>
      </c>
      <c r="CF9" s="50">
        <f>'2005A-2015A'!$F9*CD$6</f>
        <v>2496.6507372</v>
      </c>
      <c r="CG9" s="50">
        <f>'2005A-2015A'!$G9*CD$6</f>
        <v>746.1595968</v>
      </c>
      <c r="CH9" s="51"/>
      <c r="CI9" s="50">
        <f>'2005A-2015A'!$C9*CJ$6</f>
        <v>38111.307</v>
      </c>
      <c r="CJ9" s="50">
        <f>'2005A-2015A'!$D9*CJ$6</f>
        <v>952.7826749999999</v>
      </c>
      <c r="CK9" s="50">
        <f>CI9+CJ9</f>
        <v>39064.089675</v>
      </c>
      <c r="CL9" s="50">
        <f>'2005A-2015A'!$F9*CJ$6</f>
        <v>1560.3695862</v>
      </c>
      <c r="CM9" s="50">
        <f>'2005A-2015A'!$G9*CJ$6</f>
        <v>466.3386528</v>
      </c>
      <c r="CN9" s="51"/>
      <c r="CO9" s="50">
        <f>'2005A-2015A'!$C9*CP$6</f>
        <v>8003.580000000001</v>
      </c>
      <c r="CP9" s="50">
        <f>'2005A-2015A'!$D9*CP$6</f>
        <v>200.08950000000002</v>
      </c>
      <c r="CQ9" s="50">
        <f>CO9+CP9</f>
        <v>8203.6695</v>
      </c>
      <c r="CR9" s="50">
        <f>'2005A-2015A'!$F9*CP$6</f>
        <v>327.686028</v>
      </c>
      <c r="CS9" s="50">
        <f>'2005A-2015A'!$G9*CP$6</f>
        <v>97.933632</v>
      </c>
      <c r="CT9" s="51"/>
      <c r="CU9" s="50">
        <f>'2005A-2015A'!$C9*CV$6</f>
        <v>51589.8435</v>
      </c>
      <c r="CV9" s="50">
        <f>'2005A-2015A'!$D9*CV$6</f>
        <v>1289.7460875</v>
      </c>
      <c r="CW9" s="50">
        <f>CU9+CV9</f>
        <v>52879.589587500006</v>
      </c>
      <c r="CX9" s="50">
        <f>'2005A-2015A'!$F9*CV$6</f>
        <v>2112.2136471</v>
      </c>
      <c r="CY9" s="50">
        <f>'2005A-2015A'!$G9*CV$6</f>
        <v>631.2651024</v>
      </c>
      <c r="CZ9" s="51"/>
      <c r="DA9" s="50">
        <f>'2005A-2015A'!$C9*DB$6</f>
        <v>58178.893500000006</v>
      </c>
      <c r="DB9" s="50">
        <f>'2005A-2015A'!$D9*DB$6</f>
        <v>1454.4723375</v>
      </c>
      <c r="DC9" s="50">
        <f>DA9+DB9</f>
        <v>59633.36583750001</v>
      </c>
      <c r="DD9" s="50">
        <f>'2005A-2015A'!$F9*DB$6</f>
        <v>2381.9853771000003</v>
      </c>
      <c r="DE9" s="50">
        <f>'2005A-2015A'!$G9*DB$6</f>
        <v>711.8902224000001</v>
      </c>
      <c r="DF9" s="51"/>
      <c r="DG9" s="50">
        <f>'2005A-2015A'!$C9*DH$6</f>
        <v>9632.7075</v>
      </c>
      <c r="DH9" s="50">
        <f>'2005A-2015A'!$D9*DH$6</f>
        <v>240.8176875</v>
      </c>
      <c r="DI9" s="50">
        <f>DG9+DH9</f>
        <v>9873.525187500001</v>
      </c>
      <c r="DJ9" s="50">
        <f>'2005A-2015A'!$F9*DH$6</f>
        <v>394.38646950000003</v>
      </c>
      <c r="DK9" s="50">
        <f>'2005A-2015A'!$G9*DH$6</f>
        <v>117.868008</v>
      </c>
      <c r="DL9" s="51"/>
      <c r="DM9" s="50">
        <f>'2005A-2015A'!$C9*DN$6</f>
        <v>38172.966</v>
      </c>
      <c r="DN9" s="50">
        <f>'2005A-2015A'!$D9*DN$6</f>
        <v>954.3241499999999</v>
      </c>
      <c r="DO9" s="50">
        <f>DM9+DN9</f>
        <v>39127.29015</v>
      </c>
      <c r="DP9" s="50">
        <f>'2005A-2015A'!$F9*DN$6</f>
        <v>1562.8940556</v>
      </c>
      <c r="DQ9" s="50">
        <f>'2005A-2015A'!$G9*DN$6</f>
        <v>467.09312639999996</v>
      </c>
      <c r="DR9" s="51"/>
      <c r="DS9" s="50">
        <f>'2005A-2015A'!$C9*DT$6</f>
        <v>517.452</v>
      </c>
      <c r="DT9" s="50">
        <f>'2005A-2015A'!$D9*DT$6</f>
        <v>12.9363</v>
      </c>
      <c r="DU9" s="50">
        <f>DS9+DT9</f>
        <v>530.3883</v>
      </c>
      <c r="DV9" s="50">
        <f>'2005A-2015A'!$F9*DT$6</f>
        <v>21.185743199999997</v>
      </c>
      <c r="DW9" s="50">
        <f>'2005A-2015A'!$G9*DT$6</f>
        <v>6.3316608</v>
      </c>
      <c r="DX9" s="51"/>
      <c r="DY9" s="50">
        <f>'2005A-2015A'!$C9*DZ$6</f>
        <v>36289.9485</v>
      </c>
      <c r="DZ9" s="50">
        <f>'2005A-2015A'!$D9*DZ$6</f>
        <v>907.2487124999999</v>
      </c>
      <c r="EA9" s="50">
        <f>DY9+DZ9</f>
        <v>37197.197212499996</v>
      </c>
      <c r="EB9" s="50">
        <f>'2005A-2015A'!$F9*DZ$6</f>
        <v>1485.7987400999998</v>
      </c>
      <c r="EC9" s="50">
        <f>'2005A-2015A'!$G9*DZ$6</f>
        <v>444.0520944</v>
      </c>
      <c r="ED9" s="51"/>
      <c r="EE9" s="50">
        <f>'2005A-2015A'!$C9*EF$6</f>
        <v>15533.232</v>
      </c>
      <c r="EF9" s="50">
        <f>'2005A-2015A'!$D9*EF$6</f>
        <v>388.3308</v>
      </c>
      <c r="EG9" s="50">
        <f>EE9+EF9</f>
        <v>15921.5628</v>
      </c>
      <c r="EH9" s="50">
        <f>'2005A-2015A'!$F9*EF$6</f>
        <v>635.9682912</v>
      </c>
      <c r="EI9" s="50">
        <f>'2005A-2015A'!$G9*EF$6</f>
        <v>190.0681728</v>
      </c>
      <c r="EJ9" s="51"/>
      <c r="EK9" s="50">
        <f>'2005A-2015A'!$C9*EL$6</f>
        <v>29764.9755</v>
      </c>
      <c r="EL9" s="50">
        <f>'2005A-2015A'!$D9*EL$6</f>
        <v>744.1243875</v>
      </c>
      <c r="EM9" s="50">
        <f>EK9+EL9</f>
        <v>30509.0998875</v>
      </c>
      <c r="EN9" s="50">
        <f>'2005A-2015A'!$F9*EL$6</f>
        <v>1218.6504783</v>
      </c>
      <c r="EO9" s="50">
        <f>'2005A-2015A'!$G9*EL$6</f>
        <v>364.2110352</v>
      </c>
      <c r="EP9" s="50"/>
      <c r="EQ9" s="50"/>
      <c r="ER9" s="50"/>
      <c r="ES9" s="50"/>
    </row>
    <row r="10" spans="1:149" ht="12.75">
      <c r="A10" s="2"/>
      <c r="C10" s="51"/>
      <c r="D10" s="51"/>
      <c r="E10" s="51"/>
      <c r="F10" s="51"/>
      <c r="G10" s="51"/>
      <c r="H10" s="50"/>
      <c r="I10" s="51"/>
      <c r="J10" s="51"/>
      <c r="K10" s="51"/>
      <c r="L10" s="51"/>
      <c r="M10" s="51"/>
      <c r="N10" s="50"/>
      <c r="O10" s="51"/>
      <c r="P10" s="51"/>
      <c r="Q10" s="51"/>
      <c r="R10" s="51"/>
      <c r="S10" s="51"/>
      <c r="T10" s="50"/>
      <c r="U10" s="50"/>
      <c r="V10" s="50"/>
      <c r="W10" s="51"/>
      <c r="X10" s="51"/>
      <c r="Y10" s="51"/>
      <c r="Z10" s="50"/>
      <c r="AA10" s="51"/>
      <c r="AB10" s="51"/>
      <c r="AC10" s="51"/>
      <c r="AD10" s="51"/>
      <c r="AE10" s="51"/>
      <c r="AF10" s="50"/>
      <c r="AG10" s="51"/>
      <c r="AH10" s="51"/>
      <c r="AI10" s="51"/>
      <c r="AJ10" s="51"/>
      <c r="AK10" s="51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1"/>
      <c r="DH10" s="51"/>
      <c r="DI10" s="51"/>
      <c r="DJ10" s="51"/>
      <c r="DK10" s="51"/>
      <c r="DL10" s="50"/>
      <c r="DM10" s="51"/>
      <c r="DN10" s="51"/>
      <c r="DO10" s="51"/>
      <c r="DP10" s="51"/>
      <c r="DQ10" s="51"/>
      <c r="DR10" s="50"/>
      <c r="DS10" s="51"/>
      <c r="DT10" s="51"/>
      <c r="DU10" s="51"/>
      <c r="DV10" s="51"/>
      <c r="DW10" s="51"/>
      <c r="DX10" s="50"/>
      <c r="DY10" s="51"/>
      <c r="DZ10" s="51"/>
      <c r="EA10" s="51"/>
      <c r="EB10" s="51"/>
      <c r="EC10" s="51"/>
      <c r="ED10" s="50"/>
      <c r="EE10" s="51"/>
      <c r="EF10" s="51"/>
      <c r="EG10" s="51"/>
      <c r="EH10" s="51"/>
      <c r="EI10" s="51"/>
      <c r="EJ10" s="50"/>
      <c r="EK10" s="51"/>
      <c r="EL10" s="51"/>
      <c r="EM10" s="51"/>
      <c r="EN10" s="50"/>
      <c r="EO10" s="50"/>
      <c r="EP10" s="50"/>
      <c r="EQ10" s="50"/>
      <c r="ER10" s="50"/>
      <c r="ES10" s="50"/>
    </row>
    <row r="11" spans="1:149" ht="13.5" thickBot="1">
      <c r="A11" s="15" t="s">
        <v>0</v>
      </c>
      <c r="C11" s="52">
        <f>SUM(C8:C10)</f>
        <v>153673.572</v>
      </c>
      <c r="D11" s="52">
        <f>SUM(D8:D10)</f>
        <v>7683.678599999999</v>
      </c>
      <c r="E11" s="52">
        <f>SUM(E8:E10)</f>
        <v>161357.25059999997</v>
      </c>
      <c r="F11" s="52">
        <f>SUM(F8:F10)</f>
        <v>12583.5394704</v>
      </c>
      <c r="G11" s="52">
        <f>SUM(G8:G10)</f>
        <v>3760.7698176</v>
      </c>
      <c r="H11" s="52"/>
      <c r="I11" s="52">
        <f>SUM(I8:I10)</f>
        <v>311373.7185</v>
      </c>
      <c r="J11" s="52">
        <f>SUM(J8:J10)</f>
        <v>15568.685925</v>
      </c>
      <c r="K11" s="52">
        <f>SUM(K8:K10)</f>
        <v>326942.404425</v>
      </c>
      <c r="L11" s="52">
        <f>SUM(L8:L10)</f>
        <v>25496.7944442</v>
      </c>
      <c r="M11" s="52">
        <f>SUM(M8:M10)</f>
        <v>7620.0798048</v>
      </c>
      <c r="N11" s="52">
        <f>SUM(N8:N10)</f>
        <v>0</v>
      </c>
      <c r="O11" s="52">
        <f>SUM(O8:O10)</f>
        <v>9575.8845</v>
      </c>
      <c r="P11" s="52">
        <f>SUM(P8:P10)</f>
        <v>478.794225</v>
      </c>
      <c r="Q11" s="52">
        <f>SUM(Q8:Q10)</f>
        <v>10054.678725000002</v>
      </c>
      <c r="R11" s="52">
        <f>SUM(R8:R10)</f>
        <v>784.1199954</v>
      </c>
      <c r="S11" s="52">
        <f>SUM(S8:S10)</f>
        <v>234.3454176</v>
      </c>
      <c r="T11" s="52">
        <f>SUM(T8:T10)</f>
        <v>0</v>
      </c>
      <c r="U11" s="52">
        <f>SUM(U8:U10)</f>
        <v>84205.641</v>
      </c>
      <c r="V11" s="52">
        <f>SUM(V8:V10)</f>
        <v>4210.282050000001</v>
      </c>
      <c r="W11" s="52">
        <f>SUM(W8:W10)</f>
        <v>88415.92305000001</v>
      </c>
      <c r="X11" s="52">
        <f>SUM(X8:X10)</f>
        <v>6895.167421200001</v>
      </c>
      <c r="Y11" s="52">
        <f>SUM(Y8:Y10)</f>
        <v>2060.7188928</v>
      </c>
      <c r="Z11" s="52">
        <f>SUM(Z8:Z10)</f>
        <v>0</v>
      </c>
      <c r="AA11" s="52">
        <f>SUM(AA8:AA10)</f>
        <v>108630.46350000001</v>
      </c>
      <c r="AB11" s="52">
        <f>SUM(AB8:AB10)</f>
        <v>5431.523175</v>
      </c>
      <c r="AC11" s="52">
        <f>SUM(AC8:AC10)</f>
        <v>114061.98667500002</v>
      </c>
      <c r="AD11" s="52">
        <f>SUM(AD8:AD10)</f>
        <v>8895.1906782</v>
      </c>
      <c r="AE11" s="52">
        <f>SUM(AE8:AE10)</f>
        <v>2658.4543008</v>
      </c>
      <c r="AF11" s="52">
        <f>SUM(AF8:AF10)</f>
        <v>0</v>
      </c>
      <c r="AG11" s="52">
        <f>SUM(AG8:AG10)</f>
        <v>5391.5355</v>
      </c>
      <c r="AH11" s="52">
        <f>SUM(AH8:AH10)</f>
        <v>269.576775</v>
      </c>
      <c r="AI11" s="52">
        <f>SUM(AI8:AI10)</f>
        <v>5661.1122749999995</v>
      </c>
      <c r="AJ11" s="52">
        <f>SUM(AJ8:AJ10)</f>
        <v>441.4851486</v>
      </c>
      <c r="AK11" s="52">
        <f>SUM(AK8:AK10)</f>
        <v>131.9441184</v>
      </c>
      <c r="AL11" s="52">
        <f>SUM(AL8:AL10)</f>
        <v>0</v>
      </c>
      <c r="AM11" s="52">
        <f>SUM(AM8:AM10)</f>
        <v>23649.249</v>
      </c>
      <c r="AN11" s="52">
        <f>SUM(AN8:AN10)</f>
        <v>1182.46245</v>
      </c>
      <c r="AO11" s="52">
        <f>SUM(AO8:AO10)</f>
        <v>24831.71145</v>
      </c>
      <c r="AP11" s="52">
        <f>SUM(AP8:AP10)</f>
        <v>1936.5155268</v>
      </c>
      <c r="AQ11" s="52">
        <f>SUM(AQ8:AQ10)</f>
        <v>578.7552192</v>
      </c>
      <c r="AR11" s="52">
        <f>SUM(AR8:AR10)</f>
        <v>0</v>
      </c>
      <c r="AS11" s="52">
        <f>SUM(AS8:AS10)</f>
        <v>37685.1345</v>
      </c>
      <c r="AT11" s="52">
        <f>SUM(AT8:AT10)</f>
        <v>1884.256725</v>
      </c>
      <c r="AU11" s="52">
        <f>SUM(AU8:AU10)</f>
        <v>39569.391225</v>
      </c>
      <c r="AV11" s="52">
        <f>SUM(AV8:AV10)</f>
        <v>3085.8420954000003</v>
      </c>
      <c r="AW11" s="52">
        <f>SUM(AW8:AW10)</f>
        <v>922.2478176000001</v>
      </c>
      <c r="AX11" s="52">
        <f>SUM(AX8:AX10)</f>
        <v>0</v>
      </c>
      <c r="AY11" s="52">
        <f>SUM(AY8:AY10)</f>
        <v>116314.86750000001</v>
      </c>
      <c r="AZ11" s="52">
        <f>SUM(AZ8:AZ10)</f>
        <v>5815.743375000001</v>
      </c>
      <c r="BA11" s="52">
        <f>SUM(BA8:BA10)</f>
        <v>122130.610875</v>
      </c>
      <c r="BB11" s="52">
        <f>SUM(BB8:BB10)</f>
        <v>9524.427051</v>
      </c>
      <c r="BC11" s="52">
        <f>SUM(BC8:BC10)</f>
        <v>2846.510544</v>
      </c>
      <c r="BD11" s="52">
        <f>SUM(BD8:BD10)</f>
        <v>0</v>
      </c>
      <c r="BE11" s="52">
        <f>SUM(BE8:BE10)</f>
        <v>7440.7905</v>
      </c>
      <c r="BF11" s="52">
        <f>SUM(BF8:BF10)</f>
        <v>372.039525</v>
      </c>
      <c r="BG11" s="52">
        <f>SUM(BG8:BG10)</f>
        <v>7812.830025</v>
      </c>
      <c r="BH11" s="52">
        <f>SUM(BH8:BH10)</f>
        <v>609.2881146</v>
      </c>
      <c r="BI11" s="52">
        <f>SUM(BI8:BI10)</f>
        <v>182.0944224</v>
      </c>
      <c r="BJ11" s="52">
        <f>SUM(BJ8:BJ10)</f>
        <v>0</v>
      </c>
      <c r="BK11" s="52">
        <f>SUM(BK8:BK10)</f>
        <v>1509.4365</v>
      </c>
      <c r="BL11" s="52">
        <f>SUM(BL8:BL10)</f>
        <v>75.471825</v>
      </c>
      <c r="BM11" s="52">
        <f>SUM(BM8:BM10)</f>
        <v>1584.908325</v>
      </c>
      <c r="BN11" s="52">
        <f>SUM(BN8:BN10)</f>
        <v>123.6000018</v>
      </c>
      <c r="BO11" s="52">
        <f>SUM(BO8:BO10)</f>
        <v>36.9396192</v>
      </c>
      <c r="BP11" s="52">
        <f>SUM(BP8:BP10)</f>
        <v>0</v>
      </c>
      <c r="BQ11" s="52">
        <f>SUM(BQ8:BQ10)</f>
        <v>427042.37549999997</v>
      </c>
      <c r="BR11" s="52">
        <f>SUM(BR8:BR10)</f>
        <v>21352.118775</v>
      </c>
      <c r="BS11" s="52">
        <f>SUM(BS8:BS10)</f>
        <v>448394.49427499995</v>
      </c>
      <c r="BT11" s="52">
        <f>SUM(BT8:BT10)</f>
        <v>34968.3066366</v>
      </c>
      <c r="BU11" s="52">
        <f>SUM(BU8:BU10)</f>
        <v>10450.7759904</v>
      </c>
      <c r="BV11" s="52">
        <f>SUM(BV8:BV10)</f>
        <v>0</v>
      </c>
      <c r="BW11" s="52">
        <f>SUM(BW8:BW10)</f>
        <v>14517.671999999999</v>
      </c>
      <c r="BX11" s="52">
        <f>SUM(BX8:BX10)</f>
        <v>725.8836</v>
      </c>
      <c r="BY11" s="52">
        <f>SUM(BY8:BY10)</f>
        <v>15243.5556</v>
      </c>
      <c r="BZ11" s="52">
        <f>SUM(BZ8:BZ10)</f>
        <v>1188.7775904</v>
      </c>
      <c r="CA11" s="52">
        <f>SUM(CA8:CA10)</f>
        <v>355.28309759999996</v>
      </c>
      <c r="CB11" s="52">
        <f>SUM(CB8:CB10)</f>
        <v>0</v>
      </c>
      <c r="CC11" s="52">
        <f>SUM(CC8:CC10)</f>
        <v>60979.542</v>
      </c>
      <c r="CD11" s="52">
        <f>SUM(CD8:CD10)</f>
        <v>3048.9771</v>
      </c>
      <c r="CE11" s="52">
        <f>SUM(CE8:CE10)</f>
        <v>64028.519100000005</v>
      </c>
      <c r="CF11" s="52">
        <f>SUM(CF8:CF10)</f>
        <v>4993.3014744</v>
      </c>
      <c r="CG11" s="52">
        <f>SUM(CG8:CG10)</f>
        <v>1492.3191936</v>
      </c>
      <c r="CH11" s="52">
        <f>SUM(CH8:CH10)</f>
        <v>0</v>
      </c>
      <c r="CI11" s="52">
        <f>SUM(CI8:CI10)</f>
        <v>38111.307</v>
      </c>
      <c r="CJ11" s="52">
        <f>SUM(CJ8:CJ10)</f>
        <v>1905.5653499999999</v>
      </c>
      <c r="CK11" s="52">
        <f>SUM(CK8:CK10)</f>
        <v>40016.872350000005</v>
      </c>
      <c r="CL11" s="52">
        <f>SUM(CL8:CL10)</f>
        <v>3120.7391724</v>
      </c>
      <c r="CM11" s="52">
        <f>SUM(CM8:CM10)</f>
        <v>932.6773056</v>
      </c>
      <c r="CN11" s="52">
        <f>SUM(CN8:CN10)</f>
        <v>0</v>
      </c>
      <c r="CO11" s="52">
        <f>SUM(CO8:CO10)</f>
        <v>8003.580000000001</v>
      </c>
      <c r="CP11" s="52">
        <f>SUM(CP8:CP10)</f>
        <v>400.17900000000003</v>
      </c>
      <c r="CQ11" s="52">
        <f>SUM(CQ8:CQ10)</f>
        <v>8403.759</v>
      </c>
      <c r="CR11" s="52">
        <f>SUM(CR8:CR10)</f>
        <v>655.372056</v>
      </c>
      <c r="CS11" s="52">
        <f>SUM(CS8:CS10)</f>
        <v>195.867264</v>
      </c>
      <c r="CT11" s="52">
        <f>SUM(CT8:CT10)</f>
        <v>0</v>
      </c>
      <c r="CU11" s="52">
        <f>SUM(CU8:CU10)</f>
        <v>51589.8435</v>
      </c>
      <c r="CV11" s="52">
        <f>SUM(CV8:CV10)</f>
        <v>2579.492175</v>
      </c>
      <c r="CW11" s="52">
        <f>SUM(CW8:CW10)</f>
        <v>54169.33567500001</v>
      </c>
      <c r="CX11" s="52">
        <f>SUM(CX8:CX10)</f>
        <v>4224.4272942</v>
      </c>
      <c r="CY11" s="52">
        <f>SUM(CY8:CY10)</f>
        <v>1262.5302048</v>
      </c>
      <c r="CZ11" s="52">
        <f>SUM(CZ8:CZ10)</f>
        <v>0</v>
      </c>
      <c r="DA11" s="52">
        <f>SUM(DA8:DA10)</f>
        <v>58178.893500000006</v>
      </c>
      <c r="DB11" s="52">
        <f>SUM(DB8:DB10)</f>
        <v>2908.944675</v>
      </c>
      <c r="DC11" s="52">
        <f>SUM(DC8:DC10)</f>
        <v>61087.83817500001</v>
      </c>
      <c r="DD11" s="52">
        <f>SUM(DD8:DD10)</f>
        <v>4763.970754200001</v>
      </c>
      <c r="DE11" s="52">
        <f>SUM(DE8:DE10)</f>
        <v>1423.7804448000002</v>
      </c>
      <c r="DF11" s="52">
        <f>SUM(DF8:DF10)</f>
        <v>0</v>
      </c>
      <c r="DG11" s="52">
        <f>SUM(DG8:DG10)</f>
        <v>9632.7075</v>
      </c>
      <c r="DH11" s="52">
        <f>SUM(DH8:DH10)</f>
        <v>481.635375</v>
      </c>
      <c r="DI11" s="52">
        <f>SUM(DI8:DI10)</f>
        <v>10114.342875000002</v>
      </c>
      <c r="DJ11" s="52">
        <f>SUM(DJ8:DJ10)</f>
        <v>788.7729390000001</v>
      </c>
      <c r="DK11" s="52">
        <f>SUM(DK8:DK10)</f>
        <v>235.736016</v>
      </c>
      <c r="DL11" s="52">
        <f>SUM(DL8:DL10)</f>
        <v>0</v>
      </c>
      <c r="DM11" s="52">
        <f>SUM(DM8:DM10)</f>
        <v>38172.966</v>
      </c>
      <c r="DN11" s="52">
        <f>SUM(DN8:DN10)</f>
        <v>1908.6482999999998</v>
      </c>
      <c r="DO11" s="52">
        <f>SUM(DO8:DO10)</f>
        <v>40081.6143</v>
      </c>
      <c r="DP11" s="52">
        <f>SUM(DP8:DP10)</f>
        <v>3125.7881112</v>
      </c>
      <c r="DQ11" s="52">
        <f>SUM(DQ8:DQ10)</f>
        <v>934.1862527999999</v>
      </c>
      <c r="DR11" s="52">
        <f>SUM(DR8:DR10)</f>
        <v>0</v>
      </c>
      <c r="DS11" s="52">
        <f>SUM(DS8:DS10)</f>
        <v>517.452</v>
      </c>
      <c r="DT11" s="52">
        <f>SUM(DT8:DT10)</f>
        <v>25.8726</v>
      </c>
      <c r="DU11" s="52">
        <f>SUM(DU8:DU10)</f>
        <v>543.3245999999999</v>
      </c>
      <c r="DV11" s="52">
        <f>SUM(DV8:DV10)</f>
        <v>42.371486399999995</v>
      </c>
      <c r="DW11" s="52">
        <f>SUM(DW8:DW10)</f>
        <v>12.6633216</v>
      </c>
      <c r="DX11" s="52">
        <f>SUM(DX8:DX10)</f>
        <v>0</v>
      </c>
      <c r="DY11" s="52">
        <f>SUM(DY8:DY10)</f>
        <v>36289.9485</v>
      </c>
      <c r="DZ11" s="52">
        <f>SUM(DZ8:DZ10)</f>
        <v>1814.4974249999998</v>
      </c>
      <c r="EA11" s="52">
        <f>SUM(EA8:EA10)</f>
        <v>38104.44592499999</v>
      </c>
      <c r="EB11" s="52">
        <f>SUM(EB8:EB10)</f>
        <v>2971.5974801999996</v>
      </c>
      <c r="EC11" s="52">
        <f>SUM(EC8:EC10)</f>
        <v>888.1041888</v>
      </c>
      <c r="ED11" s="52">
        <f>SUM(ED8:ED10)</f>
        <v>0</v>
      </c>
      <c r="EE11" s="52">
        <f>SUM(EE8:EE10)</f>
        <v>15533.232</v>
      </c>
      <c r="EF11" s="52">
        <f>SUM(EF8:EF10)</f>
        <v>776.6616</v>
      </c>
      <c r="EG11" s="52">
        <f>SUM(EG8:EG10)</f>
        <v>16309.8936</v>
      </c>
      <c r="EH11" s="52">
        <f>SUM(EH8:EH10)</f>
        <v>1271.9365824</v>
      </c>
      <c r="EI11" s="52">
        <f>SUM(EI8:EI10)</f>
        <v>380.1363456</v>
      </c>
      <c r="EJ11" s="52">
        <f>SUM(EJ8:EJ10)</f>
        <v>0</v>
      </c>
      <c r="EK11" s="52">
        <f>SUM(EK8:EK10)</f>
        <v>29764.9755</v>
      </c>
      <c r="EL11" s="52">
        <f>SUM(EL8:EL10)</f>
        <v>1488.248775</v>
      </c>
      <c r="EM11" s="52">
        <f>SUM(EM8:EM10)</f>
        <v>31253.224275</v>
      </c>
      <c r="EN11" s="52">
        <f>SUM(EN8:EN10)</f>
        <v>2437.3009566</v>
      </c>
      <c r="EO11" s="52">
        <f>SUM(EO8:EO10)</f>
        <v>728.4220704</v>
      </c>
      <c r="EP11" s="50"/>
      <c r="EQ11" s="50"/>
      <c r="ER11" s="50"/>
      <c r="ES11" s="50"/>
    </row>
    <row r="12" ht="13.5" thickTop="1"/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2019-02-11T14:36:49Z</cp:lastPrinted>
  <dcterms:created xsi:type="dcterms:W3CDTF">1998-02-23T20:58:01Z</dcterms:created>
  <dcterms:modified xsi:type="dcterms:W3CDTF">2021-04-05T15:06:53Z</dcterms:modified>
  <cp:category/>
  <cp:version/>
  <cp:contentType/>
  <cp:contentStatus/>
</cp:coreProperties>
</file>