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7" activeTab="0"/>
  </bookViews>
  <sheets>
    <sheet name="2012B" sheetId="1" r:id="rId1"/>
    <sheet name="Percentage" sheetId="2" r:id="rId2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<sst xmlns="http://schemas.openxmlformats.org/spreadsheetml/2006/main" count="53" uniqueCount="30">
  <si>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</si>
  <si>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</si>
  <si>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</si>
  <si>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</si>
  <si>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</si>
  <si>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</si>
  <si>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</si>
  <si>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</si>
  <si>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</si>
  <si>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</si>
  <si>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</si>
  <si>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</si>
  <si>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</si>
  <si>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</si>
  <si>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</si>
  <si>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18th Aux</t>
  </si>
  <si>
    <t xml:space="preserve">  Debt Svc from Earnings and Accrued Interest</t>
  </si>
  <si>
    <t>2003 Series B Bonds</t>
  </si>
  <si>
    <t xml:space="preserve">Stamp Student Union </t>
  </si>
  <si>
    <t>18th 1st Amend</t>
  </si>
  <si>
    <t>Stamp Student Union</t>
  </si>
  <si>
    <t>Cost of Issue</t>
  </si>
  <si>
    <t xml:space="preserve">           Total Auxiliary Projects - 2003B</t>
  </si>
  <si>
    <t xml:space="preserve">      UMCP Stamp Student Union (Auxiliary) </t>
  </si>
  <si>
    <t>Premium</t>
  </si>
  <si>
    <t>Amort of</t>
  </si>
  <si>
    <t>Loss on Refunding</t>
  </si>
  <si>
    <t>2003 Series B Bond Funded Projects After 2012B</t>
  </si>
  <si>
    <t xml:space="preserve">      Total Debt Services - Revised 2003 Series B after 2012B</t>
  </si>
  <si>
    <t>2003B refinanced on 2012B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</si>
</sst>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6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PageLayoutView="0" workbookViewId="0" topLeftCell="A1">
      <selection activeCell="E9" sqref="E9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140625" style="33" customWidth="1"/>
    <col min="8" max="8" width="3.7109375" style="33" customWidth="1"/>
    <col min="9" max="12" width="13.7109375" style="0" customWidth="1"/>
    <col min="13" max="13" width="15.00390625" style="0" customWidth="1"/>
    <col min="14" max="14" width="3.7109375" style="0" customWidth="1"/>
    <col min="15" max="18" width="13.7109375" style="0" customWidth="1"/>
    <col min="19" max="19" width="15.140625" style="0" customWidth="1"/>
    <col min="20" max="20" width="3.7109375" style="20" customWidth="1"/>
    <col min="21" max="23" width="13.7109375" style="20" customWidth="1"/>
    <col min="24" max="24" width="3.7109375" style="0" customWidth="1"/>
  </cols>
  <sheetData>
    <row r="1" spans="1:15" ht="12.75">
      <c r="A1" s="43"/>
      <c r="B1" s="30"/>
      <c r="C1" s="44"/>
      <c r="O1" s="44" t="s">
        <v>14</v>
      </c>
    </row>
    <row r="2" spans="1:15" ht="12.75">
      <c r="A2" s="43"/>
      <c r="B2" s="30"/>
      <c r="C2" s="44"/>
      <c r="O2" s="44" t="s">
        <v>13</v>
      </c>
    </row>
    <row r="3" spans="1:15" ht="12.75">
      <c r="A3" s="43"/>
      <c r="B3" s="30"/>
      <c r="C3" s="44"/>
      <c r="J3" s="12"/>
      <c r="O3" s="44" t="s">
        <v>27</v>
      </c>
    </row>
    <row r="4" spans="1:21" ht="12.75">
      <c r="A4" s="43"/>
      <c r="B4" s="30"/>
      <c r="U4" s="21"/>
    </row>
    <row r="5" spans="1:23" ht="12.75">
      <c r="A5" s="22" t="s">
        <v>9</v>
      </c>
      <c r="C5" s="48" t="s">
        <v>28</v>
      </c>
      <c r="D5" s="38"/>
      <c r="E5" s="39"/>
      <c r="F5" s="41"/>
      <c r="G5" s="41"/>
      <c r="I5" s="37" t="s">
        <v>22</v>
      </c>
      <c r="J5" s="38"/>
      <c r="K5" s="39"/>
      <c r="L5" s="41"/>
      <c r="M5" s="41"/>
      <c r="O5" s="23" t="s">
        <v>23</v>
      </c>
      <c r="P5" s="24"/>
      <c r="Q5" s="25"/>
      <c r="R5" s="41"/>
      <c r="S5" s="41"/>
      <c r="U5" s="57" t="s">
        <v>16</v>
      </c>
      <c r="V5" s="24"/>
      <c r="W5" s="25"/>
    </row>
    <row r="6" spans="1:23" s="12" customFormat="1" ht="12.75">
      <c r="A6" s="45" t="s">
        <v>10</v>
      </c>
      <c r="C6" s="37" t="s">
        <v>29</v>
      </c>
      <c r="D6" s="49"/>
      <c r="E6" s="39"/>
      <c r="F6" s="41" t="s">
        <v>25</v>
      </c>
      <c r="G6" s="41" t="s">
        <v>25</v>
      </c>
      <c r="H6" s="33"/>
      <c r="I6" s="40"/>
      <c r="J6" s="54"/>
      <c r="K6" s="39"/>
      <c r="L6" s="41" t="s">
        <v>25</v>
      </c>
      <c r="M6" s="41" t="s">
        <v>25</v>
      </c>
      <c r="O6" s="46"/>
      <c r="P6" s="32"/>
      <c r="Q6" s="47"/>
      <c r="R6" s="41" t="s">
        <v>25</v>
      </c>
      <c r="S6" s="41" t="s">
        <v>25</v>
      </c>
      <c r="U6" s="46"/>
      <c r="V6" s="32"/>
      <c r="W6" s="47"/>
    </row>
    <row r="7" spans="1:23" ht="12.75">
      <c r="A7" s="26"/>
      <c r="C7" s="41" t="s">
        <v>11</v>
      </c>
      <c r="D7" s="41" t="s">
        <v>12</v>
      </c>
      <c r="E7" s="41" t="s">
        <v>4</v>
      </c>
      <c r="F7" s="41" t="s">
        <v>24</v>
      </c>
      <c r="G7" s="41" t="s">
        <v>26</v>
      </c>
      <c r="I7" s="41" t="s">
        <v>11</v>
      </c>
      <c r="J7" s="41" t="s">
        <v>12</v>
      </c>
      <c r="K7" s="41" t="s">
        <v>4</v>
      </c>
      <c r="L7" s="41" t="s">
        <v>24</v>
      </c>
      <c r="M7" s="41" t="s">
        <v>26</v>
      </c>
      <c r="O7" s="27" t="s">
        <v>11</v>
      </c>
      <c r="P7" s="27" t="s">
        <v>12</v>
      </c>
      <c r="Q7" s="27" t="s">
        <v>4</v>
      </c>
      <c r="R7" s="41" t="s">
        <v>24</v>
      </c>
      <c r="S7" s="41" t="s">
        <v>26</v>
      </c>
      <c r="U7" s="27" t="s">
        <v>11</v>
      </c>
      <c r="V7" s="27" t="s">
        <v>12</v>
      </c>
      <c r="W7" s="27" t="s">
        <v>4</v>
      </c>
    </row>
    <row r="8" spans="1:37" s="53" customFormat="1" ht="12.75">
      <c r="A8" s="52">
        <v>44835</v>
      </c>
      <c r="C8" s="42"/>
      <c r="D8" s="42">
        <v>10863</v>
      </c>
      <c r="E8" s="36">
        <f>C8+D8</f>
        <v>10863</v>
      </c>
      <c r="F8" s="36">
        <v>1239</v>
      </c>
      <c r="G8" s="36">
        <v>802</v>
      </c>
      <c r="H8" s="51"/>
      <c r="I8" s="33">
        <f aca="true" t="shared" si="0" ref="I8:J11">O8</f>
        <v>0</v>
      </c>
      <c r="J8" s="42">
        <f t="shared" si="0"/>
        <v>10863</v>
      </c>
      <c r="K8" s="33">
        <f>I8+J8</f>
        <v>10863</v>
      </c>
      <c r="L8" s="33">
        <f>R8</f>
        <v>1239</v>
      </c>
      <c r="M8" s="36">
        <f>S8</f>
        <v>802</v>
      </c>
      <c r="O8" s="42"/>
      <c r="P8" s="42">
        <v>10863</v>
      </c>
      <c r="Q8" s="36">
        <f>O8+P8</f>
        <v>10863</v>
      </c>
      <c r="R8" s="36">
        <v>1239</v>
      </c>
      <c r="S8" s="36">
        <v>802</v>
      </c>
      <c r="T8" s="51"/>
      <c r="U8" s="42"/>
      <c r="V8" s="51"/>
      <c r="W8" s="33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53" customFormat="1" ht="12.75">
      <c r="A9" s="52">
        <v>45017</v>
      </c>
      <c r="C9" s="42">
        <v>345000</v>
      </c>
      <c r="D9" s="42">
        <v>10863</v>
      </c>
      <c r="E9" s="36">
        <f>C9+D9</f>
        <v>355863</v>
      </c>
      <c r="F9" s="36">
        <v>1239</v>
      </c>
      <c r="G9" s="36">
        <v>802</v>
      </c>
      <c r="H9" s="51"/>
      <c r="I9" s="33">
        <f t="shared" si="0"/>
        <v>345000</v>
      </c>
      <c r="J9" s="42">
        <f t="shared" si="0"/>
        <v>10863</v>
      </c>
      <c r="K9" s="33">
        <f>I9+J9</f>
        <v>355863</v>
      </c>
      <c r="L9" s="33">
        <f>R9</f>
        <v>1239</v>
      </c>
      <c r="M9" s="36">
        <f>S9</f>
        <v>802</v>
      </c>
      <c r="O9" s="42">
        <v>345000</v>
      </c>
      <c r="P9" s="42">
        <v>10863</v>
      </c>
      <c r="Q9" s="36">
        <f>O9+P9</f>
        <v>355863</v>
      </c>
      <c r="R9" s="36">
        <v>1239</v>
      </c>
      <c r="S9" s="36">
        <v>802</v>
      </c>
      <c r="T9" s="51"/>
      <c r="U9" s="42"/>
      <c r="V9" s="51"/>
      <c r="W9" s="33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53" customFormat="1" ht="12.75">
      <c r="A10" s="52">
        <v>45200</v>
      </c>
      <c r="C10" s="42"/>
      <c r="D10" s="42">
        <v>5688</v>
      </c>
      <c r="E10" s="36">
        <f>C10+D10</f>
        <v>5688</v>
      </c>
      <c r="F10" s="36">
        <v>1239</v>
      </c>
      <c r="G10" s="36">
        <v>802</v>
      </c>
      <c r="H10" s="51"/>
      <c r="I10" s="33">
        <f t="shared" si="0"/>
        <v>0</v>
      </c>
      <c r="J10" s="42">
        <f t="shared" si="0"/>
        <v>5688</v>
      </c>
      <c r="K10" s="33">
        <f>I10+J10</f>
        <v>5688</v>
      </c>
      <c r="L10" s="33">
        <f>R10</f>
        <v>1239</v>
      </c>
      <c r="M10" s="36">
        <f>S10</f>
        <v>802</v>
      </c>
      <c r="O10" s="42"/>
      <c r="P10" s="42">
        <v>5688</v>
      </c>
      <c r="Q10" s="36">
        <f>O10+P10</f>
        <v>5688</v>
      </c>
      <c r="R10" s="36">
        <v>1239</v>
      </c>
      <c r="S10" s="36">
        <v>802</v>
      </c>
      <c r="T10" s="51"/>
      <c r="U10" s="42"/>
      <c r="V10" s="51"/>
      <c r="W10" s="3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53" customFormat="1" ht="12.75">
      <c r="A11" s="52">
        <v>45383</v>
      </c>
      <c r="C11" s="42">
        <v>350000</v>
      </c>
      <c r="D11" s="42">
        <v>5688</v>
      </c>
      <c r="E11" s="36">
        <f>C11+D11</f>
        <v>355688</v>
      </c>
      <c r="F11" s="36">
        <v>1239</v>
      </c>
      <c r="G11" s="36">
        <v>807</v>
      </c>
      <c r="H11" s="51"/>
      <c r="I11" s="33">
        <f t="shared" si="0"/>
        <v>350000</v>
      </c>
      <c r="J11" s="42">
        <f t="shared" si="0"/>
        <v>5688</v>
      </c>
      <c r="K11" s="33">
        <f>I11+J11</f>
        <v>355688</v>
      </c>
      <c r="L11" s="33">
        <f>R11</f>
        <v>1239</v>
      </c>
      <c r="M11" s="36">
        <f>S11</f>
        <v>807</v>
      </c>
      <c r="O11" s="42">
        <v>350000</v>
      </c>
      <c r="P11" s="42">
        <v>5688</v>
      </c>
      <c r="Q11" s="36">
        <f>O11+P11</f>
        <v>355688</v>
      </c>
      <c r="R11" s="36">
        <v>1239</v>
      </c>
      <c r="S11" s="36">
        <f>802+5</f>
        <v>807</v>
      </c>
      <c r="T11" s="51"/>
      <c r="U11" s="42"/>
      <c r="V11" s="51"/>
      <c r="W11" s="33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3:37" ht="12.75">
      <c r="C12" s="42"/>
      <c r="D12" s="42"/>
      <c r="E12" s="42"/>
      <c r="F12" s="42"/>
      <c r="G12" s="42"/>
      <c r="M12" s="42"/>
      <c r="R12" s="60"/>
      <c r="S12" s="42"/>
      <c r="T12" s="33"/>
      <c r="U12" s="51"/>
      <c r="V12" s="51"/>
      <c r="W12" s="51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3.5" thickBot="1">
      <c r="A13" s="31" t="s">
        <v>4</v>
      </c>
      <c r="C13" s="50">
        <f>SUM(C8:C12)</f>
        <v>695000</v>
      </c>
      <c r="D13" s="50">
        <f>SUM(D8:D12)</f>
        <v>33102</v>
      </c>
      <c r="E13" s="50">
        <f>SUM(E8:E12)</f>
        <v>728102</v>
      </c>
      <c r="F13" s="50">
        <f>SUM(F8:F12)</f>
        <v>4956</v>
      </c>
      <c r="G13" s="50">
        <f>SUM(G8:G12)</f>
        <v>3213</v>
      </c>
      <c r="I13" s="50">
        <f>SUM(I8:I12)</f>
        <v>695000</v>
      </c>
      <c r="J13" s="50">
        <f>SUM(J8:J12)</f>
        <v>33102</v>
      </c>
      <c r="K13" s="50">
        <f>SUM(K8:K12)</f>
        <v>728102</v>
      </c>
      <c r="L13" s="50">
        <f>SUM(L8:L12)</f>
        <v>4956</v>
      </c>
      <c r="M13" s="50">
        <f>SUM(M8:M12)</f>
        <v>3213</v>
      </c>
      <c r="O13" s="50">
        <f>SUM(O8:O12)</f>
        <v>695000</v>
      </c>
      <c r="P13" s="50">
        <f>SUM(P8:P12)</f>
        <v>33102</v>
      </c>
      <c r="Q13" s="50">
        <f>SUM(Q8:Q12)</f>
        <v>728102</v>
      </c>
      <c r="R13" s="50">
        <f>SUM(R8:R12)</f>
        <v>4956</v>
      </c>
      <c r="S13" s="50">
        <f>SUM(S8:S12)</f>
        <v>3213</v>
      </c>
      <c r="T13" s="33"/>
      <c r="U13" s="50">
        <f>SUM(U8:U12)</f>
        <v>0</v>
      </c>
      <c r="V13" s="50">
        <f>SUM(V8:V12)</f>
        <v>0</v>
      </c>
      <c r="W13" s="50">
        <f>SUM(W8:W12)</f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ht="13.5" thickTop="1"/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G11" sqref="G11"/>
    </sheetView>
  </sheetViews>
  <sheetFormatPr defaultColWidth="8.710937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5" customWidth="1"/>
    <col min="5" max="6" width="13.7109375" style="5" customWidth="1"/>
    <col min="7" max="7" width="13.7109375" style="12" customWidth="1"/>
    <col min="8" max="8" width="10.28125" style="0" bestFit="1" customWidth="1"/>
  </cols>
  <sheetData>
    <row r="1" ht="12.75">
      <c r="A1" s="18" t="s">
        <v>17</v>
      </c>
    </row>
    <row r="3" spans="1:7" ht="12.75">
      <c r="A3" s="1"/>
      <c r="B3" s="1"/>
      <c r="C3" s="1"/>
      <c r="D3" s="3"/>
      <c r="E3" s="3"/>
      <c r="F3" s="3"/>
      <c r="G3" s="58" t="s">
        <v>0</v>
      </c>
    </row>
    <row r="4" spans="1:7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21</v>
      </c>
      <c r="G4" s="59" t="s">
        <v>6</v>
      </c>
    </row>
    <row r="5" spans="1:7" s="11" customFormat="1" ht="13.5" thickBot="1">
      <c r="A5" s="8"/>
      <c r="B5" s="8"/>
      <c r="C5" s="8" t="s">
        <v>7</v>
      </c>
      <c r="D5" s="9">
        <f>SUM(D7:D9)</f>
        <v>4986354.659999999</v>
      </c>
      <c r="E5" s="9">
        <f>SUM(E7:E9)</f>
        <v>4958309.81</v>
      </c>
      <c r="F5" s="9">
        <f>SUM(F7:F9)</f>
        <v>28044.850000000002</v>
      </c>
      <c r="G5" s="15"/>
    </row>
    <row r="6" spans="1:7" ht="13.5" thickTop="1">
      <c r="A6" s="6"/>
      <c r="B6" s="55"/>
      <c r="C6" s="55"/>
      <c r="D6" s="7"/>
      <c r="E6" s="7"/>
      <c r="F6" s="7"/>
      <c r="G6" s="16"/>
    </row>
    <row r="7" spans="1:7" ht="12.75">
      <c r="A7" s="30" t="s">
        <v>5</v>
      </c>
      <c r="B7" s="30" t="s">
        <v>19</v>
      </c>
      <c r="C7" t="s">
        <v>18</v>
      </c>
      <c r="D7" s="5">
        <f>SUM(E7:E7)</f>
        <v>405193.82999999914</v>
      </c>
      <c r="E7" s="5">
        <f>4958309.81-E8-E9</f>
        <v>405193.82999999914</v>
      </c>
      <c r="G7" s="12">
        <f>E7/E5</f>
        <v>0.08172015173049446</v>
      </c>
    </row>
    <row r="8" spans="1:7" ht="12.75">
      <c r="A8" s="30" t="s">
        <v>5</v>
      </c>
      <c r="B8" s="30" t="s">
        <v>15</v>
      </c>
      <c r="C8" t="s">
        <v>20</v>
      </c>
      <c r="D8" s="5">
        <f>SUM(E8:E8)</f>
        <v>4553115.98</v>
      </c>
      <c r="E8" s="5">
        <v>4553115.98</v>
      </c>
      <c r="G8" s="12">
        <f>E8/E5</f>
        <v>0.9182798482695055</v>
      </c>
    </row>
    <row r="9" spans="1:7" ht="12.75">
      <c r="A9" s="30"/>
      <c r="B9" s="30"/>
      <c r="C9" t="s">
        <v>21</v>
      </c>
      <c r="D9" s="5">
        <f>SUM(F9)</f>
        <v>28044.850000000002</v>
      </c>
      <c r="F9" s="5">
        <f>27918.63+126.22</f>
        <v>28044.850000000002</v>
      </c>
      <c r="G9" s="12">
        <v>0</v>
      </c>
    </row>
    <row r="10" spans="4:7" ht="12.75">
      <c r="D10" s="10"/>
      <c r="E10" s="10"/>
      <c r="F10" s="10"/>
      <c r="G10" s="17"/>
    </row>
    <row r="11" spans="2:7" s="12" customFormat="1" ht="13.5" thickBot="1">
      <c r="B11" s="56"/>
      <c r="C11" s="13" t="s">
        <v>8</v>
      </c>
      <c r="D11" s="14">
        <f>SUM(E11:F11)</f>
        <v>1</v>
      </c>
      <c r="E11" s="14">
        <f>E5/D5</f>
        <v>0.9943756808505876</v>
      </c>
      <c r="F11" s="14">
        <f>F5/D5</f>
        <v>0.00562431914941245</v>
      </c>
      <c r="G11" s="14">
        <f>SUM(G7:G10)</f>
        <v>1</v>
      </c>
    </row>
    <row r="12" spans="1:7" s="12" customFormat="1" ht="13.5" thickTop="1">
      <c r="A12" s="34"/>
      <c r="C12" s="13"/>
      <c r="D12" s="28"/>
      <c r="E12" s="28"/>
      <c r="F12" s="28"/>
      <c r="G12" s="28"/>
    </row>
    <row r="13" spans="1:7" s="12" customFormat="1" ht="12.75">
      <c r="A13" s="34"/>
      <c r="C13" s="13"/>
      <c r="D13" s="28"/>
      <c r="E13" s="28"/>
      <c r="F13" s="28"/>
      <c r="G13" s="28"/>
    </row>
    <row r="14" ht="12.75">
      <c r="A14" s="35"/>
    </row>
    <row r="15" spans="1:7" s="53" customFormat="1" ht="12.75">
      <c r="A15" s="34"/>
      <c r="B15" s="6"/>
      <c r="C15" s="6"/>
      <c r="D15" s="16"/>
      <c r="E15" s="29"/>
      <c r="F15" s="29"/>
      <c r="G15" s="28"/>
    </row>
    <row r="16" spans="1:7" s="53" customFormat="1" ht="12.75">
      <c r="A16" s="6"/>
      <c r="B16" s="6"/>
      <c r="C16" s="6"/>
      <c r="D16" s="16"/>
      <c r="E16" s="29"/>
      <c r="F16" s="29"/>
      <c r="G16" s="28"/>
    </row>
    <row r="17" ht="12.75">
      <c r="D17" s="12"/>
    </row>
    <row r="18" ht="12.75">
      <c r="D18" s="12"/>
    </row>
    <row r="19" ht="12.75">
      <c r="D19" s="12"/>
    </row>
    <row r="20" ht="12.75">
      <c r="D20" s="12"/>
    </row>
    <row r="21" ht="12.75">
      <c r="D21" s="12"/>
    </row>
    <row r="22" ht="12.75">
      <c r="D22" s="12"/>
    </row>
    <row r="23" ht="12.75">
      <c r="D23" s="12"/>
    </row>
    <row r="24" ht="12.75">
      <c r="D24" s="12"/>
    </row>
    <row r="25" ht="12.75">
      <c r="D25" s="12"/>
    </row>
    <row r="26" ht="12.75">
      <c r="D26" s="12"/>
    </row>
    <row r="27" ht="12.75">
      <c r="D27" s="12"/>
    </row>
    <row r="28" spans="3:4" ht="12.75">
      <c r="C28" s="18"/>
      <c r="D28" s="12"/>
    </row>
    <row r="29" ht="12.75">
      <c r="D29" s="12"/>
    </row>
    <row r="30" ht="12.75">
      <c r="D30" s="12"/>
    </row>
    <row r="31" ht="12.75">
      <c r="D31" s="12"/>
    </row>
  </sheetData>
  <sheetProtection/>
  <printOptions/>
  <pageMargins left="1" right="0" top="1" bottom="0" header="0.5" footer="0"/>
  <pageSetup horizontalDpi="300" verticalDpi="300" orientation="landscape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2022-01-24T15:34:29Z</cp:lastPrinted>
  <dcterms:created xsi:type="dcterms:W3CDTF">1998-02-23T20:58:01Z</dcterms:created>
  <dcterms:modified xsi:type="dcterms:W3CDTF">2023-01-18T16:50:09Z</dcterms:modified>
  <cp:category/>
  <cp:version/>
  <cp:contentType/>
  <cp:contentStatus/>
</cp:coreProperties>
</file>